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ymauseth/Alviss Consulting Dropbox/ECA SME TT October 2022/Workbooks Oct 2022 - Locked/WB Qld/"/>
    </mc:Choice>
  </mc:AlternateContent>
  <xr:revisionPtr revIDLastSave="0" documentId="13_ncr:1_{AD319C7E-32D3-954A-829C-DBEDF631C51D}" xr6:coauthVersionLast="47" xr6:coauthVersionMax="47" xr10:uidLastSave="{00000000-0000-0000-0000-000000000000}"/>
  <workbookProtection workbookAlgorithmName="SHA-512" workbookHashValue="/Iz+9tmxAwafzYFP9RIPTfI3KBGR7M60SHjdWMOpl5sZg6kGxGRyWd20irK0RL6TIB5UyXib2CScIDeckugROA==" workbookSaltValue="oR24tHSLvjZcC31oy2VMIw==" workbookSpinCount="100000" lockStructure="1"/>
  <bookViews>
    <workbookView xWindow="3580" yWindow="540" windowWidth="39460" windowHeight="21760" xr2:uid="{00000000-000D-0000-FFFF-FFFF00000000}"/>
  </bookViews>
  <sheets>
    <sheet name="Notes" sheetId="3" r:id="rId1"/>
    <sheet name="QLD Bills October 2022" sheetId="27" r:id="rId2"/>
    <sheet name="QLD Bills April 2022" sheetId="25" r:id="rId3"/>
    <sheet name="QLD Bills October 2021" sheetId="23" r:id="rId4"/>
    <sheet name="QLD Bills April 2021" sheetId="20" r:id="rId5"/>
    <sheet name="QLD Bills October 2020" sheetId="19" r:id="rId6"/>
    <sheet name="QLD Bills April 2020" sheetId="17" r:id="rId7"/>
    <sheet name="QLD Bills October 2019" sheetId="15" r:id="rId8"/>
    <sheet name="QLD Bills April 2019" sheetId="13" r:id="rId9"/>
    <sheet name="QLD Bills October 2018" sheetId="11" r:id="rId10"/>
    <sheet name="QLD Bills April 2018" sheetId="9" r:id="rId11"/>
    <sheet name="QLD Bills October 2017" sheetId="7" r:id="rId12"/>
    <sheet name="QLD Bills April 2017" sheetId="5" r:id="rId13"/>
    <sheet name="QLD Bills April 2016" sheetId="2" r:id="rId14"/>
    <sheet name="QLD Oct 2022" sheetId="26" state="hidden" r:id="rId15"/>
    <sheet name="QLD Apr 2022" sheetId="24" state="hidden" r:id="rId16"/>
    <sheet name="QLD Oct 2021" sheetId="22" state="hidden" r:id="rId17"/>
    <sheet name="QLD Apr 2021" sheetId="21" state="hidden" r:id="rId18"/>
    <sheet name="QLD Oct 2020" sheetId="18" state="hidden" r:id="rId19"/>
    <sheet name="QLD Apr 2020" sheetId="16" state="hidden" r:id="rId20"/>
    <sheet name="QLD Oct 2019" sheetId="14" state="hidden" r:id="rId21"/>
    <sheet name="QLD Apr 2019" sheetId="12" state="hidden" r:id="rId22"/>
    <sheet name="QLD Oct 2018" sheetId="10" state="hidden" r:id="rId23"/>
    <sheet name="QLD Apr 2018" sheetId="8" state="hidden" r:id="rId24"/>
    <sheet name="QLD Oct 2017" sheetId="6" state="hidden" r:id="rId25"/>
    <sheet name="QLD Apr 2017" sheetId="4" state="hidden" r:id="rId26"/>
    <sheet name="QLD Apr 2016" sheetId="1" state="hidden" r:id="rId27"/>
  </sheets>
  <calcPr calcId="191029" calcMode="autoNoTable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1" i="27" l="1"/>
  <c r="X21" i="27"/>
  <c r="W21" i="27"/>
  <c r="V21" i="27"/>
  <c r="L21" i="27"/>
  <c r="K21" i="27"/>
  <c r="E21" i="27"/>
  <c r="H21" i="27" s="1"/>
  <c r="D21" i="27"/>
  <c r="C21" i="27"/>
  <c r="B21" i="27"/>
  <c r="AA21" i="27" s="1"/>
  <c r="Y20" i="27"/>
  <c r="X20" i="27"/>
  <c r="W20" i="27"/>
  <c r="V20" i="27"/>
  <c r="R20" i="27"/>
  <c r="Q20" i="27"/>
  <c r="P20" i="27"/>
  <c r="O20" i="27"/>
  <c r="N20" i="27"/>
  <c r="L20" i="27"/>
  <c r="K20" i="27"/>
  <c r="J20" i="27"/>
  <c r="I20" i="27"/>
  <c r="H20" i="27"/>
  <c r="E20" i="27"/>
  <c r="G20" i="27" s="1"/>
  <c r="D20" i="27"/>
  <c r="C20" i="27"/>
  <c r="B20" i="27"/>
  <c r="AA20" i="27" s="1"/>
  <c r="A20" i="27"/>
  <c r="Y19" i="27"/>
  <c r="X19" i="27"/>
  <c r="W19" i="27"/>
  <c r="V19" i="27"/>
  <c r="E19" i="27"/>
  <c r="L19" i="27" s="1"/>
  <c r="D19" i="27"/>
  <c r="C19" i="27"/>
  <c r="B19" i="27"/>
  <c r="AA19" i="27" s="1"/>
  <c r="Y18" i="27"/>
  <c r="X18" i="27"/>
  <c r="W18" i="27"/>
  <c r="V18" i="27"/>
  <c r="Q18" i="27"/>
  <c r="P18" i="27"/>
  <c r="O18" i="27"/>
  <c r="K18" i="27"/>
  <c r="J18" i="27"/>
  <c r="I18" i="27"/>
  <c r="E18" i="27"/>
  <c r="G18" i="27" s="1"/>
  <c r="D18" i="27"/>
  <c r="C18" i="27"/>
  <c r="B18" i="27"/>
  <c r="A18" i="27"/>
  <c r="Y17" i="27"/>
  <c r="X17" i="27"/>
  <c r="W17" i="27"/>
  <c r="V17" i="27"/>
  <c r="E17" i="27"/>
  <c r="H17" i="27" s="1"/>
  <c r="D17" i="27"/>
  <c r="C17" i="27"/>
  <c r="B17" i="27"/>
  <c r="AA17" i="27" s="1"/>
  <c r="Y16" i="27"/>
  <c r="X16" i="27"/>
  <c r="W16" i="27"/>
  <c r="V16" i="27"/>
  <c r="E16" i="27"/>
  <c r="L16" i="27" s="1"/>
  <c r="D16" i="27"/>
  <c r="C16" i="27"/>
  <c r="B16" i="27"/>
  <c r="AA16" i="27" s="1"/>
  <c r="Y15" i="27"/>
  <c r="X15" i="27"/>
  <c r="W15" i="27"/>
  <c r="V15" i="27"/>
  <c r="Q15" i="27"/>
  <c r="K15" i="27"/>
  <c r="E15" i="27"/>
  <c r="L15" i="27" s="1"/>
  <c r="D15" i="27"/>
  <c r="C15" i="27"/>
  <c r="B15" i="27"/>
  <c r="AA15" i="27" s="1"/>
  <c r="Y14" i="27"/>
  <c r="X14" i="27"/>
  <c r="W14" i="27"/>
  <c r="V14" i="27"/>
  <c r="Q14" i="27"/>
  <c r="P14" i="27"/>
  <c r="O14" i="27"/>
  <c r="K14" i="27"/>
  <c r="J14" i="27"/>
  <c r="I14" i="27"/>
  <c r="E14" i="27"/>
  <c r="G14" i="27" s="1"/>
  <c r="D14" i="27"/>
  <c r="C14" i="27"/>
  <c r="B14" i="27"/>
  <c r="AA14" i="27" s="1"/>
  <c r="Y13" i="27"/>
  <c r="X13" i="27"/>
  <c r="W13" i="27"/>
  <c r="V13" i="27"/>
  <c r="R13" i="27"/>
  <c r="Q13" i="27"/>
  <c r="P13" i="27"/>
  <c r="O13" i="27"/>
  <c r="N13" i="27"/>
  <c r="L13" i="27"/>
  <c r="K13" i="27"/>
  <c r="J13" i="27"/>
  <c r="I13" i="27"/>
  <c r="H13" i="27"/>
  <c r="E13" i="27"/>
  <c r="G13" i="27" s="1"/>
  <c r="D13" i="27"/>
  <c r="C13" i="27"/>
  <c r="B13" i="27"/>
  <c r="AA13" i="27" s="1"/>
  <c r="A13" i="27"/>
  <c r="Y12" i="27"/>
  <c r="X12" i="27"/>
  <c r="W12" i="27"/>
  <c r="V12" i="27"/>
  <c r="Q12" i="27"/>
  <c r="P12" i="27"/>
  <c r="O12" i="27"/>
  <c r="K12" i="27"/>
  <c r="J12" i="27"/>
  <c r="I12" i="27"/>
  <c r="E12" i="27"/>
  <c r="L12" i="27" s="1"/>
  <c r="D12" i="27"/>
  <c r="C12" i="27"/>
  <c r="B12" i="27"/>
  <c r="AA12" i="27" s="1"/>
  <c r="Y11" i="27"/>
  <c r="X11" i="27"/>
  <c r="W11" i="27"/>
  <c r="V11" i="27"/>
  <c r="Q11" i="27"/>
  <c r="P11" i="27"/>
  <c r="O11" i="27"/>
  <c r="K11" i="27"/>
  <c r="J11" i="27"/>
  <c r="I11" i="27"/>
  <c r="E11" i="27"/>
  <c r="G11" i="27" s="1"/>
  <c r="D11" i="27"/>
  <c r="C11" i="27"/>
  <c r="B11" i="27"/>
  <c r="AA11" i="27" s="1"/>
  <c r="Y10" i="27"/>
  <c r="X10" i="27"/>
  <c r="W10" i="27"/>
  <c r="V10" i="27"/>
  <c r="Q10" i="27"/>
  <c r="P10" i="27"/>
  <c r="O10" i="27"/>
  <c r="K10" i="27"/>
  <c r="J10" i="27"/>
  <c r="I10" i="27"/>
  <c r="E10" i="27"/>
  <c r="G10" i="27" s="1"/>
  <c r="D10" i="27"/>
  <c r="C10" i="27"/>
  <c r="B10" i="27"/>
  <c r="AA10" i="27" s="1"/>
  <c r="Y9" i="27"/>
  <c r="X9" i="27"/>
  <c r="W9" i="27"/>
  <c r="V9" i="27"/>
  <c r="Q9" i="27"/>
  <c r="P9" i="27"/>
  <c r="O9" i="27"/>
  <c r="N9" i="27"/>
  <c r="K9" i="27"/>
  <c r="J9" i="27"/>
  <c r="I9" i="27"/>
  <c r="H9" i="27"/>
  <c r="E9" i="27"/>
  <c r="G9" i="27" s="1"/>
  <c r="D9" i="27"/>
  <c r="C9" i="27"/>
  <c r="B9" i="27"/>
  <c r="AA9" i="27" s="1"/>
  <c r="Y8" i="27"/>
  <c r="X8" i="27"/>
  <c r="W8" i="27"/>
  <c r="V8" i="27"/>
  <c r="R8" i="27"/>
  <c r="Q8" i="27"/>
  <c r="P8" i="27"/>
  <c r="O8" i="27"/>
  <c r="N8" i="27"/>
  <c r="L8" i="27"/>
  <c r="K8" i="27"/>
  <c r="J8" i="27"/>
  <c r="I8" i="27"/>
  <c r="H8" i="27"/>
  <c r="E8" i="27"/>
  <c r="G8" i="27" s="1"/>
  <c r="D8" i="27"/>
  <c r="C8" i="27"/>
  <c r="B8" i="27"/>
  <c r="AA8" i="27" s="1"/>
  <c r="A8" i="27"/>
  <c r="AA18" i="27"/>
  <c r="A22" i="25"/>
  <c r="A14" i="25"/>
  <c r="AG23" i="25"/>
  <c r="AG22" i="25"/>
  <c r="AG21" i="25"/>
  <c r="AG20" i="25"/>
  <c r="AG19" i="25"/>
  <c r="AG18" i="25"/>
  <c r="AG17" i="25"/>
  <c r="AG16" i="25"/>
  <c r="AG15" i="25"/>
  <c r="AG14" i="25"/>
  <c r="AG13" i="25"/>
  <c r="AG12" i="25"/>
  <c r="AG11" i="25"/>
  <c r="AG10" i="25"/>
  <c r="AG9" i="25"/>
  <c r="AG8" i="25"/>
  <c r="AF23" i="25"/>
  <c r="AF22" i="25"/>
  <c r="AF21" i="25"/>
  <c r="AF20" i="25"/>
  <c r="AF19" i="25"/>
  <c r="AF18" i="25"/>
  <c r="AF17" i="25"/>
  <c r="AF16" i="25"/>
  <c r="AF15" i="25"/>
  <c r="AF14" i="25"/>
  <c r="AF13" i="25"/>
  <c r="AF12" i="25"/>
  <c r="AF11" i="25"/>
  <c r="AF10" i="25"/>
  <c r="AF9" i="25"/>
  <c r="AF8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X23" i="25"/>
  <c r="X22" i="25"/>
  <c r="X21" i="25"/>
  <c r="X20" i="25"/>
  <c r="X19" i="25"/>
  <c r="X18" i="25"/>
  <c r="X17" i="25"/>
  <c r="X16" i="25"/>
  <c r="X15" i="25"/>
  <c r="X14" i="25"/>
  <c r="X13" i="25"/>
  <c r="X12" i="25"/>
  <c r="X11" i="25"/>
  <c r="X10" i="25"/>
  <c r="X9" i="25"/>
  <c r="X8" i="25"/>
  <c r="W23" i="25"/>
  <c r="W22" i="25"/>
  <c r="W21" i="25"/>
  <c r="W20" i="25"/>
  <c r="W19" i="25"/>
  <c r="W18" i="25"/>
  <c r="W17" i="25"/>
  <c r="W16" i="25"/>
  <c r="W15" i="25"/>
  <c r="W14" i="25"/>
  <c r="W13" i="25"/>
  <c r="W12" i="25"/>
  <c r="W11" i="25"/>
  <c r="W10" i="25"/>
  <c r="W9" i="25"/>
  <c r="W8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8" i="25"/>
  <c r="R14" i="25"/>
  <c r="R8" i="25"/>
  <c r="Q22" i="25"/>
  <c r="Q20" i="25"/>
  <c r="Q16" i="25"/>
  <c r="Q15" i="25"/>
  <c r="Q14" i="25"/>
  <c r="Q13" i="25"/>
  <c r="Q12" i="25"/>
  <c r="Q11" i="25"/>
  <c r="Q10" i="25"/>
  <c r="Q9" i="25"/>
  <c r="Q8" i="25"/>
  <c r="P22" i="25"/>
  <c r="P20" i="25"/>
  <c r="P15" i="25"/>
  <c r="P14" i="25"/>
  <c r="P13" i="25"/>
  <c r="P12" i="25"/>
  <c r="P11" i="25"/>
  <c r="P10" i="25"/>
  <c r="P9" i="25"/>
  <c r="P8" i="25"/>
  <c r="O22" i="25"/>
  <c r="O20" i="25"/>
  <c r="O15" i="25"/>
  <c r="O14" i="25"/>
  <c r="O13" i="25"/>
  <c r="O12" i="25"/>
  <c r="O11" i="25"/>
  <c r="O10" i="25"/>
  <c r="O9" i="25"/>
  <c r="O8" i="25"/>
  <c r="N14" i="25"/>
  <c r="N9" i="25"/>
  <c r="N8" i="25"/>
  <c r="L14" i="25"/>
  <c r="L8" i="25"/>
  <c r="K22" i="25"/>
  <c r="K20" i="25"/>
  <c r="K16" i="25"/>
  <c r="K15" i="25"/>
  <c r="K14" i="25"/>
  <c r="K13" i="25"/>
  <c r="K12" i="25"/>
  <c r="K11" i="25"/>
  <c r="K10" i="25"/>
  <c r="K9" i="25"/>
  <c r="K8" i="25"/>
  <c r="J22" i="25"/>
  <c r="J20" i="25"/>
  <c r="J15" i="25"/>
  <c r="J14" i="25"/>
  <c r="J13" i="25"/>
  <c r="J12" i="25"/>
  <c r="J11" i="25"/>
  <c r="J10" i="25"/>
  <c r="J9" i="25"/>
  <c r="J8" i="25"/>
  <c r="I22" i="25"/>
  <c r="I20" i="25"/>
  <c r="I15" i="25"/>
  <c r="I14" i="25"/>
  <c r="I13" i="25"/>
  <c r="I12" i="25"/>
  <c r="I11" i="25"/>
  <c r="I10" i="25"/>
  <c r="I9" i="25"/>
  <c r="I8" i="25"/>
  <c r="H14" i="25"/>
  <c r="H9" i="25"/>
  <c r="H8" i="25"/>
  <c r="E23" i="25"/>
  <c r="H23" i="25" s="1"/>
  <c r="E22" i="25"/>
  <c r="L22" i="25" s="1"/>
  <c r="E21" i="25"/>
  <c r="K21" i="25" s="1"/>
  <c r="E20" i="25"/>
  <c r="L20" i="25" s="1"/>
  <c r="E19" i="25"/>
  <c r="L19" i="25" s="1"/>
  <c r="E18" i="25"/>
  <c r="L18" i="25" s="1"/>
  <c r="E17" i="25"/>
  <c r="H17" i="25" s="1"/>
  <c r="E16" i="25"/>
  <c r="I16" i="25" s="1"/>
  <c r="E15" i="25"/>
  <c r="G15" i="25" s="1"/>
  <c r="E14" i="25"/>
  <c r="G14" i="25" s="1"/>
  <c r="E13" i="25"/>
  <c r="G13" i="25" s="1"/>
  <c r="E12" i="25"/>
  <c r="L12" i="25" s="1"/>
  <c r="E11" i="25"/>
  <c r="L11" i="25" s="1"/>
  <c r="E10" i="25"/>
  <c r="L10" i="25" s="1"/>
  <c r="E9" i="25"/>
  <c r="L9" i="25" s="1"/>
  <c r="E8" i="25"/>
  <c r="G8" i="25" s="1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B23" i="25"/>
  <c r="AA23" i="25" s="1"/>
  <c r="B22" i="25"/>
  <c r="AA22" i="25" s="1"/>
  <c r="B21" i="25"/>
  <c r="AA21" i="25" s="1"/>
  <c r="B20" i="25"/>
  <c r="AA20" i="25" s="1"/>
  <c r="B19" i="25"/>
  <c r="AA19" i="25" s="1"/>
  <c r="B18" i="25"/>
  <c r="AA18" i="25" s="1"/>
  <c r="B17" i="25"/>
  <c r="AA17" i="25" s="1"/>
  <c r="B16" i="25"/>
  <c r="AA16" i="25" s="1"/>
  <c r="B15" i="25"/>
  <c r="AA15" i="25" s="1"/>
  <c r="B14" i="25"/>
  <c r="AA14" i="25" s="1"/>
  <c r="B13" i="25"/>
  <c r="AA13" i="25" s="1"/>
  <c r="B12" i="25"/>
  <c r="AA12" i="25" s="1"/>
  <c r="B11" i="25"/>
  <c r="AA11" i="25" s="1"/>
  <c r="B10" i="25"/>
  <c r="AA10" i="25" s="1"/>
  <c r="B9" i="25"/>
  <c r="AA9" i="25" s="1"/>
  <c r="B8" i="25"/>
  <c r="AA8" i="25" s="1"/>
  <c r="A20" i="25"/>
  <c r="A8" i="25"/>
  <c r="F19" i="27" l="1"/>
  <c r="M19" i="27" s="1"/>
  <c r="H12" i="27"/>
  <c r="Z8" i="27"/>
  <c r="Z17" i="27"/>
  <c r="K17" i="27"/>
  <c r="Z15" i="27"/>
  <c r="L17" i="27"/>
  <c r="L9" i="27"/>
  <c r="Z19" i="27"/>
  <c r="G15" i="27"/>
  <c r="H16" i="27"/>
  <c r="G16" i="27"/>
  <c r="H15" i="27"/>
  <c r="I16" i="27"/>
  <c r="Z12" i="27"/>
  <c r="I15" i="27"/>
  <c r="Z13" i="27"/>
  <c r="Z14" i="27"/>
  <c r="Z16" i="27"/>
  <c r="F18" i="27"/>
  <c r="R18" i="27" s="1"/>
  <c r="Z10" i="27"/>
  <c r="Z11" i="27"/>
  <c r="H19" i="27"/>
  <c r="Z18" i="27"/>
  <c r="I19" i="27"/>
  <c r="Z21" i="27"/>
  <c r="J19" i="27"/>
  <c r="K19" i="27"/>
  <c r="J15" i="27"/>
  <c r="J16" i="27"/>
  <c r="P19" i="27"/>
  <c r="K16" i="27"/>
  <c r="Q19" i="27"/>
  <c r="Z20" i="27"/>
  <c r="L10" i="27"/>
  <c r="Z9" i="27"/>
  <c r="R19" i="27"/>
  <c r="H11" i="27"/>
  <c r="L11" i="27"/>
  <c r="I17" i="27"/>
  <c r="L18" i="27"/>
  <c r="N19" i="27"/>
  <c r="I21" i="27"/>
  <c r="H18" i="27"/>
  <c r="G12" i="27"/>
  <c r="L14" i="27"/>
  <c r="J17" i="27"/>
  <c r="G19" i="27"/>
  <c r="O19" i="27"/>
  <c r="J21" i="27"/>
  <c r="H14" i="27"/>
  <c r="H10" i="27"/>
  <c r="G17" i="27"/>
  <c r="G21" i="27"/>
  <c r="F12" i="27"/>
  <c r="F10" i="27"/>
  <c r="F9" i="27"/>
  <c r="F11" i="27"/>
  <c r="F8" i="27"/>
  <c r="M8" i="27" s="1"/>
  <c r="F13" i="27"/>
  <c r="F14" i="27"/>
  <c r="F15" i="27"/>
  <c r="F16" i="27"/>
  <c r="F17" i="27"/>
  <c r="F20" i="27"/>
  <c r="F21" i="27"/>
  <c r="G22" i="25"/>
  <c r="Z11" i="25"/>
  <c r="Z19" i="25"/>
  <c r="Z8" i="25"/>
  <c r="Z16" i="25"/>
  <c r="Z12" i="25"/>
  <c r="Z20" i="25"/>
  <c r="Z23" i="25"/>
  <c r="Z10" i="25"/>
  <c r="Z18" i="25"/>
  <c r="Z15" i="25"/>
  <c r="Z17" i="25"/>
  <c r="Z13" i="25"/>
  <c r="F14" i="25"/>
  <c r="M14" i="25" s="1"/>
  <c r="S14" i="25" s="1"/>
  <c r="T14" i="25" s="1"/>
  <c r="U14" i="25" s="1"/>
  <c r="G20" i="25"/>
  <c r="G18" i="25"/>
  <c r="Z9" i="25"/>
  <c r="Z22" i="25"/>
  <c r="F18" i="25"/>
  <c r="P18" i="25" s="1"/>
  <c r="G9" i="25"/>
  <c r="Z14" i="25"/>
  <c r="Z21" i="25"/>
  <c r="G12" i="25"/>
  <c r="F19" i="25"/>
  <c r="R19" i="25" s="1"/>
  <c r="F15" i="25"/>
  <c r="M15" i="25" s="1"/>
  <c r="G17" i="25"/>
  <c r="H13" i="25"/>
  <c r="I17" i="25"/>
  <c r="I23" i="25"/>
  <c r="K18" i="25"/>
  <c r="K23" i="25"/>
  <c r="L21" i="25"/>
  <c r="J16" i="25"/>
  <c r="K17" i="25"/>
  <c r="L13" i="25"/>
  <c r="G10" i="25"/>
  <c r="G23" i="25"/>
  <c r="H21" i="25"/>
  <c r="I18" i="25"/>
  <c r="J21" i="25"/>
  <c r="F17" i="25"/>
  <c r="G11" i="25"/>
  <c r="G19" i="25"/>
  <c r="H15" i="25"/>
  <c r="I19" i="25"/>
  <c r="K19" i="25"/>
  <c r="L15" i="25"/>
  <c r="F8" i="25"/>
  <c r="M8" i="25" s="1"/>
  <c r="S8" i="25" s="1"/>
  <c r="T8" i="25" s="1"/>
  <c r="J17" i="25"/>
  <c r="L17" i="25"/>
  <c r="H10" i="25"/>
  <c r="H18" i="25"/>
  <c r="J23" i="25"/>
  <c r="L23" i="25"/>
  <c r="H11" i="25"/>
  <c r="H19" i="25"/>
  <c r="J19" i="25"/>
  <c r="H16" i="25"/>
  <c r="L16" i="25"/>
  <c r="H22" i="25"/>
  <c r="G21" i="25"/>
  <c r="I21" i="25"/>
  <c r="J18" i="25"/>
  <c r="F16" i="25"/>
  <c r="G16" i="25"/>
  <c r="H12" i="25"/>
  <c r="H20" i="25"/>
  <c r="F10" i="25"/>
  <c r="F9" i="25"/>
  <c r="F20" i="25"/>
  <c r="F12" i="25"/>
  <c r="F11" i="25"/>
  <c r="F21" i="25"/>
  <c r="F13" i="25"/>
  <c r="F22" i="25"/>
  <c r="F23" i="25"/>
  <c r="B27" i="23"/>
  <c r="AA27" i="23" s="1"/>
  <c r="C27" i="23"/>
  <c r="D27" i="23"/>
  <c r="E27" i="23"/>
  <c r="K27" i="23" s="1"/>
  <c r="F27" i="23"/>
  <c r="M27" i="23" s="1"/>
  <c r="G27" i="23"/>
  <c r="H27" i="23"/>
  <c r="I27" i="23"/>
  <c r="J27" i="23"/>
  <c r="N27" i="23"/>
  <c r="O27" i="23"/>
  <c r="P27" i="23"/>
  <c r="Q27" i="23"/>
  <c r="R27" i="23"/>
  <c r="V27" i="23"/>
  <c r="W27" i="23"/>
  <c r="X27" i="23"/>
  <c r="Y27" i="23"/>
  <c r="Z27" i="23" s="1"/>
  <c r="AF27" i="23"/>
  <c r="AG27" i="23"/>
  <c r="B19" i="23"/>
  <c r="C19" i="23"/>
  <c r="D19" i="23"/>
  <c r="E19" i="23"/>
  <c r="I19" i="23" s="1"/>
  <c r="V19" i="23"/>
  <c r="W19" i="23"/>
  <c r="X19" i="23"/>
  <c r="Y19" i="23"/>
  <c r="AA19" i="23"/>
  <c r="AF19" i="23"/>
  <c r="AG19" i="23"/>
  <c r="B21" i="23"/>
  <c r="C21" i="23"/>
  <c r="D21" i="23"/>
  <c r="E21" i="23"/>
  <c r="F21" i="23" s="1"/>
  <c r="M21" i="23" s="1"/>
  <c r="H21" i="23"/>
  <c r="I21" i="23"/>
  <c r="J21" i="23"/>
  <c r="K21" i="23"/>
  <c r="L21" i="23"/>
  <c r="N21" i="23"/>
  <c r="O21" i="23"/>
  <c r="P21" i="23"/>
  <c r="Q21" i="23"/>
  <c r="R21" i="23"/>
  <c r="V21" i="23"/>
  <c r="W21" i="23"/>
  <c r="X21" i="23"/>
  <c r="Y21" i="23"/>
  <c r="AA21" i="23"/>
  <c r="AF21" i="23"/>
  <c r="AG21" i="23"/>
  <c r="B22" i="23"/>
  <c r="AA22" i="23" s="1"/>
  <c r="C22" i="23"/>
  <c r="D22" i="23"/>
  <c r="E22" i="23"/>
  <c r="J22" i="23" s="1"/>
  <c r="V22" i="23"/>
  <c r="W22" i="23"/>
  <c r="X22" i="23"/>
  <c r="Y22" i="23"/>
  <c r="AF22" i="23"/>
  <c r="AG22" i="23"/>
  <c r="B23" i="23"/>
  <c r="C23" i="23"/>
  <c r="D23" i="23"/>
  <c r="E23" i="23"/>
  <c r="J23" i="23" s="1"/>
  <c r="V23" i="23"/>
  <c r="W23" i="23"/>
  <c r="X23" i="23"/>
  <c r="Y23" i="23"/>
  <c r="AA23" i="23"/>
  <c r="AF23" i="23"/>
  <c r="AG23" i="23"/>
  <c r="B13" i="23"/>
  <c r="AA13" i="23" s="1"/>
  <c r="C13" i="23"/>
  <c r="D13" i="23"/>
  <c r="E13" i="23"/>
  <c r="F13" i="23" s="1"/>
  <c r="R13" i="23" s="1"/>
  <c r="I13" i="23"/>
  <c r="J13" i="23"/>
  <c r="K13" i="23"/>
  <c r="O13" i="23"/>
  <c r="P13" i="23"/>
  <c r="Q13" i="23"/>
  <c r="V13" i="23"/>
  <c r="W13" i="23"/>
  <c r="X13" i="23"/>
  <c r="Y13" i="23"/>
  <c r="AF13" i="23"/>
  <c r="AG13" i="23"/>
  <c r="AG26" i="23"/>
  <c r="AF26" i="23"/>
  <c r="Y26" i="23"/>
  <c r="X26" i="23"/>
  <c r="W26" i="23"/>
  <c r="V26" i="23"/>
  <c r="E26" i="23"/>
  <c r="H26" i="23" s="1"/>
  <c r="D26" i="23"/>
  <c r="C26" i="23"/>
  <c r="B26" i="23"/>
  <c r="AA26" i="23" s="1"/>
  <c r="AG25" i="23"/>
  <c r="AF25" i="23"/>
  <c r="Y25" i="23"/>
  <c r="X25" i="23"/>
  <c r="W25" i="23"/>
  <c r="V25" i="23"/>
  <c r="Q25" i="23"/>
  <c r="P25" i="23"/>
  <c r="O25" i="23"/>
  <c r="K25" i="23"/>
  <c r="J25" i="23"/>
  <c r="I25" i="23"/>
  <c r="E25" i="23"/>
  <c r="G25" i="23" s="1"/>
  <c r="D25" i="23"/>
  <c r="C25" i="23"/>
  <c r="B25" i="23"/>
  <c r="AA25" i="23" s="1"/>
  <c r="AG24" i="23"/>
  <c r="AF24" i="23"/>
  <c r="Y24" i="23"/>
  <c r="X24" i="23"/>
  <c r="W24" i="23"/>
  <c r="V24" i="23"/>
  <c r="R24" i="23"/>
  <c r="Q24" i="23"/>
  <c r="P24" i="23"/>
  <c r="O24" i="23"/>
  <c r="N24" i="23"/>
  <c r="L24" i="23"/>
  <c r="K24" i="23"/>
  <c r="J24" i="23"/>
  <c r="I24" i="23"/>
  <c r="H24" i="23"/>
  <c r="E24" i="23"/>
  <c r="G24" i="23" s="1"/>
  <c r="D24" i="23"/>
  <c r="C24" i="23"/>
  <c r="B24" i="23"/>
  <c r="AA24" i="23" s="1"/>
  <c r="A24" i="23"/>
  <c r="AG20" i="23"/>
  <c r="AF20" i="23"/>
  <c r="Y20" i="23"/>
  <c r="X20" i="23"/>
  <c r="W20" i="23"/>
  <c r="V20" i="23"/>
  <c r="Q20" i="23"/>
  <c r="P20" i="23"/>
  <c r="O20" i="23"/>
  <c r="K20" i="23"/>
  <c r="J20" i="23"/>
  <c r="I20" i="23"/>
  <c r="E20" i="23"/>
  <c r="H20" i="23" s="1"/>
  <c r="D20" i="23"/>
  <c r="C20" i="23"/>
  <c r="B20" i="23"/>
  <c r="AA20" i="23" s="1"/>
  <c r="A20" i="23"/>
  <c r="AG18" i="23"/>
  <c r="AF18" i="23"/>
  <c r="Y18" i="23"/>
  <c r="X18" i="23"/>
  <c r="W18" i="23"/>
  <c r="V18" i="23"/>
  <c r="E18" i="23"/>
  <c r="J18" i="23" s="1"/>
  <c r="D18" i="23"/>
  <c r="C18" i="23"/>
  <c r="B18" i="23"/>
  <c r="AA18" i="23" s="1"/>
  <c r="AG17" i="23"/>
  <c r="AF17" i="23"/>
  <c r="Y17" i="23"/>
  <c r="X17" i="23"/>
  <c r="W17" i="23"/>
  <c r="V17" i="23"/>
  <c r="E17" i="23"/>
  <c r="H17" i="23" s="1"/>
  <c r="D17" i="23"/>
  <c r="C17" i="23"/>
  <c r="B17" i="23"/>
  <c r="AA17" i="23" s="1"/>
  <c r="AG16" i="23"/>
  <c r="AF16" i="23"/>
  <c r="Y16" i="23"/>
  <c r="X16" i="23"/>
  <c r="W16" i="23"/>
  <c r="V16" i="23"/>
  <c r="Q16" i="23"/>
  <c r="K16" i="23"/>
  <c r="E16" i="23"/>
  <c r="L16" i="23" s="1"/>
  <c r="D16" i="23"/>
  <c r="C16" i="23"/>
  <c r="B16" i="23"/>
  <c r="AA16" i="23" s="1"/>
  <c r="AG15" i="23"/>
  <c r="AF15" i="23"/>
  <c r="Y15" i="23"/>
  <c r="X15" i="23"/>
  <c r="W15" i="23"/>
  <c r="V15" i="23"/>
  <c r="Q15" i="23"/>
  <c r="P15" i="23"/>
  <c r="O15" i="23"/>
  <c r="K15" i="23"/>
  <c r="J15" i="23"/>
  <c r="I15" i="23"/>
  <c r="E15" i="23"/>
  <c r="L15" i="23" s="1"/>
  <c r="D15" i="23"/>
  <c r="C15" i="23"/>
  <c r="B15" i="23"/>
  <c r="AA15" i="23" s="1"/>
  <c r="AG14" i="23"/>
  <c r="AF14" i="23"/>
  <c r="Y14" i="23"/>
  <c r="X14" i="23"/>
  <c r="W14" i="23"/>
  <c r="V14" i="23"/>
  <c r="R14" i="23"/>
  <c r="Q14" i="23"/>
  <c r="P14" i="23"/>
  <c r="O14" i="23"/>
  <c r="N14" i="23"/>
  <c r="L14" i="23"/>
  <c r="K14" i="23"/>
  <c r="J14" i="23"/>
  <c r="I14" i="23"/>
  <c r="H14" i="23"/>
  <c r="E14" i="23"/>
  <c r="G14" i="23" s="1"/>
  <c r="D14" i="23"/>
  <c r="C14" i="23"/>
  <c r="B14" i="23"/>
  <c r="AA14" i="23" s="1"/>
  <c r="A14" i="23"/>
  <c r="AG12" i="23"/>
  <c r="AF12" i="23"/>
  <c r="Y12" i="23"/>
  <c r="X12" i="23"/>
  <c r="W12" i="23"/>
  <c r="V12" i="23"/>
  <c r="Q12" i="23"/>
  <c r="P12" i="23"/>
  <c r="O12" i="23"/>
  <c r="K12" i="23"/>
  <c r="J12" i="23"/>
  <c r="I12" i="23"/>
  <c r="E12" i="23"/>
  <c r="L12" i="23" s="1"/>
  <c r="D12" i="23"/>
  <c r="C12" i="23"/>
  <c r="B12" i="23"/>
  <c r="AA12" i="23" s="1"/>
  <c r="AG11" i="23"/>
  <c r="AF11" i="23"/>
  <c r="Y11" i="23"/>
  <c r="X11" i="23"/>
  <c r="W11" i="23"/>
  <c r="V11" i="23"/>
  <c r="Q11" i="23"/>
  <c r="P11" i="23"/>
  <c r="O11" i="23"/>
  <c r="K11" i="23"/>
  <c r="J11" i="23"/>
  <c r="I11" i="23"/>
  <c r="E11" i="23"/>
  <c r="G11" i="23" s="1"/>
  <c r="D11" i="23"/>
  <c r="C11" i="23"/>
  <c r="B11" i="23"/>
  <c r="AA11" i="23" s="1"/>
  <c r="AG10" i="23"/>
  <c r="AF10" i="23"/>
  <c r="Y10" i="23"/>
  <c r="X10" i="23"/>
  <c r="W10" i="23"/>
  <c r="V10" i="23"/>
  <c r="Q10" i="23"/>
  <c r="P10" i="23"/>
  <c r="O10" i="23"/>
  <c r="K10" i="23"/>
  <c r="J10" i="23"/>
  <c r="I10" i="23"/>
  <c r="E10" i="23"/>
  <c r="G10" i="23" s="1"/>
  <c r="D10" i="23"/>
  <c r="C10" i="23"/>
  <c r="B10" i="23"/>
  <c r="AA10" i="23" s="1"/>
  <c r="AG9" i="23"/>
  <c r="AF9" i="23"/>
  <c r="Y9" i="23"/>
  <c r="X9" i="23"/>
  <c r="W9" i="23"/>
  <c r="V9" i="23"/>
  <c r="Q9" i="23"/>
  <c r="P9" i="23"/>
  <c r="O9" i="23"/>
  <c r="N9" i="23"/>
  <c r="K9" i="23"/>
  <c r="J9" i="23"/>
  <c r="I9" i="23"/>
  <c r="H9" i="23"/>
  <c r="E9" i="23"/>
  <c r="G9" i="23" s="1"/>
  <c r="D9" i="23"/>
  <c r="C9" i="23"/>
  <c r="B9" i="23"/>
  <c r="AA9" i="23" s="1"/>
  <c r="AG8" i="23"/>
  <c r="AF8" i="23"/>
  <c r="Y8" i="23"/>
  <c r="X8" i="23"/>
  <c r="W8" i="23"/>
  <c r="V8" i="23"/>
  <c r="R8" i="23"/>
  <c r="Q8" i="23"/>
  <c r="P8" i="23"/>
  <c r="O8" i="23"/>
  <c r="N8" i="23"/>
  <c r="L8" i="23"/>
  <c r="K8" i="23"/>
  <c r="J8" i="23"/>
  <c r="I8" i="23"/>
  <c r="H8" i="23"/>
  <c r="E8" i="23"/>
  <c r="G8" i="23" s="1"/>
  <c r="D8" i="23"/>
  <c r="C8" i="23"/>
  <c r="B8" i="23"/>
  <c r="AA8" i="23" s="1"/>
  <c r="A8" i="23"/>
  <c r="M18" i="27" l="1"/>
  <c r="N18" i="27"/>
  <c r="S18" i="27" s="1"/>
  <c r="T18" i="27" s="1"/>
  <c r="R14" i="27"/>
  <c r="M14" i="27"/>
  <c r="N14" i="27"/>
  <c r="R11" i="27"/>
  <c r="M11" i="27"/>
  <c r="N11" i="27"/>
  <c r="M20" i="27"/>
  <c r="S20" i="27" s="1"/>
  <c r="T20" i="27" s="1"/>
  <c r="M9" i="27"/>
  <c r="R9" i="27"/>
  <c r="P21" i="27"/>
  <c r="O21" i="27"/>
  <c r="N21" i="27"/>
  <c r="M21" i="27"/>
  <c r="R21" i="27"/>
  <c r="Q21" i="27"/>
  <c r="M13" i="27"/>
  <c r="S13" i="27" s="1"/>
  <c r="T13" i="27" s="1"/>
  <c r="P17" i="27"/>
  <c r="O17" i="27"/>
  <c r="N17" i="27"/>
  <c r="R17" i="27"/>
  <c r="Q17" i="27"/>
  <c r="M17" i="27"/>
  <c r="N10" i="27"/>
  <c r="R10" i="27"/>
  <c r="M10" i="27"/>
  <c r="N16" i="27"/>
  <c r="M16" i="27"/>
  <c r="P16" i="27"/>
  <c r="R16" i="27"/>
  <c r="Q16" i="27"/>
  <c r="O16" i="27"/>
  <c r="R15" i="27"/>
  <c r="N15" i="27"/>
  <c r="O15" i="27"/>
  <c r="M15" i="27"/>
  <c r="P15" i="27"/>
  <c r="M12" i="27"/>
  <c r="R12" i="27"/>
  <c r="N12" i="27"/>
  <c r="S8" i="27"/>
  <c r="T8" i="27" s="1"/>
  <c r="S19" i="27"/>
  <c r="T19" i="27" s="1"/>
  <c r="Q18" i="25"/>
  <c r="N18" i="25"/>
  <c r="O18" i="25"/>
  <c r="O19" i="25"/>
  <c r="M19" i="25"/>
  <c r="N19" i="25"/>
  <c r="Q19" i="25"/>
  <c r="P19" i="25"/>
  <c r="M18" i="25"/>
  <c r="R15" i="25"/>
  <c r="N15" i="25"/>
  <c r="R18" i="25"/>
  <c r="U8" i="25"/>
  <c r="AB8" i="25"/>
  <c r="AC8" i="25" s="1"/>
  <c r="AE8" i="25" s="1"/>
  <c r="O21" i="25"/>
  <c r="Q21" i="25"/>
  <c r="M21" i="25"/>
  <c r="R21" i="25"/>
  <c r="P21" i="25"/>
  <c r="N21" i="25"/>
  <c r="R10" i="25"/>
  <c r="N10" i="25"/>
  <c r="M10" i="25"/>
  <c r="R23" i="25"/>
  <c r="N23" i="25"/>
  <c r="P23" i="25"/>
  <c r="Q23" i="25"/>
  <c r="O23" i="25"/>
  <c r="M23" i="25"/>
  <c r="R20" i="25"/>
  <c r="N20" i="25"/>
  <c r="M20" i="25"/>
  <c r="M13" i="25"/>
  <c r="R13" i="25"/>
  <c r="N13" i="25"/>
  <c r="R12" i="25"/>
  <c r="N12" i="25"/>
  <c r="M12" i="25"/>
  <c r="O16" i="25"/>
  <c r="M16" i="25"/>
  <c r="N16" i="25"/>
  <c r="P16" i="25"/>
  <c r="R16" i="25"/>
  <c r="R22" i="25"/>
  <c r="N22" i="25"/>
  <c r="M22" i="25"/>
  <c r="R9" i="25"/>
  <c r="M9" i="25"/>
  <c r="P17" i="25"/>
  <c r="R17" i="25"/>
  <c r="N17" i="25"/>
  <c r="O17" i="25"/>
  <c r="Q17" i="25"/>
  <c r="M17" i="25"/>
  <c r="R11" i="25"/>
  <c r="N11" i="25"/>
  <c r="M11" i="25"/>
  <c r="AB14" i="25"/>
  <c r="L27" i="23"/>
  <c r="S27" i="23" s="1"/>
  <c r="T27" i="23" s="1"/>
  <c r="I23" i="23"/>
  <c r="H19" i="23"/>
  <c r="L13" i="23"/>
  <c r="G19" i="23"/>
  <c r="Z23" i="23"/>
  <c r="Z21" i="23"/>
  <c r="F19" i="23"/>
  <c r="M19" i="23" s="1"/>
  <c r="L19" i="23"/>
  <c r="H13" i="23"/>
  <c r="K19" i="23"/>
  <c r="G13" i="23"/>
  <c r="Z22" i="23"/>
  <c r="J19" i="23"/>
  <c r="I22" i="23"/>
  <c r="Z19" i="23"/>
  <c r="H23" i="23"/>
  <c r="H22" i="23"/>
  <c r="G23" i="23"/>
  <c r="G22" i="23"/>
  <c r="G21" i="23"/>
  <c r="S21" i="23" s="1"/>
  <c r="T21" i="23" s="1"/>
  <c r="U21" i="23" s="1"/>
  <c r="F23" i="23"/>
  <c r="F22" i="23"/>
  <c r="L23" i="23"/>
  <c r="L22" i="23"/>
  <c r="K23" i="23"/>
  <c r="K22" i="23"/>
  <c r="Z13" i="23"/>
  <c r="Z26" i="23"/>
  <c r="N13" i="23"/>
  <c r="M13" i="23"/>
  <c r="F25" i="23"/>
  <c r="M25" i="23" s="1"/>
  <c r="L25" i="23"/>
  <c r="Z25" i="23"/>
  <c r="K26" i="23"/>
  <c r="H25" i="23"/>
  <c r="G16" i="23"/>
  <c r="L26" i="23"/>
  <c r="H16" i="23"/>
  <c r="F24" i="23"/>
  <c r="M24" i="23" s="1"/>
  <c r="S24" i="23" s="1"/>
  <c r="T24" i="23" s="1"/>
  <c r="U24" i="23" s="1"/>
  <c r="I16" i="23"/>
  <c r="Z11" i="23"/>
  <c r="G12" i="23"/>
  <c r="Z16" i="23"/>
  <c r="H12" i="23"/>
  <c r="J16" i="23"/>
  <c r="Z24" i="23"/>
  <c r="K17" i="23"/>
  <c r="Z20" i="23"/>
  <c r="Z12" i="23"/>
  <c r="L17" i="23"/>
  <c r="J17" i="23"/>
  <c r="Z8" i="23"/>
  <c r="G26" i="23"/>
  <c r="Z17" i="23"/>
  <c r="K18" i="23"/>
  <c r="I26" i="23"/>
  <c r="H11" i="23"/>
  <c r="L18" i="23"/>
  <c r="J26" i="23"/>
  <c r="F8" i="23"/>
  <c r="M8" i="23" s="1"/>
  <c r="S8" i="23" s="1"/>
  <c r="T8" i="23" s="1"/>
  <c r="U8" i="23" s="1"/>
  <c r="Z9" i="23"/>
  <c r="Z10" i="23"/>
  <c r="Z14" i="23"/>
  <c r="Z15" i="23"/>
  <c r="L20" i="23"/>
  <c r="L9" i="23"/>
  <c r="G17" i="23"/>
  <c r="I17" i="23"/>
  <c r="Z18" i="23"/>
  <c r="H10" i="23"/>
  <c r="H15" i="23"/>
  <c r="G20" i="23"/>
  <c r="G15" i="23"/>
  <c r="F20" i="23"/>
  <c r="L11" i="23"/>
  <c r="G18" i="23"/>
  <c r="H18" i="23"/>
  <c r="L10" i="23"/>
  <c r="I18" i="23"/>
  <c r="F14" i="23"/>
  <c r="M14" i="23" s="1"/>
  <c r="S14" i="23" s="1"/>
  <c r="T14" i="23" s="1"/>
  <c r="U14" i="23" s="1"/>
  <c r="F15" i="23"/>
  <c r="F16" i="23"/>
  <c r="F17" i="23"/>
  <c r="F18" i="23"/>
  <c r="F10" i="23"/>
  <c r="F11" i="23"/>
  <c r="F12" i="23"/>
  <c r="F26" i="23"/>
  <c r="F9" i="23"/>
  <c r="S14" i="27" l="1"/>
  <c r="T14" i="27" s="1"/>
  <c r="U18" i="27"/>
  <c r="AB18" i="27"/>
  <c r="AD18" i="27" s="1"/>
  <c r="S16" i="27"/>
  <c r="T16" i="27" s="1"/>
  <c r="AB16" i="27" s="1"/>
  <c r="S10" i="27"/>
  <c r="T10" i="27" s="1"/>
  <c r="AB10" i="27" s="1"/>
  <c r="S9" i="27"/>
  <c r="T9" i="27" s="1"/>
  <c r="U9" i="27" s="1"/>
  <c r="S11" i="27"/>
  <c r="T11" i="27" s="1"/>
  <c r="AB11" i="27" s="1"/>
  <c r="S21" i="27"/>
  <c r="T21" i="27" s="1"/>
  <c r="U21" i="27" s="1"/>
  <c r="S12" i="27"/>
  <c r="T12" i="27" s="1"/>
  <c r="U12" i="27" s="1"/>
  <c r="S15" i="27"/>
  <c r="T15" i="27" s="1"/>
  <c r="AB15" i="27" s="1"/>
  <c r="S17" i="27"/>
  <c r="T17" i="27" s="1"/>
  <c r="U17" i="27" s="1"/>
  <c r="U20" i="27"/>
  <c r="AB20" i="27"/>
  <c r="AC20" i="27" s="1"/>
  <c r="AE20" i="27" s="1"/>
  <c r="U13" i="27"/>
  <c r="AB13" i="27"/>
  <c r="AD13" i="27" s="1"/>
  <c r="U14" i="27"/>
  <c r="AB14" i="27"/>
  <c r="U8" i="27"/>
  <c r="AB8" i="27"/>
  <c r="U19" i="27"/>
  <c r="AB19" i="27"/>
  <c r="S19" i="25"/>
  <c r="T19" i="25" s="1"/>
  <c r="AB19" i="25" s="1"/>
  <c r="AD19" i="25" s="1"/>
  <c r="S15" i="25"/>
  <c r="T15" i="25" s="1"/>
  <c r="U15" i="25" s="1"/>
  <c r="S18" i="25"/>
  <c r="T18" i="25" s="1"/>
  <c r="U18" i="25" s="1"/>
  <c r="S23" i="25"/>
  <c r="T23" i="25" s="1"/>
  <c r="U23" i="25" s="1"/>
  <c r="S17" i="25"/>
  <c r="T17" i="25" s="1"/>
  <c r="U17" i="25" s="1"/>
  <c r="S12" i="25"/>
  <c r="T12" i="25" s="1"/>
  <c r="AB12" i="25" s="1"/>
  <c r="AB15" i="25"/>
  <c r="AD15" i="25" s="1"/>
  <c r="S11" i="25"/>
  <c r="T11" i="25" s="1"/>
  <c r="U11" i="25" s="1"/>
  <c r="S20" i="25"/>
  <c r="T20" i="25" s="1"/>
  <c r="U20" i="25" s="1"/>
  <c r="S10" i="25"/>
  <c r="T10" i="25" s="1"/>
  <c r="U10" i="25" s="1"/>
  <c r="AD8" i="25"/>
  <c r="U19" i="25"/>
  <c r="S21" i="25"/>
  <c r="T21" i="25" s="1"/>
  <c r="AB21" i="25" s="1"/>
  <c r="S9" i="25"/>
  <c r="T9" i="25" s="1"/>
  <c r="AB9" i="25" s="1"/>
  <c r="S16" i="25"/>
  <c r="T16" i="25" s="1"/>
  <c r="U16" i="25" s="1"/>
  <c r="AD14" i="25"/>
  <c r="AC14" i="25"/>
  <c r="AE14" i="25" s="1"/>
  <c r="AC19" i="25"/>
  <c r="AE19" i="25" s="1"/>
  <c r="S22" i="25"/>
  <c r="T22" i="25" s="1"/>
  <c r="S13" i="25"/>
  <c r="T13" i="25" s="1"/>
  <c r="U27" i="23"/>
  <c r="AB27" i="23"/>
  <c r="S13" i="23"/>
  <c r="T13" i="23" s="1"/>
  <c r="R19" i="23"/>
  <c r="N19" i="23"/>
  <c r="O19" i="23"/>
  <c r="P19" i="23"/>
  <c r="Q19" i="23"/>
  <c r="R22" i="23"/>
  <c r="M22" i="23"/>
  <c r="N22" i="23"/>
  <c r="O22" i="23"/>
  <c r="Q22" i="23"/>
  <c r="P22" i="23"/>
  <c r="R23" i="23"/>
  <c r="M23" i="23"/>
  <c r="N23" i="23"/>
  <c r="Q23" i="23"/>
  <c r="O23" i="23"/>
  <c r="P23" i="23"/>
  <c r="AB21" i="23"/>
  <c r="R25" i="23"/>
  <c r="N25" i="23"/>
  <c r="S25" i="23" s="1"/>
  <c r="T25" i="23" s="1"/>
  <c r="U13" i="23"/>
  <c r="AB13" i="23"/>
  <c r="AB24" i="23"/>
  <c r="AD24" i="23" s="1"/>
  <c r="N11" i="23"/>
  <c r="R11" i="23"/>
  <c r="M11" i="23"/>
  <c r="M10" i="23"/>
  <c r="R10" i="23"/>
  <c r="N10" i="23"/>
  <c r="AB14" i="23"/>
  <c r="N20" i="23"/>
  <c r="R20" i="23"/>
  <c r="M20" i="23"/>
  <c r="R18" i="23"/>
  <c r="Q18" i="23"/>
  <c r="P18" i="23"/>
  <c r="O18" i="23"/>
  <c r="N18" i="23"/>
  <c r="M18" i="23"/>
  <c r="R9" i="23"/>
  <c r="M9" i="23"/>
  <c r="N16" i="23"/>
  <c r="M16" i="23"/>
  <c r="P16" i="23"/>
  <c r="R16" i="23"/>
  <c r="O16" i="23"/>
  <c r="P17" i="23"/>
  <c r="O17" i="23"/>
  <c r="Q17" i="23"/>
  <c r="N17" i="23"/>
  <c r="M17" i="23"/>
  <c r="R17" i="23"/>
  <c r="P26" i="23"/>
  <c r="O26" i="23"/>
  <c r="N26" i="23"/>
  <c r="M26" i="23"/>
  <c r="R26" i="23"/>
  <c r="Q26" i="23"/>
  <c r="M15" i="23"/>
  <c r="R15" i="23"/>
  <c r="N15" i="23"/>
  <c r="N12" i="23"/>
  <c r="M12" i="23"/>
  <c r="R12" i="23"/>
  <c r="AB8" i="23"/>
  <c r="AB21" i="27" l="1"/>
  <c r="U10" i="27"/>
  <c r="AC18" i="27"/>
  <c r="AE18" i="27" s="1"/>
  <c r="U16" i="27"/>
  <c r="AD20" i="27"/>
  <c r="AB9" i="27"/>
  <c r="AD9" i="27" s="1"/>
  <c r="AC13" i="27"/>
  <c r="AE13" i="27" s="1"/>
  <c r="U15" i="27"/>
  <c r="U11" i="27"/>
  <c r="AB12" i="27"/>
  <c r="AC12" i="27" s="1"/>
  <c r="AE12" i="27" s="1"/>
  <c r="AB17" i="27"/>
  <c r="AD17" i="27" s="1"/>
  <c r="AD15" i="27"/>
  <c r="AC15" i="27"/>
  <c r="AE15" i="27" s="1"/>
  <c r="AD11" i="27"/>
  <c r="AC11" i="27"/>
  <c r="AE11" i="27" s="1"/>
  <c r="AD19" i="27"/>
  <c r="AC19" i="27"/>
  <c r="AE19" i="27" s="1"/>
  <c r="AD21" i="27"/>
  <c r="AC21" i="27"/>
  <c r="AE21" i="27" s="1"/>
  <c r="AD8" i="27"/>
  <c r="AC8" i="27"/>
  <c r="AE8" i="27" s="1"/>
  <c r="AD10" i="27"/>
  <c r="AC10" i="27"/>
  <c r="AE10" i="27" s="1"/>
  <c r="AD14" i="27"/>
  <c r="AC14" i="27"/>
  <c r="AE14" i="27" s="1"/>
  <c r="AD16" i="27"/>
  <c r="AC16" i="27"/>
  <c r="AE16" i="27" s="1"/>
  <c r="AB18" i="25"/>
  <c r="AB23" i="25"/>
  <c r="AD23" i="25" s="1"/>
  <c r="U12" i="25"/>
  <c r="AB17" i="25"/>
  <c r="AD17" i="25" s="1"/>
  <c r="AC15" i="25"/>
  <c r="AE15" i="25" s="1"/>
  <c r="AB11" i="25"/>
  <c r="AD11" i="25" s="1"/>
  <c r="AB20" i="25"/>
  <c r="AD20" i="25" s="1"/>
  <c r="U21" i="25"/>
  <c r="AB16" i="25"/>
  <c r="AB10" i="25"/>
  <c r="AD10" i="25" s="1"/>
  <c r="U9" i="25"/>
  <c r="AD12" i="25"/>
  <c r="AC12" i="25"/>
  <c r="AE12" i="25" s="1"/>
  <c r="AD21" i="25"/>
  <c r="AC21" i="25"/>
  <c r="AE21" i="25" s="1"/>
  <c r="AC23" i="25"/>
  <c r="AE23" i="25" s="1"/>
  <c r="AD9" i="25"/>
  <c r="AC9" i="25"/>
  <c r="AE9" i="25" s="1"/>
  <c r="U13" i="25"/>
  <c r="AB13" i="25"/>
  <c r="U22" i="25"/>
  <c r="AB22" i="25"/>
  <c r="AD27" i="23"/>
  <c r="AC27" i="23"/>
  <c r="AE27" i="23" s="1"/>
  <c r="S23" i="23"/>
  <c r="T23" i="23" s="1"/>
  <c r="S19" i="23"/>
  <c r="T19" i="23" s="1"/>
  <c r="U19" i="23"/>
  <c r="AB19" i="23"/>
  <c r="AD19" i="23" s="1"/>
  <c r="S22" i="23"/>
  <c r="T22" i="23" s="1"/>
  <c r="AB22" i="23" s="1"/>
  <c r="AC19" i="23"/>
  <c r="AE19" i="23" s="1"/>
  <c r="U23" i="23"/>
  <c r="AB23" i="23"/>
  <c r="AD21" i="23"/>
  <c r="AC21" i="23"/>
  <c r="AE21" i="23" s="1"/>
  <c r="S11" i="23"/>
  <c r="T11" i="23" s="1"/>
  <c r="AB11" i="23" s="1"/>
  <c r="U25" i="23"/>
  <c r="AB25" i="23"/>
  <c r="AD25" i="23" s="1"/>
  <c r="AD13" i="23"/>
  <c r="AC13" i="23"/>
  <c r="AE13" i="23" s="1"/>
  <c r="S9" i="23"/>
  <c r="T9" i="23" s="1"/>
  <c r="S17" i="23"/>
  <c r="T17" i="23" s="1"/>
  <c r="U17" i="23" s="1"/>
  <c r="S20" i="23"/>
  <c r="T20" i="23" s="1"/>
  <c r="AB20" i="23" s="1"/>
  <c r="S12" i="23"/>
  <c r="T12" i="23" s="1"/>
  <c r="AB12" i="23" s="1"/>
  <c r="AC24" i="23"/>
  <c r="AE24" i="23" s="1"/>
  <c r="S16" i="23"/>
  <c r="T16" i="23" s="1"/>
  <c r="U16" i="23" s="1"/>
  <c r="S10" i="23"/>
  <c r="T10" i="23" s="1"/>
  <c r="AB10" i="23" s="1"/>
  <c r="S18" i="23"/>
  <c r="T18" i="23" s="1"/>
  <c r="U18" i="23" s="1"/>
  <c r="S15" i="23"/>
  <c r="T15" i="23" s="1"/>
  <c r="AB15" i="23" s="1"/>
  <c r="S26" i="23"/>
  <c r="T26" i="23" s="1"/>
  <c r="U26" i="23" s="1"/>
  <c r="AD14" i="23"/>
  <c r="AC14" i="23"/>
  <c r="AE14" i="23" s="1"/>
  <c r="U11" i="23"/>
  <c r="AC25" i="23"/>
  <c r="AE25" i="23" s="1"/>
  <c r="U9" i="23"/>
  <c r="AB9" i="23"/>
  <c r="AD8" i="23"/>
  <c r="AC8" i="23"/>
  <c r="AE8" i="23" s="1"/>
  <c r="AC9" i="27" l="1"/>
  <c r="AE9" i="27" s="1"/>
  <c r="AD12" i="27"/>
  <c r="AC17" i="27"/>
  <c r="AE17" i="27" s="1"/>
  <c r="AD18" i="25"/>
  <c r="AC18" i="25"/>
  <c r="AE18" i="25" s="1"/>
  <c r="AC17" i="25"/>
  <c r="AE17" i="25" s="1"/>
  <c r="AC11" i="25"/>
  <c r="AE11" i="25" s="1"/>
  <c r="AC20" i="25"/>
  <c r="AE20" i="25" s="1"/>
  <c r="AC10" i="25"/>
  <c r="AE10" i="25" s="1"/>
  <c r="AD16" i="25"/>
  <c r="AC16" i="25"/>
  <c r="AE16" i="25" s="1"/>
  <c r="AD22" i="25"/>
  <c r="AC22" i="25"/>
  <c r="AE22" i="25" s="1"/>
  <c r="AD13" i="25"/>
  <c r="AC13" i="25"/>
  <c r="AE13" i="25" s="1"/>
  <c r="U22" i="23"/>
  <c r="AD22" i="23"/>
  <c r="AC22" i="23"/>
  <c r="AE22" i="23" s="1"/>
  <c r="AD23" i="23"/>
  <c r="AC23" i="23"/>
  <c r="AE23" i="23" s="1"/>
  <c r="U12" i="23"/>
  <c r="AB17" i="23"/>
  <c r="AD17" i="23" s="1"/>
  <c r="U20" i="23"/>
  <c r="AB18" i="23"/>
  <c r="AD18" i="23" s="1"/>
  <c r="AB16" i="23"/>
  <c r="U10" i="23"/>
  <c r="AB26" i="23"/>
  <c r="AD26" i="23" s="1"/>
  <c r="U15" i="23"/>
  <c r="AD12" i="23"/>
  <c r="AC12" i="23"/>
  <c r="AE12" i="23" s="1"/>
  <c r="AD20" i="23"/>
  <c r="AC20" i="23"/>
  <c r="AE20" i="23" s="1"/>
  <c r="AD11" i="23"/>
  <c r="AC11" i="23"/>
  <c r="AE11" i="23" s="1"/>
  <c r="AC15" i="23"/>
  <c r="AE15" i="23" s="1"/>
  <c r="AD15" i="23"/>
  <c r="AD9" i="23"/>
  <c r="AC9" i="23"/>
  <c r="AE9" i="23" s="1"/>
  <c r="AC16" i="23"/>
  <c r="AE16" i="23" s="1"/>
  <c r="AD16" i="23"/>
  <c r="AD10" i="23"/>
  <c r="AC10" i="23"/>
  <c r="AE10" i="23" s="1"/>
  <c r="AC17" i="23" l="1"/>
  <c r="AE17" i="23" s="1"/>
  <c r="AC18" i="23"/>
  <c r="AE18" i="23" s="1"/>
  <c r="AC26" i="23"/>
  <c r="AE26" i="23" s="1"/>
  <c r="AG21" i="20" l="1"/>
  <c r="AF21" i="20"/>
  <c r="Y21" i="20"/>
  <c r="X21" i="20"/>
  <c r="Z21" i="20" s="1"/>
  <c r="W21" i="20"/>
  <c r="V21" i="20"/>
  <c r="Q21" i="20"/>
  <c r="M21" i="20"/>
  <c r="I21" i="20"/>
  <c r="E21" i="20"/>
  <c r="L21" i="20" s="1"/>
  <c r="D21" i="20"/>
  <c r="C21" i="20"/>
  <c r="B21" i="20"/>
  <c r="AG20" i="20"/>
  <c r="AF20" i="20"/>
  <c r="Y20" i="20"/>
  <c r="X20" i="20"/>
  <c r="W20" i="20"/>
  <c r="V20" i="20"/>
  <c r="Q20" i="20"/>
  <c r="P20" i="20"/>
  <c r="O20" i="20"/>
  <c r="L20" i="20"/>
  <c r="K20" i="20"/>
  <c r="J20" i="20"/>
  <c r="I20" i="20"/>
  <c r="H20" i="20"/>
  <c r="G20" i="20"/>
  <c r="E20" i="20"/>
  <c r="D20" i="20"/>
  <c r="C20" i="20"/>
  <c r="B20" i="20"/>
  <c r="AA20" i="20" s="1"/>
  <c r="AG19" i="20"/>
  <c r="AF19" i="20"/>
  <c r="Y19" i="20"/>
  <c r="X19" i="20"/>
  <c r="Z19" i="20" s="1"/>
  <c r="W19" i="20"/>
  <c r="V19" i="20"/>
  <c r="R19" i="20"/>
  <c r="Q19" i="20"/>
  <c r="P19" i="20"/>
  <c r="O19" i="20"/>
  <c r="N19" i="20"/>
  <c r="M19" i="20"/>
  <c r="L19" i="20"/>
  <c r="K19" i="20"/>
  <c r="J19" i="20"/>
  <c r="I19" i="20"/>
  <c r="H19" i="20"/>
  <c r="E19" i="20"/>
  <c r="G19" i="20" s="1"/>
  <c r="S19" i="20" s="1"/>
  <c r="T19" i="20" s="1"/>
  <c r="U19" i="20" s="1"/>
  <c r="D19" i="20"/>
  <c r="C19" i="20"/>
  <c r="B19" i="20"/>
  <c r="A19" i="20"/>
  <c r="AG18" i="20"/>
  <c r="AF18" i="20"/>
  <c r="Y18" i="20"/>
  <c r="X18" i="20"/>
  <c r="W18" i="20"/>
  <c r="V18" i="20"/>
  <c r="Q18" i="20"/>
  <c r="P18" i="20"/>
  <c r="O18" i="20"/>
  <c r="L18" i="20"/>
  <c r="K18" i="20"/>
  <c r="J18" i="20"/>
  <c r="I18" i="20"/>
  <c r="H18" i="20"/>
  <c r="E18" i="20"/>
  <c r="G18" i="20" s="1"/>
  <c r="D18" i="20"/>
  <c r="C18" i="20"/>
  <c r="B18" i="20"/>
  <c r="A18" i="20"/>
  <c r="AG17" i="20"/>
  <c r="AF17" i="20"/>
  <c r="Y17" i="20"/>
  <c r="X17" i="20"/>
  <c r="W17" i="20"/>
  <c r="V17" i="20"/>
  <c r="L17" i="20"/>
  <c r="K17" i="20"/>
  <c r="H17" i="20"/>
  <c r="G17" i="20"/>
  <c r="E17" i="20"/>
  <c r="J17" i="20" s="1"/>
  <c r="D17" i="20"/>
  <c r="C17" i="20"/>
  <c r="B17" i="20"/>
  <c r="AA17" i="20" s="1"/>
  <c r="AG16" i="20"/>
  <c r="AF16" i="20"/>
  <c r="Y16" i="20"/>
  <c r="X16" i="20"/>
  <c r="Z16" i="20" s="1"/>
  <c r="W16" i="20"/>
  <c r="V16" i="20"/>
  <c r="I16" i="20"/>
  <c r="E16" i="20"/>
  <c r="L16" i="20" s="1"/>
  <c r="D16" i="20"/>
  <c r="C16" i="20"/>
  <c r="B16" i="20"/>
  <c r="AG15" i="20"/>
  <c r="AF15" i="20"/>
  <c r="Y15" i="20"/>
  <c r="X15" i="20"/>
  <c r="W15" i="20"/>
  <c r="V15" i="20"/>
  <c r="Z15" i="20" s="1"/>
  <c r="Q15" i="20"/>
  <c r="L15" i="20"/>
  <c r="K15" i="20"/>
  <c r="H15" i="20"/>
  <c r="G15" i="20"/>
  <c r="E15" i="20"/>
  <c r="J15" i="20" s="1"/>
  <c r="D15" i="20"/>
  <c r="C15" i="20"/>
  <c r="B15" i="20"/>
  <c r="AG14" i="20"/>
  <c r="AF14" i="20"/>
  <c r="Y14" i="20"/>
  <c r="X14" i="20"/>
  <c r="W14" i="20"/>
  <c r="V14" i="20"/>
  <c r="Q14" i="20"/>
  <c r="P14" i="20"/>
  <c r="O14" i="20"/>
  <c r="K14" i="20"/>
  <c r="J14" i="20"/>
  <c r="I14" i="20"/>
  <c r="E14" i="20"/>
  <c r="L14" i="20" s="1"/>
  <c r="D14" i="20"/>
  <c r="C14" i="20"/>
  <c r="B14" i="20"/>
  <c r="AG13" i="20"/>
  <c r="AF13" i="20"/>
  <c r="Y13" i="20"/>
  <c r="X13" i="20"/>
  <c r="W13" i="20"/>
  <c r="V13" i="20"/>
  <c r="Z13" i="20" s="1"/>
  <c r="R13" i="20"/>
  <c r="Q13" i="20"/>
  <c r="P13" i="20"/>
  <c r="O13" i="20"/>
  <c r="N13" i="20"/>
  <c r="L13" i="20"/>
  <c r="K13" i="20"/>
  <c r="J13" i="20"/>
  <c r="I13" i="20"/>
  <c r="H13" i="20"/>
  <c r="G13" i="20"/>
  <c r="E13" i="20"/>
  <c r="D13" i="20"/>
  <c r="C13" i="20"/>
  <c r="B13" i="20"/>
  <c r="A13" i="20"/>
  <c r="AG12" i="20"/>
  <c r="AF12" i="20"/>
  <c r="Y12" i="20"/>
  <c r="X12" i="20"/>
  <c r="W12" i="20"/>
  <c r="V12" i="20"/>
  <c r="K12" i="20"/>
  <c r="J12" i="20"/>
  <c r="E12" i="20"/>
  <c r="L12" i="20" s="1"/>
  <c r="D12" i="20"/>
  <c r="C12" i="20"/>
  <c r="B12" i="20"/>
  <c r="AG11" i="20"/>
  <c r="AF11" i="20"/>
  <c r="Y11" i="20"/>
  <c r="X11" i="20"/>
  <c r="W11" i="20"/>
  <c r="Z11" i="20" s="1"/>
  <c r="V11" i="20"/>
  <c r="Q11" i="20"/>
  <c r="P11" i="20"/>
  <c r="O11" i="20"/>
  <c r="L11" i="20"/>
  <c r="K11" i="20"/>
  <c r="J11" i="20"/>
  <c r="I11" i="20"/>
  <c r="H11" i="20"/>
  <c r="E11" i="20"/>
  <c r="G11" i="20" s="1"/>
  <c r="D11" i="20"/>
  <c r="C11" i="20"/>
  <c r="B11" i="20"/>
  <c r="AG10" i="20"/>
  <c r="AF10" i="20"/>
  <c r="Y10" i="20"/>
  <c r="X10" i="20"/>
  <c r="W10" i="20"/>
  <c r="V10" i="20"/>
  <c r="Z10" i="20" s="1"/>
  <c r="Q10" i="20"/>
  <c r="P10" i="20"/>
  <c r="O10" i="20"/>
  <c r="K10" i="20"/>
  <c r="J10" i="20"/>
  <c r="I10" i="20"/>
  <c r="E10" i="20"/>
  <c r="L10" i="20" s="1"/>
  <c r="D10" i="20"/>
  <c r="C10" i="20"/>
  <c r="B10" i="20"/>
  <c r="AA10" i="20" s="1"/>
  <c r="AG9" i="20"/>
  <c r="AF9" i="20"/>
  <c r="Y9" i="20"/>
  <c r="X9" i="20"/>
  <c r="W9" i="20"/>
  <c r="V9" i="20"/>
  <c r="Q9" i="20"/>
  <c r="P9" i="20"/>
  <c r="O9" i="20"/>
  <c r="N9" i="20"/>
  <c r="L9" i="20"/>
  <c r="K9" i="20"/>
  <c r="J9" i="20"/>
  <c r="I9" i="20"/>
  <c r="H9" i="20"/>
  <c r="E9" i="20"/>
  <c r="G9" i="20" s="1"/>
  <c r="D9" i="20"/>
  <c r="C9" i="20"/>
  <c r="B9" i="20"/>
  <c r="AG8" i="20"/>
  <c r="AF8" i="20"/>
  <c r="Y8" i="20"/>
  <c r="X8" i="20"/>
  <c r="W8" i="20"/>
  <c r="V8" i="20"/>
  <c r="Z8" i="20" s="1"/>
  <c r="R8" i="20"/>
  <c r="Q8" i="20"/>
  <c r="P8" i="20"/>
  <c r="O8" i="20"/>
  <c r="N8" i="20"/>
  <c r="L8" i="20"/>
  <c r="K8" i="20"/>
  <c r="J8" i="20"/>
  <c r="I8" i="20"/>
  <c r="H8" i="20"/>
  <c r="E8" i="20"/>
  <c r="G8" i="20" s="1"/>
  <c r="D8" i="20"/>
  <c r="C8" i="20"/>
  <c r="B8" i="20"/>
  <c r="A8" i="20"/>
  <c r="F21" i="20"/>
  <c r="P21" i="20" s="1"/>
  <c r="AA21" i="20"/>
  <c r="Z20" i="20"/>
  <c r="F20" i="20"/>
  <c r="R20" i="20" s="1"/>
  <c r="AA19" i="20"/>
  <c r="F19" i="20"/>
  <c r="AA18" i="20"/>
  <c r="F18" i="20"/>
  <c r="R18" i="20" s="1"/>
  <c r="AA16" i="20"/>
  <c r="AA15" i="20"/>
  <c r="AA14" i="20"/>
  <c r="AA13" i="20"/>
  <c r="AA12" i="20"/>
  <c r="AA11" i="20"/>
  <c r="F9" i="20"/>
  <c r="M9" i="20" s="1"/>
  <c r="AA9" i="20"/>
  <c r="AA8" i="20"/>
  <c r="AG16" i="19"/>
  <c r="AF16" i="19"/>
  <c r="Z16" i="19"/>
  <c r="Y16" i="19"/>
  <c r="X16" i="19"/>
  <c r="W16" i="19"/>
  <c r="V16" i="19"/>
  <c r="J16" i="19"/>
  <c r="F16" i="19"/>
  <c r="Q16" i="19" s="1"/>
  <c r="E16" i="19"/>
  <c r="I16" i="19" s="1"/>
  <c r="D16" i="19"/>
  <c r="C16" i="19"/>
  <c r="B16" i="19"/>
  <c r="AA16" i="19" s="1"/>
  <c r="AG17" i="19"/>
  <c r="AF17" i="19"/>
  <c r="Y17" i="19"/>
  <c r="X17" i="19"/>
  <c r="W17" i="19"/>
  <c r="V17" i="19"/>
  <c r="L17" i="19"/>
  <c r="H17" i="19"/>
  <c r="E17" i="19"/>
  <c r="G17" i="19" s="1"/>
  <c r="D17" i="19"/>
  <c r="C17" i="19"/>
  <c r="B17" i="19"/>
  <c r="AA17" i="19" s="1"/>
  <c r="AG11" i="19"/>
  <c r="AF11" i="19"/>
  <c r="Y11" i="19"/>
  <c r="X11" i="19"/>
  <c r="W11" i="19"/>
  <c r="V11" i="19"/>
  <c r="Z11" i="19" s="1"/>
  <c r="Q11" i="19"/>
  <c r="P11" i="19"/>
  <c r="O11" i="19"/>
  <c r="K11" i="19"/>
  <c r="J11" i="19"/>
  <c r="I11" i="19"/>
  <c r="E11" i="19"/>
  <c r="L11" i="19" s="1"/>
  <c r="D11" i="19"/>
  <c r="C11" i="19"/>
  <c r="B11" i="19"/>
  <c r="AA11" i="19" s="1"/>
  <c r="AG12" i="19"/>
  <c r="AF12" i="19"/>
  <c r="Y12" i="19"/>
  <c r="X12" i="19"/>
  <c r="W12" i="19"/>
  <c r="V12" i="19"/>
  <c r="Z12" i="19" s="1"/>
  <c r="Q12" i="19"/>
  <c r="P12" i="19"/>
  <c r="O12" i="19"/>
  <c r="K12" i="19"/>
  <c r="J12" i="19"/>
  <c r="I12" i="19"/>
  <c r="F12" i="19"/>
  <c r="M12" i="19" s="1"/>
  <c r="E12" i="19"/>
  <c r="L12" i="19" s="1"/>
  <c r="D12" i="19"/>
  <c r="C12" i="19"/>
  <c r="B12" i="19"/>
  <c r="AA12" i="19" s="1"/>
  <c r="Z12" i="20" l="1"/>
  <c r="I12" i="20"/>
  <c r="Z17" i="20"/>
  <c r="Z18" i="20"/>
  <c r="Z9" i="20"/>
  <c r="Z14" i="20"/>
  <c r="G12" i="20"/>
  <c r="J16" i="20"/>
  <c r="M18" i="20"/>
  <c r="J21" i="20"/>
  <c r="N21" i="20"/>
  <c r="R21" i="20"/>
  <c r="G10" i="20"/>
  <c r="R9" i="20"/>
  <c r="H10" i="20"/>
  <c r="H12" i="20"/>
  <c r="G14" i="20"/>
  <c r="I15" i="20"/>
  <c r="G16" i="20"/>
  <c r="K16" i="20"/>
  <c r="I17" i="20"/>
  <c r="N18" i="20"/>
  <c r="M20" i="20"/>
  <c r="S20" i="20" s="1"/>
  <c r="T20" i="20" s="1"/>
  <c r="G21" i="20"/>
  <c r="K21" i="20"/>
  <c r="O21" i="20"/>
  <c r="H14" i="20"/>
  <c r="H16" i="20"/>
  <c r="N20" i="20"/>
  <c r="H21" i="20"/>
  <c r="AB19" i="20"/>
  <c r="AD19" i="20" s="1"/>
  <c r="S18" i="20"/>
  <c r="T18" i="20" s="1"/>
  <c r="S21" i="20"/>
  <c r="T21" i="20" s="1"/>
  <c r="F11" i="20"/>
  <c r="S9" i="20"/>
  <c r="T9" i="20" s="1"/>
  <c r="F13" i="20"/>
  <c r="F14" i="20"/>
  <c r="F15" i="20"/>
  <c r="F10" i="20"/>
  <c r="F12" i="20"/>
  <c r="F8" i="20"/>
  <c r="M8" i="20" s="1"/>
  <c r="S8" i="20" s="1"/>
  <c r="T8" i="20" s="1"/>
  <c r="U8" i="20" s="1"/>
  <c r="F16" i="20"/>
  <c r="F17" i="20"/>
  <c r="Z17" i="19"/>
  <c r="I17" i="19"/>
  <c r="J17" i="19"/>
  <c r="F17" i="19"/>
  <c r="K17" i="19"/>
  <c r="N16" i="19"/>
  <c r="G16" i="19"/>
  <c r="K16" i="19"/>
  <c r="O16" i="19"/>
  <c r="H16" i="19"/>
  <c r="L16" i="19"/>
  <c r="P16" i="19"/>
  <c r="R16" i="19"/>
  <c r="M16" i="19"/>
  <c r="F11" i="19"/>
  <c r="M11" i="19" s="1"/>
  <c r="G11" i="19"/>
  <c r="H11" i="19"/>
  <c r="R11" i="19"/>
  <c r="N12" i="19"/>
  <c r="G12" i="19"/>
  <c r="R12" i="19"/>
  <c r="H12" i="19"/>
  <c r="P12" i="20" l="1"/>
  <c r="O12" i="20"/>
  <c r="Q12" i="20"/>
  <c r="U20" i="20"/>
  <c r="AB20" i="20"/>
  <c r="M14" i="20"/>
  <c r="R14" i="20"/>
  <c r="N14" i="20"/>
  <c r="M12" i="20"/>
  <c r="N12" i="20"/>
  <c r="R12" i="20"/>
  <c r="R17" i="20"/>
  <c r="N17" i="20"/>
  <c r="Q17" i="20"/>
  <c r="M17" i="20"/>
  <c r="P17" i="20"/>
  <c r="O17" i="20"/>
  <c r="M13" i="20"/>
  <c r="S13" i="20" s="1"/>
  <c r="T13" i="20" s="1"/>
  <c r="M10" i="20"/>
  <c r="R10" i="20"/>
  <c r="N10" i="20"/>
  <c r="P16" i="20"/>
  <c r="O16" i="20"/>
  <c r="R16" i="20"/>
  <c r="N16" i="20"/>
  <c r="M16" i="20"/>
  <c r="Q16" i="20"/>
  <c r="R15" i="20"/>
  <c r="N15" i="20"/>
  <c r="M15" i="20"/>
  <c r="P15" i="20"/>
  <c r="O15" i="20"/>
  <c r="R11" i="20"/>
  <c r="N11" i="20"/>
  <c r="S11" i="20" s="1"/>
  <c r="T11" i="20" s="1"/>
  <c r="M11" i="20"/>
  <c r="AC19" i="20"/>
  <c r="AE19" i="20" s="1"/>
  <c r="U18" i="20"/>
  <c r="AB18" i="20"/>
  <c r="U9" i="20"/>
  <c r="AB9" i="20"/>
  <c r="U21" i="20"/>
  <c r="AB21" i="20"/>
  <c r="S10" i="20"/>
  <c r="T10" i="20" s="1"/>
  <c r="S14" i="20"/>
  <c r="T14" i="20" s="1"/>
  <c r="S16" i="20"/>
  <c r="T16" i="20" s="1"/>
  <c r="S15" i="20"/>
  <c r="T15" i="20" s="1"/>
  <c r="AB8" i="20"/>
  <c r="M17" i="19"/>
  <c r="P17" i="19"/>
  <c r="O17" i="19"/>
  <c r="R17" i="19"/>
  <c r="N17" i="19"/>
  <c r="Q17" i="19"/>
  <c r="S16" i="19"/>
  <c r="T16" i="19" s="1"/>
  <c r="N11" i="19"/>
  <c r="S11" i="19" s="1"/>
  <c r="T11" i="19" s="1"/>
  <c r="S12" i="19"/>
  <c r="T12" i="19" s="1"/>
  <c r="AG21" i="19"/>
  <c r="AF21" i="19"/>
  <c r="Y21" i="19"/>
  <c r="X21" i="19"/>
  <c r="W21" i="19"/>
  <c r="V21" i="19"/>
  <c r="G21" i="19"/>
  <c r="E21" i="19"/>
  <c r="L21" i="19" s="1"/>
  <c r="D21" i="19"/>
  <c r="C21" i="19"/>
  <c r="B21" i="19"/>
  <c r="AA21" i="19" s="1"/>
  <c r="AG20" i="19"/>
  <c r="AF20" i="19"/>
  <c r="Y20" i="19"/>
  <c r="X20" i="19"/>
  <c r="W20" i="19"/>
  <c r="V20" i="19"/>
  <c r="O20" i="19"/>
  <c r="K20" i="19"/>
  <c r="I20" i="19"/>
  <c r="E20" i="19"/>
  <c r="J20" i="19" s="1"/>
  <c r="D20" i="19"/>
  <c r="C20" i="19"/>
  <c r="B20" i="19"/>
  <c r="AA20" i="19" s="1"/>
  <c r="AG19" i="19"/>
  <c r="AF19" i="19"/>
  <c r="Y19" i="19"/>
  <c r="X19" i="19"/>
  <c r="W19" i="19"/>
  <c r="V19" i="19"/>
  <c r="R19" i="19"/>
  <c r="Q19" i="19"/>
  <c r="P19" i="19"/>
  <c r="O19" i="19"/>
  <c r="N19" i="19"/>
  <c r="L19" i="19"/>
  <c r="K19" i="19"/>
  <c r="J19" i="19"/>
  <c r="I19" i="19"/>
  <c r="H19" i="19"/>
  <c r="E19" i="19"/>
  <c r="G19" i="19" s="1"/>
  <c r="D19" i="19"/>
  <c r="C19" i="19"/>
  <c r="B19" i="19"/>
  <c r="AA19" i="19" s="1"/>
  <c r="A19" i="19"/>
  <c r="AG18" i="19"/>
  <c r="AF18" i="19"/>
  <c r="Y18" i="19"/>
  <c r="X18" i="19"/>
  <c r="W18" i="19"/>
  <c r="V18" i="19"/>
  <c r="E18" i="19"/>
  <c r="K18" i="19" s="1"/>
  <c r="D18" i="19"/>
  <c r="C18" i="19"/>
  <c r="B18" i="19"/>
  <c r="AA18" i="19" s="1"/>
  <c r="A18" i="19"/>
  <c r="AG15" i="19"/>
  <c r="AF15" i="19"/>
  <c r="Y15" i="19"/>
  <c r="X15" i="19"/>
  <c r="W15" i="19"/>
  <c r="V15" i="19"/>
  <c r="Q15" i="19"/>
  <c r="K15" i="19"/>
  <c r="E15" i="19"/>
  <c r="L15" i="19" s="1"/>
  <c r="D15" i="19"/>
  <c r="C15" i="19"/>
  <c r="B15" i="19"/>
  <c r="AG14" i="19"/>
  <c r="AF14" i="19"/>
  <c r="Y14" i="19"/>
  <c r="X14" i="19"/>
  <c r="W14" i="19"/>
  <c r="V14" i="19"/>
  <c r="K14" i="19"/>
  <c r="I14" i="19"/>
  <c r="E14" i="19"/>
  <c r="J14" i="19" s="1"/>
  <c r="D14" i="19"/>
  <c r="C14" i="19"/>
  <c r="B14" i="19"/>
  <c r="AA14" i="19" s="1"/>
  <c r="AG13" i="19"/>
  <c r="AF13" i="19"/>
  <c r="Y13" i="19"/>
  <c r="X13" i="19"/>
  <c r="W13" i="19"/>
  <c r="V13" i="19"/>
  <c r="R13" i="19"/>
  <c r="Q13" i="19"/>
  <c r="P13" i="19"/>
  <c r="O13" i="19"/>
  <c r="N13" i="19"/>
  <c r="L13" i="19"/>
  <c r="K13" i="19"/>
  <c r="J13" i="19"/>
  <c r="I13" i="19"/>
  <c r="H13" i="19"/>
  <c r="E13" i="19"/>
  <c r="G13" i="19" s="1"/>
  <c r="D13" i="19"/>
  <c r="C13" i="19"/>
  <c r="B13" i="19"/>
  <c r="AA13" i="19" s="1"/>
  <c r="A13" i="19"/>
  <c r="AG10" i="19"/>
  <c r="AF10" i="19"/>
  <c r="Y10" i="19"/>
  <c r="X10" i="19"/>
  <c r="W10" i="19"/>
  <c r="V10" i="19"/>
  <c r="Q10" i="19"/>
  <c r="P10" i="19"/>
  <c r="O10" i="19"/>
  <c r="K10" i="19"/>
  <c r="J10" i="19"/>
  <c r="I10" i="19"/>
  <c r="E10" i="19"/>
  <c r="H10" i="19" s="1"/>
  <c r="D10" i="19"/>
  <c r="C10" i="19"/>
  <c r="B10" i="19"/>
  <c r="AA10" i="19" s="1"/>
  <c r="AG9" i="19"/>
  <c r="AF9" i="19"/>
  <c r="Y9" i="19"/>
  <c r="X9" i="19"/>
  <c r="W9" i="19"/>
  <c r="V9" i="19"/>
  <c r="Q9" i="19"/>
  <c r="P9" i="19"/>
  <c r="O9" i="19"/>
  <c r="K9" i="19"/>
  <c r="J9" i="19"/>
  <c r="I9" i="19"/>
  <c r="H9" i="19"/>
  <c r="E9" i="19"/>
  <c r="G9" i="19" s="1"/>
  <c r="D9" i="19"/>
  <c r="C9" i="19"/>
  <c r="B9" i="19"/>
  <c r="AA9" i="19" s="1"/>
  <c r="AG8" i="19"/>
  <c r="AF8" i="19"/>
  <c r="Y8" i="19"/>
  <c r="X8" i="19"/>
  <c r="W8" i="19"/>
  <c r="V8" i="19"/>
  <c r="R8" i="19"/>
  <c r="Q8" i="19"/>
  <c r="P8" i="19"/>
  <c r="O8" i="19"/>
  <c r="N8" i="19"/>
  <c r="L8" i="19"/>
  <c r="K8" i="19"/>
  <c r="J8" i="19"/>
  <c r="I8" i="19"/>
  <c r="H8" i="19"/>
  <c r="E8" i="19"/>
  <c r="G8" i="19" s="1"/>
  <c r="D8" i="19"/>
  <c r="C8" i="19"/>
  <c r="B8" i="19"/>
  <c r="AA8" i="19" s="1"/>
  <c r="A8" i="19"/>
  <c r="F21" i="19"/>
  <c r="P21" i="19" s="1"/>
  <c r="F20" i="19"/>
  <c r="R20" i="19" s="1"/>
  <c r="F19" i="19"/>
  <c r="M19" i="19" s="1"/>
  <c r="AA15" i="19"/>
  <c r="F13" i="19"/>
  <c r="M13" i="19" s="1"/>
  <c r="S12" i="20" l="1"/>
  <c r="T12" i="20" s="1"/>
  <c r="S17" i="20"/>
  <c r="T17" i="20" s="1"/>
  <c r="U13" i="20"/>
  <c r="AB13" i="20"/>
  <c r="AD13" i="20" s="1"/>
  <c r="AD20" i="20"/>
  <c r="AC20" i="20"/>
  <c r="AE20" i="20" s="1"/>
  <c r="U10" i="20"/>
  <c r="AB10" i="20"/>
  <c r="U15" i="20"/>
  <c r="AB15" i="20"/>
  <c r="U12" i="20"/>
  <c r="AB12" i="20"/>
  <c r="U14" i="20"/>
  <c r="AB14" i="20"/>
  <c r="U11" i="20"/>
  <c r="AB11" i="20"/>
  <c r="U17" i="20"/>
  <c r="AB17" i="20"/>
  <c r="U16" i="20"/>
  <c r="AB16" i="20"/>
  <c r="AD9" i="20"/>
  <c r="AC9" i="20"/>
  <c r="AE9" i="20" s="1"/>
  <c r="AC13" i="20"/>
  <c r="AE13" i="20" s="1"/>
  <c r="AD21" i="20"/>
  <c r="AC21" i="20"/>
  <c r="AE21" i="20" s="1"/>
  <c r="AD18" i="20"/>
  <c r="AC18" i="20"/>
  <c r="AE18" i="20" s="1"/>
  <c r="AD8" i="20"/>
  <c r="AC8" i="20"/>
  <c r="AE8" i="20" s="1"/>
  <c r="S17" i="19"/>
  <c r="T17" i="19" s="1"/>
  <c r="U16" i="19"/>
  <c r="AB16" i="19"/>
  <c r="L20" i="19"/>
  <c r="G20" i="19"/>
  <c r="I21" i="19"/>
  <c r="U11" i="19"/>
  <c r="AB11" i="19"/>
  <c r="U12" i="19"/>
  <c r="AB12" i="19"/>
  <c r="H20" i="19"/>
  <c r="F15" i="19"/>
  <c r="P15" i="19" s="1"/>
  <c r="Z9" i="19"/>
  <c r="Z10" i="19"/>
  <c r="F14" i="19"/>
  <c r="R14" i="19" s="1"/>
  <c r="Z19" i="19"/>
  <c r="Z21" i="19"/>
  <c r="Z8" i="19"/>
  <c r="Z15" i="19"/>
  <c r="Z18" i="19"/>
  <c r="L14" i="19"/>
  <c r="G14" i="19"/>
  <c r="G15" i="19"/>
  <c r="H18" i="19"/>
  <c r="S19" i="19"/>
  <c r="T19" i="19" s="1"/>
  <c r="Z13" i="19"/>
  <c r="I15" i="19"/>
  <c r="L18" i="19"/>
  <c r="Z20" i="19"/>
  <c r="L9" i="19"/>
  <c r="H14" i="19"/>
  <c r="Z14" i="19"/>
  <c r="M21" i="19"/>
  <c r="Q21" i="19"/>
  <c r="O14" i="19"/>
  <c r="G10" i="19"/>
  <c r="P14" i="19"/>
  <c r="J15" i="19"/>
  <c r="R15" i="19"/>
  <c r="I18" i="19"/>
  <c r="P20" i="19"/>
  <c r="J21" i="19"/>
  <c r="N21" i="19"/>
  <c r="R21" i="19"/>
  <c r="L10" i="19"/>
  <c r="M14" i="19"/>
  <c r="Q14" i="19"/>
  <c r="J18" i="19"/>
  <c r="M20" i="19"/>
  <c r="Q20" i="19"/>
  <c r="K21" i="19"/>
  <c r="O21" i="19"/>
  <c r="N14" i="19"/>
  <c r="H15" i="19"/>
  <c r="G18" i="19"/>
  <c r="N20" i="19"/>
  <c r="H21" i="19"/>
  <c r="S13" i="19"/>
  <c r="T13" i="19" s="1"/>
  <c r="U13" i="19" s="1"/>
  <c r="F8" i="19"/>
  <c r="F9" i="19"/>
  <c r="F10" i="19"/>
  <c r="F18" i="19"/>
  <c r="AG11" i="17"/>
  <c r="AF11" i="17"/>
  <c r="V11" i="17"/>
  <c r="W11" i="17"/>
  <c r="X11" i="17"/>
  <c r="Y11" i="17"/>
  <c r="Z11" i="17"/>
  <c r="B11" i="17"/>
  <c r="AA11" i="17"/>
  <c r="E11" i="17"/>
  <c r="G11" i="17"/>
  <c r="H11" i="17"/>
  <c r="I11" i="17"/>
  <c r="J11" i="17"/>
  <c r="K11" i="17"/>
  <c r="L11" i="17"/>
  <c r="F11" i="17"/>
  <c r="M11" i="17"/>
  <c r="N11" i="17"/>
  <c r="O11" i="17"/>
  <c r="P11" i="17"/>
  <c r="Q11" i="17"/>
  <c r="R11" i="17"/>
  <c r="S11" i="17"/>
  <c r="D11" i="17"/>
  <c r="T11" i="17"/>
  <c r="AB11" i="17"/>
  <c r="AC11" i="17"/>
  <c r="AE11" i="17"/>
  <c r="AD11" i="17"/>
  <c r="U11" i="17"/>
  <c r="C11" i="17"/>
  <c r="AG15" i="17"/>
  <c r="AF15" i="17"/>
  <c r="V15" i="17"/>
  <c r="W15" i="17"/>
  <c r="X15" i="17"/>
  <c r="Y15" i="17"/>
  <c r="Z15" i="17"/>
  <c r="B15" i="17"/>
  <c r="AA15" i="17"/>
  <c r="E15" i="17"/>
  <c r="G15" i="17"/>
  <c r="H15" i="17"/>
  <c r="I15" i="17"/>
  <c r="J15" i="17"/>
  <c r="K15" i="17"/>
  <c r="L15" i="17"/>
  <c r="F15" i="17"/>
  <c r="M15" i="17"/>
  <c r="N15" i="17"/>
  <c r="O15" i="17"/>
  <c r="P15" i="17"/>
  <c r="Q15" i="17"/>
  <c r="R15" i="17"/>
  <c r="S15" i="17"/>
  <c r="D15" i="17"/>
  <c r="T15" i="17"/>
  <c r="AB15" i="17"/>
  <c r="AC15" i="17"/>
  <c r="AE15" i="17"/>
  <c r="AD15" i="17"/>
  <c r="U15" i="17"/>
  <c r="C15" i="17"/>
  <c r="AG19" i="17"/>
  <c r="AF19" i="17"/>
  <c r="V19" i="17"/>
  <c r="W19" i="17"/>
  <c r="X19" i="17"/>
  <c r="Y19" i="17"/>
  <c r="Z19" i="17"/>
  <c r="AA19" i="17"/>
  <c r="E19" i="17"/>
  <c r="G19" i="17"/>
  <c r="H19" i="17"/>
  <c r="I19" i="17"/>
  <c r="J19" i="17"/>
  <c r="K19" i="17"/>
  <c r="L19" i="17"/>
  <c r="F19" i="17"/>
  <c r="M19" i="17"/>
  <c r="N19" i="17"/>
  <c r="O19" i="17"/>
  <c r="P19" i="17"/>
  <c r="Q19" i="17"/>
  <c r="R19" i="17"/>
  <c r="S19" i="17"/>
  <c r="D19" i="17"/>
  <c r="T19" i="17"/>
  <c r="AB19" i="17"/>
  <c r="AC19" i="17"/>
  <c r="AE19" i="17"/>
  <c r="AD19" i="17"/>
  <c r="U19" i="17"/>
  <c r="C19" i="17"/>
  <c r="B19" i="17"/>
  <c r="AG16" i="15"/>
  <c r="AF16" i="15"/>
  <c r="Y16" i="15"/>
  <c r="X16" i="15"/>
  <c r="W16" i="15"/>
  <c r="V16" i="15"/>
  <c r="E16" i="15"/>
  <c r="F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D16" i="15"/>
  <c r="C16" i="15"/>
  <c r="B16" i="15"/>
  <c r="AG15" i="15"/>
  <c r="AF15" i="15"/>
  <c r="Y15" i="15"/>
  <c r="X15" i="15"/>
  <c r="W15" i="15"/>
  <c r="V15" i="15"/>
  <c r="R15" i="15"/>
  <c r="Q15" i="15"/>
  <c r="P15" i="15"/>
  <c r="O15" i="15"/>
  <c r="N15" i="15"/>
  <c r="E15" i="15"/>
  <c r="F15" i="15"/>
  <c r="M15" i="15"/>
  <c r="L15" i="15"/>
  <c r="K15" i="15"/>
  <c r="J15" i="15"/>
  <c r="I15" i="15"/>
  <c r="H15" i="15"/>
  <c r="G15" i="15"/>
  <c r="D15" i="15"/>
  <c r="C15" i="15"/>
  <c r="B15" i="15"/>
  <c r="A15" i="15"/>
  <c r="AG14" i="15"/>
  <c r="AF14" i="15"/>
  <c r="Y14" i="15"/>
  <c r="X14" i="15"/>
  <c r="W14" i="15"/>
  <c r="V14" i="15"/>
  <c r="E14" i="15"/>
  <c r="F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D14" i="15"/>
  <c r="C14" i="15"/>
  <c r="B14" i="15"/>
  <c r="A14" i="15"/>
  <c r="AG13" i="15"/>
  <c r="AF13" i="15"/>
  <c r="Y13" i="15"/>
  <c r="X13" i="15"/>
  <c r="W13" i="15"/>
  <c r="V13" i="15"/>
  <c r="E13" i="15"/>
  <c r="F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D13" i="15"/>
  <c r="C13" i="15"/>
  <c r="B13" i="15"/>
  <c r="AG12" i="15"/>
  <c r="AF12" i="15"/>
  <c r="Y12" i="15"/>
  <c r="X12" i="15"/>
  <c r="W12" i="15"/>
  <c r="V12" i="15"/>
  <c r="E12" i="15"/>
  <c r="F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D12" i="15"/>
  <c r="C12" i="15"/>
  <c r="B12" i="15"/>
  <c r="AG11" i="15"/>
  <c r="AF11" i="15"/>
  <c r="Y11" i="15"/>
  <c r="X11" i="15"/>
  <c r="W11" i="15"/>
  <c r="V11" i="15"/>
  <c r="R11" i="15"/>
  <c r="Q11" i="15"/>
  <c r="P11" i="15"/>
  <c r="O11" i="15"/>
  <c r="N11" i="15"/>
  <c r="E11" i="15"/>
  <c r="F11" i="15"/>
  <c r="M11" i="15"/>
  <c r="L11" i="15"/>
  <c r="K11" i="15"/>
  <c r="J11" i="15"/>
  <c r="I11" i="15"/>
  <c r="H11" i="15"/>
  <c r="G11" i="15"/>
  <c r="D11" i="15"/>
  <c r="C11" i="15"/>
  <c r="B11" i="15"/>
  <c r="A11" i="15"/>
  <c r="AG10" i="15"/>
  <c r="AF10" i="15"/>
  <c r="Y10" i="15"/>
  <c r="X10" i="15"/>
  <c r="W10" i="15"/>
  <c r="V10" i="15"/>
  <c r="E10" i="15"/>
  <c r="F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D10" i="15"/>
  <c r="C10" i="15"/>
  <c r="B10" i="15"/>
  <c r="AG9" i="15"/>
  <c r="AF9" i="15"/>
  <c r="Y9" i="15"/>
  <c r="X9" i="15"/>
  <c r="W9" i="15"/>
  <c r="V9" i="15"/>
  <c r="E9" i="15"/>
  <c r="F9" i="15"/>
  <c r="R9" i="15"/>
  <c r="Q9" i="15"/>
  <c r="P9" i="15"/>
  <c r="O9" i="15"/>
  <c r="N9" i="15"/>
  <c r="M9" i="15"/>
  <c r="L9" i="15"/>
  <c r="K9" i="15"/>
  <c r="J9" i="15"/>
  <c r="I9" i="15"/>
  <c r="H9" i="15"/>
  <c r="G9" i="15"/>
  <c r="D9" i="15"/>
  <c r="C9" i="15"/>
  <c r="B9" i="15"/>
  <c r="AG8" i="15"/>
  <c r="AF8" i="15"/>
  <c r="Y8" i="15"/>
  <c r="X8" i="15"/>
  <c r="W8" i="15"/>
  <c r="V8" i="15"/>
  <c r="R8" i="15"/>
  <c r="Q8" i="15"/>
  <c r="P8" i="15"/>
  <c r="O8" i="15"/>
  <c r="N8" i="15"/>
  <c r="E8" i="15"/>
  <c r="F8" i="15"/>
  <c r="M8" i="15"/>
  <c r="L8" i="15"/>
  <c r="K8" i="15"/>
  <c r="J8" i="15"/>
  <c r="I8" i="15"/>
  <c r="H8" i="15"/>
  <c r="G8" i="15"/>
  <c r="D8" i="15"/>
  <c r="C8" i="15"/>
  <c r="B8" i="15"/>
  <c r="A8" i="15"/>
  <c r="AG13" i="13"/>
  <c r="AF13" i="13"/>
  <c r="Y13" i="13"/>
  <c r="X13" i="13"/>
  <c r="W13" i="13"/>
  <c r="V13" i="13"/>
  <c r="D13" i="13"/>
  <c r="C13" i="13"/>
  <c r="B13" i="13"/>
  <c r="A13" i="13"/>
  <c r="AG12" i="13"/>
  <c r="AF12" i="13"/>
  <c r="Y12" i="13"/>
  <c r="X12" i="13"/>
  <c r="W12" i="13"/>
  <c r="V12" i="13"/>
  <c r="D12" i="13"/>
  <c r="C12" i="13"/>
  <c r="B12" i="13"/>
  <c r="A12" i="13"/>
  <c r="AG11" i="13"/>
  <c r="AF11" i="13"/>
  <c r="Y11" i="13"/>
  <c r="X11" i="13"/>
  <c r="W11" i="13"/>
  <c r="V11" i="13"/>
  <c r="D11" i="13"/>
  <c r="C11" i="13"/>
  <c r="B11" i="13"/>
  <c r="AG10" i="13"/>
  <c r="AF10" i="13"/>
  <c r="Y10" i="13"/>
  <c r="X10" i="13"/>
  <c r="W10" i="13"/>
  <c r="V10" i="13"/>
  <c r="D10" i="13"/>
  <c r="C10" i="13"/>
  <c r="B10" i="13"/>
  <c r="A10" i="13"/>
  <c r="AG9" i="13"/>
  <c r="AF9" i="13"/>
  <c r="Y9" i="13"/>
  <c r="X9" i="13"/>
  <c r="W9" i="13"/>
  <c r="V9" i="13"/>
  <c r="D9" i="13"/>
  <c r="C9" i="13"/>
  <c r="B9" i="13"/>
  <c r="AG8" i="13"/>
  <c r="AF8" i="13"/>
  <c r="Y8" i="13"/>
  <c r="X8" i="13"/>
  <c r="W8" i="13"/>
  <c r="V8" i="13"/>
  <c r="D8" i="13"/>
  <c r="C8" i="13"/>
  <c r="B8" i="13"/>
  <c r="A8" i="13"/>
  <c r="AG18" i="17"/>
  <c r="AF18" i="17"/>
  <c r="Y18" i="17"/>
  <c r="X18" i="17"/>
  <c r="W18" i="17"/>
  <c r="V18" i="17"/>
  <c r="E18" i="17"/>
  <c r="F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D18" i="17"/>
  <c r="C18" i="17"/>
  <c r="B18" i="17"/>
  <c r="AG17" i="17"/>
  <c r="AF17" i="17"/>
  <c r="Y17" i="17"/>
  <c r="X17" i="17"/>
  <c r="W17" i="17"/>
  <c r="V17" i="17"/>
  <c r="R17" i="17"/>
  <c r="Q17" i="17"/>
  <c r="P17" i="17"/>
  <c r="O17" i="17"/>
  <c r="N17" i="17"/>
  <c r="E17" i="17"/>
  <c r="F17" i="17"/>
  <c r="M17" i="17"/>
  <c r="L17" i="17"/>
  <c r="K17" i="17"/>
  <c r="J17" i="17"/>
  <c r="I17" i="17"/>
  <c r="H17" i="17"/>
  <c r="G17" i="17"/>
  <c r="D17" i="17"/>
  <c r="C17" i="17"/>
  <c r="B17" i="17"/>
  <c r="A17" i="17"/>
  <c r="AG16" i="17"/>
  <c r="AF16" i="17"/>
  <c r="Y16" i="17"/>
  <c r="X16" i="17"/>
  <c r="W16" i="17"/>
  <c r="V16" i="17"/>
  <c r="E16" i="17"/>
  <c r="F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D16" i="17"/>
  <c r="C16" i="17"/>
  <c r="B16" i="17"/>
  <c r="A16" i="17"/>
  <c r="AG14" i="17"/>
  <c r="AF14" i="17"/>
  <c r="Y14" i="17"/>
  <c r="X14" i="17"/>
  <c r="W14" i="17"/>
  <c r="V14" i="17"/>
  <c r="E14" i="17"/>
  <c r="F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D14" i="17"/>
  <c r="C14" i="17"/>
  <c r="B14" i="17"/>
  <c r="AG13" i="17"/>
  <c r="AF13" i="17"/>
  <c r="Y13" i="17"/>
  <c r="X13" i="17"/>
  <c r="W13" i="17"/>
  <c r="V13" i="17"/>
  <c r="E13" i="17"/>
  <c r="F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D13" i="17"/>
  <c r="C13" i="17"/>
  <c r="B13" i="17"/>
  <c r="AG12" i="17"/>
  <c r="AF12" i="17"/>
  <c r="Y12" i="17"/>
  <c r="X12" i="17"/>
  <c r="W12" i="17"/>
  <c r="V12" i="17"/>
  <c r="R12" i="17"/>
  <c r="Q12" i="17"/>
  <c r="P12" i="17"/>
  <c r="O12" i="17"/>
  <c r="N12" i="17"/>
  <c r="E12" i="17"/>
  <c r="F12" i="17"/>
  <c r="M12" i="17"/>
  <c r="L12" i="17"/>
  <c r="K12" i="17"/>
  <c r="J12" i="17"/>
  <c r="I12" i="17"/>
  <c r="H12" i="17"/>
  <c r="G12" i="17"/>
  <c r="D12" i="17"/>
  <c r="C12" i="17"/>
  <c r="B12" i="17"/>
  <c r="A12" i="17"/>
  <c r="AG10" i="17"/>
  <c r="AF10" i="17"/>
  <c r="Y10" i="17"/>
  <c r="X10" i="17"/>
  <c r="W10" i="17"/>
  <c r="V10" i="17"/>
  <c r="E10" i="17"/>
  <c r="F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D10" i="17"/>
  <c r="C10" i="17"/>
  <c r="B10" i="17"/>
  <c r="AG9" i="17"/>
  <c r="AF9" i="17"/>
  <c r="Y9" i="17"/>
  <c r="X9" i="17"/>
  <c r="W9" i="17"/>
  <c r="V9" i="17"/>
  <c r="E9" i="17"/>
  <c r="F9" i="17"/>
  <c r="R9" i="17"/>
  <c r="Q9" i="17"/>
  <c r="P9" i="17"/>
  <c r="O9" i="17"/>
  <c r="N9" i="17"/>
  <c r="M9" i="17"/>
  <c r="L9" i="17"/>
  <c r="K9" i="17"/>
  <c r="J9" i="17"/>
  <c r="I9" i="17"/>
  <c r="H9" i="17"/>
  <c r="G9" i="17"/>
  <c r="D9" i="17"/>
  <c r="C9" i="17"/>
  <c r="B9" i="17"/>
  <c r="AG8" i="17"/>
  <c r="AF8" i="17"/>
  <c r="Y8" i="17"/>
  <c r="X8" i="17"/>
  <c r="W8" i="17"/>
  <c r="V8" i="17"/>
  <c r="R8" i="17"/>
  <c r="Q8" i="17"/>
  <c r="P8" i="17"/>
  <c r="O8" i="17"/>
  <c r="N8" i="17"/>
  <c r="E8" i="17"/>
  <c r="F8" i="17"/>
  <c r="M8" i="17"/>
  <c r="L8" i="17"/>
  <c r="K8" i="17"/>
  <c r="J8" i="17"/>
  <c r="I8" i="17"/>
  <c r="H8" i="17"/>
  <c r="G8" i="17"/>
  <c r="D8" i="17"/>
  <c r="C8" i="17"/>
  <c r="B8" i="17"/>
  <c r="A8" i="17"/>
  <c r="Z18" i="17"/>
  <c r="AA18" i="17"/>
  <c r="S18" i="17"/>
  <c r="T18" i="17"/>
  <c r="AB18" i="17"/>
  <c r="AC18" i="17"/>
  <c r="AE18" i="17"/>
  <c r="AD18" i="17"/>
  <c r="U18" i="17"/>
  <c r="Z17" i="17"/>
  <c r="AA17" i="17"/>
  <c r="S17" i="17"/>
  <c r="T17" i="17"/>
  <c r="AB17" i="17"/>
  <c r="AC17" i="17"/>
  <c r="AE17" i="17"/>
  <c r="AD17" i="17"/>
  <c r="U17" i="17"/>
  <c r="Z16" i="17"/>
  <c r="AA16" i="17"/>
  <c r="S16" i="17"/>
  <c r="T16" i="17"/>
  <c r="AB16" i="17"/>
  <c r="AC16" i="17"/>
  <c r="AE16" i="17"/>
  <c r="AD16" i="17"/>
  <c r="U16" i="17"/>
  <c r="Z14" i="17"/>
  <c r="AA14" i="17"/>
  <c r="S14" i="17"/>
  <c r="T14" i="17"/>
  <c r="AB14" i="17"/>
  <c r="AC14" i="17"/>
  <c r="AE14" i="17"/>
  <c r="AD14" i="17"/>
  <c r="U14" i="17"/>
  <c r="Z13" i="17"/>
  <c r="AA13" i="17"/>
  <c r="S13" i="17"/>
  <c r="T13" i="17"/>
  <c r="AB13" i="17"/>
  <c r="AC13" i="17"/>
  <c r="AE13" i="17"/>
  <c r="AD13" i="17"/>
  <c r="U13" i="17"/>
  <c r="Z12" i="17"/>
  <c r="AA12" i="17"/>
  <c r="S12" i="17"/>
  <c r="T12" i="17"/>
  <c r="AB12" i="17"/>
  <c r="AC12" i="17"/>
  <c r="AE12" i="17"/>
  <c r="AD12" i="17"/>
  <c r="U12" i="17"/>
  <c r="Z10" i="17"/>
  <c r="AA10" i="17"/>
  <c r="S10" i="17"/>
  <c r="T10" i="17"/>
  <c r="AB10" i="17"/>
  <c r="AC10" i="17"/>
  <c r="AE10" i="17"/>
  <c r="AD10" i="17"/>
  <c r="U10" i="17"/>
  <c r="Z9" i="17"/>
  <c r="AA9" i="17"/>
  <c r="S9" i="17"/>
  <c r="T9" i="17"/>
  <c r="AB9" i="17"/>
  <c r="AC9" i="17"/>
  <c r="AE9" i="17"/>
  <c r="AD9" i="17"/>
  <c r="U9" i="17"/>
  <c r="Z8" i="17"/>
  <c r="AA8" i="17"/>
  <c r="S8" i="17"/>
  <c r="T8" i="17"/>
  <c r="AB8" i="17"/>
  <c r="AC8" i="17"/>
  <c r="AE8" i="17"/>
  <c r="AD8" i="17"/>
  <c r="U8" i="17"/>
  <c r="G8" i="13"/>
  <c r="R10" i="13"/>
  <c r="R8" i="13"/>
  <c r="Q9" i="13"/>
  <c r="Q10" i="13"/>
  <c r="Q13" i="13"/>
  <c r="Q8" i="13"/>
  <c r="P9" i="13"/>
  <c r="P10" i="13"/>
  <c r="P13" i="13"/>
  <c r="P8" i="13"/>
  <c r="O9" i="13"/>
  <c r="O10" i="13"/>
  <c r="O13" i="13"/>
  <c r="O8" i="13"/>
  <c r="N13" i="13"/>
  <c r="N10" i="13"/>
  <c r="N8" i="13"/>
  <c r="L10" i="13"/>
  <c r="L8" i="13"/>
  <c r="K9" i="13"/>
  <c r="K10" i="13"/>
  <c r="K13" i="13"/>
  <c r="K8" i="13"/>
  <c r="J10" i="13"/>
  <c r="J8" i="13"/>
  <c r="I10" i="13"/>
  <c r="I8" i="13"/>
  <c r="H10" i="13"/>
  <c r="H8" i="13"/>
  <c r="E9" i="13"/>
  <c r="J9" i="13"/>
  <c r="E10" i="13"/>
  <c r="G10" i="13"/>
  <c r="E11" i="13"/>
  <c r="H11" i="13"/>
  <c r="E12" i="13"/>
  <c r="G12" i="13"/>
  <c r="E13" i="13"/>
  <c r="J13" i="13"/>
  <c r="E8" i="13"/>
  <c r="F8" i="13"/>
  <c r="M8" i="13"/>
  <c r="L11" i="13"/>
  <c r="K12" i="13"/>
  <c r="K11" i="13"/>
  <c r="L13" i="13"/>
  <c r="L9" i="13"/>
  <c r="L12" i="13"/>
  <c r="H12" i="13"/>
  <c r="J12" i="13"/>
  <c r="F12" i="13"/>
  <c r="F10" i="13"/>
  <c r="M10" i="13"/>
  <c r="S10" i="13"/>
  <c r="S8" i="13"/>
  <c r="H9" i="13"/>
  <c r="H13" i="13"/>
  <c r="I12" i="13"/>
  <c r="J11" i="13"/>
  <c r="G11" i="13"/>
  <c r="I13" i="13"/>
  <c r="G13" i="13"/>
  <c r="G9" i="13"/>
  <c r="I11" i="13"/>
  <c r="I9" i="13"/>
  <c r="F13" i="13"/>
  <c r="F11" i="13"/>
  <c r="F9" i="13"/>
  <c r="M12" i="13"/>
  <c r="P12" i="13"/>
  <c r="Q12" i="13"/>
  <c r="R12" i="13"/>
  <c r="O12" i="13"/>
  <c r="N12" i="13"/>
  <c r="S12" i="13"/>
  <c r="Q11" i="13"/>
  <c r="R11" i="13"/>
  <c r="O11" i="13"/>
  <c r="M11" i="13"/>
  <c r="S11" i="13"/>
  <c r="P11" i="13"/>
  <c r="N11" i="13"/>
  <c r="N9" i="13"/>
  <c r="R9" i="13"/>
  <c r="M9" i="13"/>
  <c r="M13" i="13"/>
  <c r="S13" i="13"/>
  <c r="R13" i="13"/>
  <c r="S9" i="13"/>
  <c r="S8" i="15"/>
  <c r="S11" i="15"/>
  <c r="S15" i="15"/>
  <c r="S13" i="15"/>
  <c r="S9" i="15"/>
  <c r="S12" i="15"/>
  <c r="S16" i="15"/>
  <c r="S10" i="15"/>
  <c r="S14" i="15"/>
  <c r="T15" i="15"/>
  <c r="T16" i="15"/>
  <c r="T13" i="15"/>
  <c r="T10" i="15"/>
  <c r="AA16" i="15"/>
  <c r="AA13" i="15"/>
  <c r="AA10" i="15"/>
  <c r="Z10" i="15"/>
  <c r="AB10" i="15"/>
  <c r="Z13" i="15"/>
  <c r="Z16" i="15"/>
  <c r="AB16" i="15"/>
  <c r="U16" i="15"/>
  <c r="U15" i="15"/>
  <c r="U10" i="15"/>
  <c r="U13" i="15"/>
  <c r="AB13" i="15"/>
  <c r="AA15" i="15"/>
  <c r="T14" i="15"/>
  <c r="AA14" i="15"/>
  <c r="T12" i="15"/>
  <c r="AA12" i="15"/>
  <c r="T11" i="15"/>
  <c r="AA11" i="15"/>
  <c r="T9" i="15"/>
  <c r="AA9" i="15"/>
  <c r="T8" i="15"/>
  <c r="AA8" i="15"/>
  <c r="T13" i="13"/>
  <c r="U13" i="13"/>
  <c r="T12" i="13"/>
  <c r="U12" i="13"/>
  <c r="T11" i="13"/>
  <c r="U11" i="13"/>
  <c r="T10" i="13"/>
  <c r="U10" i="13"/>
  <c r="T9" i="13"/>
  <c r="U9" i="13"/>
  <c r="T8" i="13"/>
  <c r="Z9" i="13"/>
  <c r="Z11" i="15"/>
  <c r="Z12" i="13"/>
  <c r="AB12" i="13"/>
  <c r="Z8" i="15"/>
  <c r="AB8" i="15"/>
  <c r="AB9" i="13"/>
  <c r="AD9" i="13"/>
  <c r="AC9" i="13"/>
  <c r="AE9" i="13"/>
  <c r="Z10" i="13"/>
  <c r="Z9" i="15"/>
  <c r="AB9" i="15"/>
  <c r="Z15" i="15"/>
  <c r="AB15" i="15"/>
  <c r="AD15" i="15"/>
  <c r="Z8" i="13"/>
  <c r="AB8" i="13"/>
  <c r="Z11" i="13"/>
  <c r="Z13" i="13"/>
  <c r="Z12" i="15"/>
  <c r="Z14" i="15"/>
  <c r="AB14" i="15"/>
  <c r="U8" i="13"/>
  <c r="U14" i="15"/>
  <c r="AC15" i="15"/>
  <c r="AE15" i="15"/>
  <c r="U11" i="15"/>
  <c r="AB11" i="15"/>
  <c r="U12" i="15"/>
  <c r="AB12" i="15"/>
  <c r="AD13" i="15"/>
  <c r="AC13" i="15"/>
  <c r="AE13" i="15"/>
  <c r="AD16" i="15"/>
  <c r="AC16" i="15"/>
  <c r="AE16" i="15"/>
  <c r="AD10" i="15"/>
  <c r="AC10" i="15"/>
  <c r="AE10" i="15"/>
  <c r="U9" i="15"/>
  <c r="U8" i="15"/>
  <c r="AB13" i="13"/>
  <c r="AD13" i="13"/>
  <c r="AB11" i="13"/>
  <c r="AD11" i="13"/>
  <c r="AB10" i="13"/>
  <c r="AD10" i="13"/>
  <c r="AC10" i="13"/>
  <c r="AE10" i="13"/>
  <c r="AC12" i="13"/>
  <c r="AE12" i="13"/>
  <c r="AD12" i="13"/>
  <c r="AC8" i="13"/>
  <c r="AE8" i="13"/>
  <c r="AD8" i="13"/>
  <c r="AD9" i="15"/>
  <c r="AC9" i="15"/>
  <c r="AE9" i="15"/>
  <c r="AD12" i="15"/>
  <c r="AC12" i="15"/>
  <c r="AE12" i="15"/>
  <c r="AD11" i="15"/>
  <c r="AC11" i="15"/>
  <c r="AE11" i="15"/>
  <c r="AD14" i="15"/>
  <c r="AC14" i="15"/>
  <c r="AE14" i="15"/>
  <c r="AD8" i="15"/>
  <c r="AC8" i="15"/>
  <c r="AE8" i="15"/>
  <c r="AA13" i="11"/>
  <c r="Z13" i="11"/>
  <c r="U13" i="11"/>
  <c r="T13" i="11"/>
  <c r="S13" i="11"/>
  <c r="R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A12" i="11"/>
  <c r="Z12" i="11"/>
  <c r="U12" i="11"/>
  <c r="T12" i="11"/>
  <c r="S12" i="11"/>
  <c r="R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A11" i="11"/>
  <c r="Z11" i="11"/>
  <c r="U11" i="11"/>
  <c r="T11" i="11"/>
  <c r="S11" i="11"/>
  <c r="R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A10" i="11"/>
  <c r="Z10" i="11"/>
  <c r="U10" i="11"/>
  <c r="T10" i="11"/>
  <c r="S10" i="11"/>
  <c r="R10" i="11"/>
  <c r="K10" i="11"/>
  <c r="E10" i="11"/>
  <c r="D10" i="11"/>
  <c r="C10" i="11"/>
  <c r="B10" i="11"/>
  <c r="A10" i="11"/>
  <c r="AA9" i="11"/>
  <c r="Z9" i="11"/>
  <c r="U9" i="11"/>
  <c r="T9" i="11"/>
  <c r="S9" i="11"/>
  <c r="R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A8" i="11"/>
  <c r="Z8" i="11"/>
  <c r="U8" i="11"/>
  <c r="T8" i="11"/>
  <c r="S8" i="11"/>
  <c r="R8" i="11"/>
  <c r="K8" i="11"/>
  <c r="Q8" i="11"/>
  <c r="V8" i="11"/>
  <c r="E8" i="11"/>
  <c r="D8" i="11"/>
  <c r="C8" i="11"/>
  <c r="B8" i="11"/>
  <c r="A8" i="11"/>
  <c r="AC13" i="13"/>
  <c r="AE13" i="13"/>
  <c r="AC11" i="13"/>
  <c r="AE11" i="13"/>
  <c r="Q10" i="11"/>
  <c r="V10" i="11"/>
  <c r="Q12" i="11"/>
  <c r="V12" i="11"/>
  <c r="Q13" i="11"/>
  <c r="V13" i="11"/>
  <c r="W13" i="11"/>
  <c r="Y13" i="11"/>
  <c r="Q11" i="11"/>
  <c r="V11" i="11"/>
  <c r="W11" i="11"/>
  <c r="Y11" i="11"/>
  <c r="Q9" i="11"/>
  <c r="V9" i="11"/>
  <c r="X9" i="11"/>
  <c r="X13" i="11"/>
  <c r="X8" i="11"/>
  <c r="W8" i="11"/>
  <c r="Y8" i="11"/>
  <c r="W10" i="11"/>
  <c r="Y10" i="11"/>
  <c r="X10" i="11"/>
  <c r="X12" i="11"/>
  <c r="W12" i="11"/>
  <c r="Y12" i="11"/>
  <c r="AA13" i="9"/>
  <c r="Z13" i="9"/>
  <c r="U13" i="9"/>
  <c r="T13" i="9"/>
  <c r="S13" i="9"/>
  <c r="R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A12" i="9"/>
  <c r="Z12" i="9"/>
  <c r="U12" i="9"/>
  <c r="T12" i="9"/>
  <c r="S12" i="9"/>
  <c r="R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A11" i="9"/>
  <c r="Z11" i="9"/>
  <c r="U11" i="9"/>
  <c r="T11" i="9"/>
  <c r="S11" i="9"/>
  <c r="R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A10" i="9"/>
  <c r="Z10" i="9"/>
  <c r="U10" i="9"/>
  <c r="T10" i="9"/>
  <c r="S10" i="9"/>
  <c r="R10" i="9"/>
  <c r="K10" i="9"/>
  <c r="E10" i="9"/>
  <c r="D10" i="9"/>
  <c r="C10" i="9"/>
  <c r="B10" i="9"/>
  <c r="A10" i="9"/>
  <c r="AA9" i="9"/>
  <c r="Z9" i="9"/>
  <c r="U9" i="9"/>
  <c r="T9" i="9"/>
  <c r="S9" i="9"/>
  <c r="R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A8" i="9"/>
  <c r="Z8" i="9"/>
  <c r="U8" i="9"/>
  <c r="T8" i="9"/>
  <c r="S8" i="9"/>
  <c r="R8" i="9"/>
  <c r="K8" i="9"/>
  <c r="E8" i="9"/>
  <c r="D8" i="9"/>
  <c r="C8" i="9"/>
  <c r="B8" i="9"/>
  <c r="A8" i="9"/>
  <c r="K10" i="7"/>
  <c r="E10" i="7"/>
  <c r="K8" i="7"/>
  <c r="E8" i="7"/>
  <c r="AA13" i="7"/>
  <c r="Z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AA12" i="7"/>
  <c r="Z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A11" i="7"/>
  <c r="Z11" i="7"/>
  <c r="U11" i="7"/>
  <c r="T11" i="7"/>
  <c r="S11" i="7"/>
  <c r="R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A10" i="7"/>
  <c r="Z10" i="7"/>
  <c r="U10" i="7"/>
  <c r="T10" i="7"/>
  <c r="S10" i="7"/>
  <c r="R10" i="7"/>
  <c r="D10" i="7"/>
  <c r="C10" i="7"/>
  <c r="B10" i="7"/>
  <c r="A10" i="7"/>
  <c r="AA9" i="7"/>
  <c r="Z9" i="7"/>
  <c r="U9" i="7"/>
  <c r="T9" i="7"/>
  <c r="S9" i="7"/>
  <c r="R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A8" i="7"/>
  <c r="Z8" i="7"/>
  <c r="U8" i="7"/>
  <c r="T8" i="7"/>
  <c r="S8" i="7"/>
  <c r="R8" i="7"/>
  <c r="D8" i="7"/>
  <c r="C8" i="7"/>
  <c r="B8" i="7"/>
  <c r="A8" i="7"/>
  <c r="Q8" i="7"/>
  <c r="E9" i="2"/>
  <c r="F9" i="2"/>
  <c r="G9" i="2"/>
  <c r="H9" i="2"/>
  <c r="I9" i="2"/>
  <c r="J9" i="2"/>
  <c r="K9" i="2"/>
  <c r="L9" i="2"/>
  <c r="M9" i="2"/>
  <c r="N9" i="2"/>
  <c r="O9" i="2"/>
  <c r="P9" i="2"/>
  <c r="D9" i="2"/>
  <c r="S9" i="2"/>
  <c r="E10" i="2"/>
  <c r="F10" i="2"/>
  <c r="G10" i="2"/>
  <c r="H10" i="2"/>
  <c r="I10" i="2"/>
  <c r="J10" i="2"/>
  <c r="K10" i="2"/>
  <c r="L10" i="2"/>
  <c r="M10" i="2"/>
  <c r="N10" i="2"/>
  <c r="O10" i="2"/>
  <c r="P10" i="2"/>
  <c r="D10" i="2"/>
  <c r="S10" i="2"/>
  <c r="E11" i="2"/>
  <c r="F11" i="2"/>
  <c r="G11" i="2"/>
  <c r="H11" i="2"/>
  <c r="I11" i="2"/>
  <c r="J11" i="2"/>
  <c r="K11" i="2"/>
  <c r="L11" i="2"/>
  <c r="M11" i="2"/>
  <c r="N11" i="2"/>
  <c r="O11" i="2"/>
  <c r="P11" i="2"/>
  <c r="D11" i="2"/>
  <c r="S11" i="2"/>
  <c r="E12" i="2"/>
  <c r="F12" i="2"/>
  <c r="G12" i="2"/>
  <c r="H12" i="2"/>
  <c r="I12" i="2"/>
  <c r="J12" i="2"/>
  <c r="K12" i="2"/>
  <c r="L12" i="2"/>
  <c r="M12" i="2"/>
  <c r="N12" i="2"/>
  <c r="O12" i="2"/>
  <c r="P12" i="2"/>
  <c r="D12" i="2"/>
  <c r="S12" i="2"/>
  <c r="E13" i="2"/>
  <c r="F13" i="2"/>
  <c r="G13" i="2"/>
  <c r="H13" i="2"/>
  <c r="I13" i="2"/>
  <c r="J13" i="2"/>
  <c r="K13" i="2"/>
  <c r="L13" i="2"/>
  <c r="M13" i="2"/>
  <c r="N13" i="2"/>
  <c r="O13" i="2"/>
  <c r="P13" i="2"/>
  <c r="D13" i="2"/>
  <c r="S13" i="2"/>
  <c r="E8" i="2"/>
  <c r="F8" i="2"/>
  <c r="G8" i="2"/>
  <c r="H8" i="2"/>
  <c r="I8" i="2"/>
  <c r="J8" i="2"/>
  <c r="K8" i="2"/>
  <c r="L8" i="2"/>
  <c r="M8" i="2"/>
  <c r="N8" i="2"/>
  <c r="O8" i="2"/>
  <c r="P8" i="2"/>
  <c r="D8" i="2"/>
  <c r="S8" i="2"/>
  <c r="Z9" i="2"/>
  <c r="AA9" i="2"/>
  <c r="Z10" i="2"/>
  <c r="AA10" i="2"/>
  <c r="Z11" i="2"/>
  <c r="AA11" i="2"/>
  <c r="Z12" i="2"/>
  <c r="AA12" i="2"/>
  <c r="Z13" i="2"/>
  <c r="AA13" i="2"/>
  <c r="AA8" i="2"/>
  <c r="Z8" i="2"/>
  <c r="R9" i="2"/>
  <c r="T9" i="2"/>
  <c r="U9" i="2"/>
  <c r="R10" i="2"/>
  <c r="T10" i="2"/>
  <c r="U10" i="2"/>
  <c r="R11" i="2"/>
  <c r="T11" i="2"/>
  <c r="U11" i="2"/>
  <c r="R12" i="2"/>
  <c r="T12" i="2"/>
  <c r="U12" i="2"/>
  <c r="R13" i="2"/>
  <c r="T13" i="2"/>
  <c r="U13" i="2"/>
  <c r="U8" i="2"/>
  <c r="T8" i="2"/>
  <c r="R8" i="2"/>
  <c r="B9" i="2"/>
  <c r="C9" i="2"/>
  <c r="A10" i="2"/>
  <c r="B10" i="2"/>
  <c r="C10" i="2"/>
  <c r="B11" i="2"/>
  <c r="C11" i="2"/>
  <c r="A12" i="2"/>
  <c r="B12" i="2"/>
  <c r="C12" i="2"/>
  <c r="A13" i="2"/>
  <c r="B13" i="2"/>
  <c r="C13" i="2"/>
  <c r="C8" i="2"/>
  <c r="B8" i="2"/>
  <c r="A8" i="2"/>
  <c r="AA13" i="5"/>
  <c r="Z13" i="5"/>
  <c r="U13" i="5"/>
  <c r="T13" i="5"/>
  <c r="S13" i="5"/>
  <c r="R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A12" i="5"/>
  <c r="Z12" i="5"/>
  <c r="U12" i="5"/>
  <c r="T12" i="5"/>
  <c r="S12" i="5"/>
  <c r="R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A11" i="5"/>
  <c r="Z11" i="5"/>
  <c r="U11" i="5"/>
  <c r="T11" i="5"/>
  <c r="S11" i="5"/>
  <c r="R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A10" i="5"/>
  <c r="Z10" i="5"/>
  <c r="U10" i="5"/>
  <c r="T10" i="5"/>
  <c r="S10" i="5"/>
  <c r="R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A9" i="5"/>
  <c r="Z9" i="5"/>
  <c r="U9" i="5"/>
  <c r="T9" i="5"/>
  <c r="S9" i="5"/>
  <c r="R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A8" i="5"/>
  <c r="Z8" i="5"/>
  <c r="U8" i="5"/>
  <c r="T8" i="5"/>
  <c r="S8" i="5"/>
  <c r="R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Q9" i="7"/>
  <c r="V9" i="7"/>
  <c r="Q10" i="7"/>
  <c r="Q8" i="9"/>
  <c r="V8" i="9"/>
  <c r="X8" i="9"/>
  <c r="X11" i="11"/>
  <c r="W9" i="11"/>
  <c r="Y9" i="11"/>
  <c r="Q9" i="2"/>
  <c r="V9" i="2"/>
  <c r="Q12" i="5"/>
  <c r="V12" i="5"/>
  <c r="W12" i="5"/>
  <c r="Y12" i="5"/>
  <c r="Q11" i="5"/>
  <c r="V11" i="5"/>
  <c r="W11" i="5"/>
  <c r="Y11" i="5"/>
  <c r="V8" i="7"/>
  <c r="X8" i="7"/>
  <c r="Q9" i="5"/>
  <c r="V9" i="5"/>
  <c r="W9" i="5"/>
  <c r="Y9" i="5"/>
  <c r="Q8" i="2"/>
  <c r="V8" i="2"/>
  <c r="X8" i="2"/>
  <c r="Q11" i="2"/>
  <c r="V11" i="2"/>
  <c r="W11" i="2"/>
  <c r="Y11" i="2"/>
  <c r="Q10" i="2"/>
  <c r="V10" i="2"/>
  <c r="W10" i="2"/>
  <c r="Y10" i="2"/>
  <c r="Q11" i="9"/>
  <c r="V11" i="9"/>
  <c r="W11" i="9"/>
  <c r="Y11" i="9"/>
  <c r="Q13" i="9"/>
  <c r="V13" i="9"/>
  <c r="Q13" i="2"/>
  <c r="V13" i="2"/>
  <c r="W13" i="2"/>
  <c r="Y13" i="2"/>
  <c r="Q13" i="5"/>
  <c r="V13" i="5"/>
  <c r="W13" i="5"/>
  <c r="Y13" i="5"/>
  <c r="Q12" i="2"/>
  <c r="V12" i="2"/>
  <c r="W12" i="2"/>
  <c r="Y12" i="2"/>
  <c r="Q11" i="7"/>
  <c r="V11" i="7"/>
  <c r="X11" i="7"/>
  <c r="Q12" i="7"/>
  <c r="V12" i="7"/>
  <c r="X12" i="7"/>
  <c r="Q9" i="9"/>
  <c r="V9" i="9"/>
  <c r="W9" i="9"/>
  <c r="Y9" i="9"/>
  <c r="Q10" i="9"/>
  <c r="V10" i="9"/>
  <c r="W10" i="9"/>
  <c r="Y10" i="9"/>
  <c r="Q12" i="9"/>
  <c r="V12" i="9"/>
  <c r="X12" i="9"/>
  <c r="V10" i="7"/>
  <c r="X10" i="7"/>
  <c r="Q8" i="5"/>
  <c r="V8" i="5"/>
  <c r="W8" i="5"/>
  <c r="Y8" i="5"/>
  <c r="Q10" i="5"/>
  <c r="V10" i="5"/>
  <c r="X10" i="5"/>
  <c r="Q13" i="7"/>
  <c r="V13" i="7"/>
  <c r="X13" i="7"/>
  <c r="X11" i="5"/>
  <c r="X9" i="7"/>
  <c r="W9" i="7"/>
  <c r="Y9" i="7"/>
  <c r="X9" i="5"/>
  <c r="W10" i="5"/>
  <c r="Y10" i="5"/>
  <c r="W8" i="2"/>
  <c r="Y8" i="2"/>
  <c r="W8" i="9"/>
  <c r="Y8" i="9"/>
  <c r="X12" i="2"/>
  <c r="W11" i="7"/>
  <c r="Y11" i="7"/>
  <c r="X10" i="9"/>
  <c r="W12" i="9"/>
  <c r="Y12" i="9"/>
  <c r="W9" i="2"/>
  <c r="Y9" i="2"/>
  <c r="X9" i="2"/>
  <c r="X11" i="9"/>
  <c r="W13" i="9"/>
  <c r="Y13" i="9"/>
  <c r="X13" i="9"/>
  <c r="W8" i="7"/>
  <c r="Y8" i="7"/>
  <c r="X9" i="9"/>
  <c r="W13" i="7"/>
  <c r="Y13" i="7"/>
  <c r="X12" i="5"/>
  <c r="X13" i="5"/>
  <c r="X11" i="2"/>
  <c r="X8" i="5"/>
  <c r="W10" i="7"/>
  <c r="Y10" i="7"/>
  <c r="X13" i="2"/>
  <c r="X10" i="2"/>
  <c r="W12" i="7"/>
  <c r="Y12" i="7"/>
  <c r="AD17" i="20" l="1"/>
  <c r="AC17" i="20"/>
  <c r="AE17" i="20" s="1"/>
  <c r="AD14" i="20"/>
  <c r="AC14" i="20"/>
  <c r="AE14" i="20" s="1"/>
  <c r="AD15" i="20"/>
  <c r="AC15" i="20"/>
  <c r="AE15" i="20" s="1"/>
  <c r="AD16" i="20"/>
  <c r="AC16" i="20"/>
  <c r="AE16" i="20" s="1"/>
  <c r="AD11" i="20"/>
  <c r="AC11" i="20"/>
  <c r="AE11" i="20" s="1"/>
  <c r="AD12" i="20"/>
  <c r="AC12" i="20"/>
  <c r="AE12" i="20" s="1"/>
  <c r="AD10" i="20"/>
  <c r="AC10" i="20"/>
  <c r="AE10" i="20" s="1"/>
  <c r="U17" i="19"/>
  <c r="AB17" i="19"/>
  <c r="AD16" i="19"/>
  <c r="AC16" i="19"/>
  <c r="AE16" i="19" s="1"/>
  <c r="AD11" i="19"/>
  <c r="AC11" i="19"/>
  <c r="AE11" i="19" s="1"/>
  <c r="AD12" i="19"/>
  <c r="AC12" i="19"/>
  <c r="AE12" i="19" s="1"/>
  <c r="N15" i="19"/>
  <c r="O15" i="19"/>
  <c r="M15" i="19"/>
  <c r="S20" i="19"/>
  <c r="T20" i="19" s="1"/>
  <c r="U19" i="19"/>
  <c r="AB19" i="19"/>
  <c r="AD19" i="19" s="1"/>
  <c r="AB13" i="19"/>
  <c r="AD13" i="19" s="1"/>
  <c r="O18" i="19"/>
  <c r="P18" i="19"/>
  <c r="R18" i="19"/>
  <c r="N18" i="19"/>
  <c r="Q18" i="19"/>
  <c r="M18" i="19"/>
  <c r="M10" i="19"/>
  <c r="R10" i="19"/>
  <c r="N10" i="19"/>
  <c r="N9" i="19"/>
  <c r="R9" i="19"/>
  <c r="M9" i="19"/>
  <c r="M8" i="19"/>
  <c r="S8" i="19" s="1"/>
  <c r="T8" i="19" s="1"/>
  <c r="U20" i="19"/>
  <c r="AB20" i="19"/>
  <c r="S14" i="19"/>
  <c r="T14" i="19" s="1"/>
  <c r="S21" i="19"/>
  <c r="T21" i="19" s="1"/>
  <c r="AD17" i="19" l="1"/>
  <c r="AC17" i="19"/>
  <c r="AE17" i="19" s="1"/>
  <c r="AC13" i="19"/>
  <c r="AE13" i="19" s="1"/>
  <c r="AC19" i="19"/>
  <c r="AE19" i="19" s="1"/>
  <c r="S15" i="19"/>
  <c r="T15" i="19" s="1"/>
  <c r="U15" i="19" s="1"/>
  <c r="S18" i="19"/>
  <c r="T18" i="19" s="1"/>
  <c r="U18" i="19" s="1"/>
  <c r="S10" i="19"/>
  <c r="T10" i="19" s="1"/>
  <c r="U10" i="19" s="1"/>
  <c r="S9" i="19"/>
  <c r="T9" i="19" s="1"/>
  <c r="U9" i="19" s="1"/>
  <c r="U8" i="19"/>
  <c r="AB8" i="19"/>
  <c r="AD8" i="19" s="1"/>
  <c r="U14" i="19"/>
  <c r="AB14" i="19"/>
  <c r="AD20" i="19"/>
  <c r="AC20" i="19"/>
  <c r="AE20" i="19" s="1"/>
  <c r="U21" i="19"/>
  <c r="AB21" i="19"/>
  <c r="AB15" i="19" l="1"/>
  <c r="AD15" i="19" s="1"/>
  <c r="AC15" i="19"/>
  <c r="AE15" i="19" s="1"/>
  <c r="AB9" i="19"/>
  <c r="AC9" i="19" s="1"/>
  <c r="AE9" i="19" s="1"/>
  <c r="AB18" i="19"/>
  <c r="AD18" i="19" s="1"/>
  <c r="AB10" i="19"/>
  <c r="AD10" i="19" s="1"/>
  <c r="AC8" i="19"/>
  <c r="AE8" i="19" s="1"/>
  <c r="AD9" i="19"/>
  <c r="AD21" i="19"/>
  <c r="AC21" i="19"/>
  <c r="AE21" i="19" s="1"/>
  <c r="AD14" i="19"/>
  <c r="AC14" i="19"/>
  <c r="AE14" i="19" s="1"/>
  <c r="AC18" i="19" l="1"/>
  <c r="AE18" i="19" s="1"/>
  <c r="AC10" i="19"/>
  <c r="AE1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E5518889-6D54-BA48-B9A8-4ED2CB7EECAA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5C7D5DD0-343B-5F4E-B4CD-2E9AE91E2E9B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F57B9A7F-4348-BF4D-A1B2-5C2D7901FF17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1CAFE869-35CB-1A43-89FE-DCB4E97E5323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1CD5A392-A14B-C142-B32B-F7A5EB0896CC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20AED234-4C87-7345-9BE1-87D2A87E6B60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A0BDB2CF-08D2-B842-8093-B9BAC59F993B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sharedStrings.xml><?xml version="1.0" encoding="utf-8"?>
<sst xmlns="http://schemas.openxmlformats.org/spreadsheetml/2006/main" count="2648" uniqueCount="272">
  <si>
    <t xml:space="preserve">in the workbook is not provided as financial advice. While we have taken great care to ensure accuracy of the information provided in this </t>
  </si>
  <si>
    <t xml:space="preserve">workbook, it is suitable for use only as a research and advocacy tool. We do not accept any legal responsibility for errors or inaccuracies. </t>
  </si>
  <si>
    <t xml:space="preserve">Alviss Consulting Pty Ltd does not accept liability for any action taken based on the information provided in this workbook or for any loss, </t>
    <phoneticPr fontId="1" type="noConversion"/>
  </si>
  <si>
    <t xml:space="preserve">economic or otherwise, suffered as a result of reliance on the information presented in this workbook.  </t>
    <phoneticPr fontId="1" type="noConversion"/>
  </si>
  <si>
    <t>This workbook contains:</t>
  </si>
  <si>
    <t>If you would like to obtain information about energy offers available to you as a customer, go to AER’s "Energy Made Easy" website</t>
    <phoneticPr fontId="3" type="noConversion"/>
  </si>
  <si>
    <t>www.energymadeeasy.gov.au or contact the energy retailers directly.</t>
    <phoneticPr fontId="3" type="noConversion"/>
  </si>
  <si>
    <t xml:space="preserve">*Analysis of bills (consumption level/pattern variable) </t>
    <phoneticPr fontId="3" type="noConversion"/>
  </si>
  <si>
    <t>Supply charge (per annum)</t>
    <phoneticPr fontId="3" type="noConversion"/>
  </si>
  <si>
    <t>Winter bill 1st block peak</t>
  </si>
  <si>
    <t>Winter bill 2nd block peak</t>
  </si>
  <si>
    <t>Winter bill 3rd block peak</t>
  </si>
  <si>
    <t>Winter bill 4th block peak</t>
  </si>
  <si>
    <t>Winter bill 5th block peak</t>
    <phoneticPr fontId="3" type="noConversion"/>
  </si>
  <si>
    <t>Winter bill Peak balance</t>
  </si>
  <si>
    <t>Summer bill 1st block Off-peak</t>
    <phoneticPr fontId="3" type="noConversion"/>
  </si>
  <si>
    <t xml:space="preserve">Summer bill 2nd block Off-peak </t>
  </si>
  <si>
    <t>April</t>
  </si>
  <si>
    <t>QLD Workbook 2 - Gas offers</t>
  </si>
  <si>
    <t>Tab colors:</t>
  </si>
  <si>
    <t>Envestra Brisbane North</t>
    <phoneticPr fontId="0" type="noConversion"/>
  </si>
  <si>
    <t>Envestra Northern</t>
    <phoneticPr fontId="0" type="noConversion"/>
  </si>
  <si>
    <t>AGL</t>
    <phoneticPr fontId="0" type="noConversion"/>
  </si>
  <si>
    <t>Savers</t>
    <phoneticPr fontId="0" type="noConversion"/>
  </si>
  <si>
    <t>$25 credit if signing up online</t>
  </si>
  <si>
    <t>Account credit</t>
    <phoneticPr fontId="0" type="noConversion"/>
  </si>
  <si>
    <t>N</t>
    <phoneticPr fontId="0" type="noConversion"/>
  </si>
  <si>
    <t>Saver</t>
    <phoneticPr fontId="0" type="noConversion"/>
  </si>
  <si>
    <t>y</t>
  </si>
  <si>
    <t>Number of peak bills</t>
    <phoneticPr fontId="3" type="noConversion"/>
  </si>
  <si>
    <t>Number of off-peak bills</t>
    <phoneticPr fontId="3" type="noConversion"/>
  </si>
  <si>
    <t>Proportion peak time (%)</t>
    <phoneticPr fontId="3" type="noConversion"/>
  </si>
  <si>
    <t>SME Tariff-Tracker</t>
    <phoneticPr fontId="3" type="noConversion"/>
  </si>
  <si>
    <t>DISCLAIMER:</t>
  </si>
  <si>
    <t xml:space="preserve">The energy offers, tariffs and bill calculations presented in this workbook should be used as a general guide only and should not be </t>
  </si>
  <si>
    <t>Proportion off-peak time (%)</t>
    <phoneticPr fontId="3" type="noConversion"/>
  </si>
  <si>
    <t>Annual bill incl guaranteed discounts (incl GST)</t>
    <phoneticPr fontId="3" type="noConversion"/>
  </si>
  <si>
    <t>Annual bill incl conditional discounts (incl GST)</t>
    <phoneticPr fontId="3" type="noConversion"/>
  </si>
  <si>
    <t>Small Business Gas Offers</t>
    <phoneticPr fontId="3" type="noConversion"/>
  </si>
  <si>
    <t>Timestamp</t>
    <phoneticPr fontId="3" type="noConversion"/>
  </si>
  <si>
    <t>State</t>
    <phoneticPr fontId="3" type="noConversion"/>
  </si>
  <si>
    <t>Pricing zone</t>
    <phoneticPr fontId="3" type="noConversion"/>
  </si>
  <si>
    <t>Effective from</t>
    <phoneticPr fontId="3" type="noConversion"/>
  </si>
  <si>
    <t>Name</t>
    <phoneticPr fontId="3" type="noConversion"/>
  </si>
  <si>
    <t>block type</t>
    <phoneticPr fontId="3" type="noConversion"/>
  </si>
  <si>
    <t>1st step (MJ)</t>
    <phoneticPr fontId="3" type="noConversion"/>
  </si>
  <si>
    <t>2nd step (MJ)</t>
    <phoneticPr fontId="3" type="noConversion"/>
  </si>
  <si>
    <t>3rd step (MJ)</t>
    <phoneticPr fontId="3" type="noConversion"/>
  </si>
  <si>
    <t>4th step (MJ)</t>
    <phoneticPr fontId="3" type="noConversion"/>
  </si>
  <si>
    <t>5th step (MJ)</t>
    <phoneticPr fontId="3" type="noConversion"/>
  </si>
  <si>
    <t>1st peak rate (c/MJ)</t>
    <phoneticPr fontId="3" type="noConversion"/>
  </si>
  <si>
    <t>2nd peak rate (c/MJ)</t>
    <phoneticPr fontId="3" type="noConversion"/>
  </si>
  <si>
    <t>3rd peak rate (c/MJ)</t>
    <phoneticPr fontId="3" type="noConversion"/>
  </si>
  <si>
    <t>5th peak rate (c/MJ)</t>
    <phoneticPr fontId="3" type="noConversion"/>
  </si>
  <si>
    <t>ID</t>
  </si>
  <si>
    <t>All red cells contain variables for the user to insert</t>
    <phoneticPr fontId="3" type="noConversion"/>
  </si>
  <si>
    <t>*All supply charges published as bi-monthly charges have been divided by 60 days.</t>
    <phoneticPr fontId="3" type="noConversion"/>
  </si>
  <si>
    <t xml:space="preserve">changes to SME energy offers in Queensland.  </t>
    <phoneticPr fontId="3" type="noConversion"/>
  </si>
  <si>
    <t>QLD Retailers:</t>
    <phoneticPr fontId="3" type="noConversion"/>
  </si>
  <si>
    <t>Source: www.maketheconnection.com.au</t>
    <phoneticPr fontId="3" type="noConversion"/>
  </si>
  <si>
    <t xml:space="preserve">relied upon. The workbook is not an appropriate substitute for obtaining an offer from an energy retailer.  The information presented </t>
  </si>
  <si>
    <t>The main purpose of this workbook is to provide consumer advocates with a tool to track and analyse</t>
  </si>
  <si>
    <t>Retailer</t>
  </si>
  <si>
    <t>Supply (c/day)</t>
  </si>
  <si>
    <t>QLD</t>
    <phoneticPr fontId="0" type="noConversion"/>
  </si>
  <si>
    <t>APT Brisbane South</t>
    <phoneticPr fontId="0" type="noConversion"/>
  </si>
  <si>
    <t>Summer bill 5th block Off-peak</t>
    <phoneticPr fontId="3" type="noConversion"/>
  </si>
  <si>
    <t xml:space="preserve">Summer bill Off-peak balance </t>
  </si>
  <si>
    <t>Annual bill (excl GST)</t>
    <phoneticPr fontId="3" type="noConversion"/>
  </si>
  <si>
    <t>Annual bill incl guaranteed discounts</t>
    <phoneticPr fontId="3" type="noConversion"/>
  </si>
  <si>
    <t>Annual bill incl conditional discounts</t>
    <phoneticPr fontId="3" type="noConversion"/>
  </si>
  <si>
    <t>Exit fee (yes/no)</t>
    <phoneticPr fontId="3" type="noConversion"/>
  </si>
  <si>
    <t>QUEENSLAND</t>
    <phoneticPr fontId="3" type="noConversion"/>
  </si>
  <si>
    <t>Envestra Wide Bay</t>
    <phoneticPr fontId="0" type="noConversion"/>
  </si>
  <si>
    <t>Dual fuel condition? (Y/N)</t>
    <phoneticPr fontId="3" type="noConversion"/>
  </si>
  <si>
    <t>Comments</t>
    <phoneticPr fontId="3" type="noConversion"/>
  </si>
  <si>
    <t>4th peak rate (c/MJ)</t>
    <phoneticPr fontId="3" type="noConversion"/>
  </si>
  <si>
    <t>6th peak rate (c/MJ)</t>
    <phoneticPr fontId="3" type="noConversion"/>
  </si>
  <si>
    <t>1st off-peak rate (c/MJ)</t>
    <phoneticPr fontId="3" type="noConversion"/>
  </si>
  <si>
    <t>2nd off-peak rate (c/MJ)</t>
    <phoneticPr fontId="3" type="noConversion"/>
  </si>
  <si>
    <t>3rd off-peak rate (c/MJ)</t>
    <phoneticPr fontId="3" type="noConversion"/>
  </si>
  <si>
    <t>4th off-peak rate (c/MJ)</t>
    <phoneticPr fontId="3" type="noConversion"/>
  </si>
  <si>
    <t>5th off-peak rate (c/MJ)</t>
    <phoneticPr fontId="3" type="noConversion"/>
  </si>
  <si>
    <t>6th off-peak rate (c/MJ)</t>
    <phoneticPr fontId="3" type="noConversion"/>
  </si>
  <si>
    <t>1st shoulder rate (c/MJ)</t>
    <phoneticPr fontId="3" type="noConversion"/>
  </si>
  <si>
    <t>2nd shoulder rate (c/MJ)</t>
    <phoneticPr fontId="3" type="noConversion"/>
  </si>
  <si>
    <t>3rd shoulder rate (c/MJ)</t>
    <phoneticPr fontId="3" type="noConversion"/>
  </si>
  <si>
    <t>4th shoulder rate (c/MJ)</t>
    <phoneticPr fontId="3" type="noConversion"/>
  </si>
  <si>
    <t>5th shoulder rate (c/MJ)</t>
    <phoneticPr fontId="3" type="noConversion"/>
  </si>
  <si>
    <t>6th shoulder rate (c/MJ)</t>
    <phoneticPr fontId="3" type="noConversion"/>
  </si>
  <si>
    <t>Seasonal? (y/n)</t>
    <phoneticPr fontId="3" type="noConversion"/>
  </si>
  <si>
    <t>DD discount off usage (%)</t>
    <phoneticPr fontId="3" type="noConversion"/>
  </si>
  <si>
    <t>E-bill discount off bill (%)</t>
    <phoneticPr fontId="3" type="noConversion"/>
  </si>
  <si>
    <t>E-bill discount off usage (%)</t>
    <phoneticPr fontId="3" type="noConversion"/>
  </si>
  <si>
    <t>Dual Fuel discount off bill (%)</t>
    <phoneticPr fontId="3" type="noConversion"/>
  </si>
  <si>
    <t>Gas offers</t>
    <phoneticPr fontId="3" type="noConversion"/>
  </si>
  <si>
    <t>Retailer</t>
    <phoneticPr fontId="3" type="noConversion"/>
  </si>
  <si>
    <t>Offer</t>
    <phoneticPr fontId="3" type="noConversion"/>
  </si>
  <si>
    <t>Summer bill 3rd block Off-peak</t>
  </si>
  <si>
    <t>Summer bill 4th block Off-peak</t>
  </si>
  <si>
    <t>Summer or winter peak (s/w)</t>
    <phoneticPr fontId="3" type="noConversion"/>
  </si>
  <si>
    <t>Guaranteed discount off bill (%)</t>
    <phoneticPr fontId="3" type="noConversion"/>
  </si>
  <si>
    <t>Guaranteed discount off usage (%)</t>
    <phoneticPr fontId="3" type="noConversion"/>
  </si>
  <si>
    <t>POT discount off bill (%)</t>
    <phoneticPr fontId="3" type="noConversion"/>
  </si>
  <si>
    <t>POT discount off usage (%)</t>
    <phoneticPr fontId="3" type="noConversion"/>
  </si>
  <si>
    <t>DD discount off bill (%)</t>
    <phoneticPr fontId="3" type="noConversion"/>
  </si>
  <si>
    <t>Dual Fuel discount off usage (%)</t>
    <phoneticPr fontId="3" type="noConversion"/>
  </si>
  <si>
    <t>Contract length (months)</t>
    <phoneticPr fontId="3" type="noConversion"/>
  </si>
  <si>
    <t>ETF (Y/N)</t>
    <phoneticPr fontId="3" type="noConversion"/>
  </si>
  <si>
    <t>Limited benefit period? (months)</t>
    <phoneticPr fontId="3" type="noConversion"/>
  </si>
  <si>
    <t>Other Direct Debit Incentive (y/n)</t>
    <phoneticPr fontId="3" type="noConversion"/>
  </si>
  <si>
    <t>Other incentives</t>
    <phoneticPr fontId="3" type="noConversion"/>
  </si>
  <si>
    <t>Incentive type</t>
    <phoneticPr fontId="3" type="noConversion"/>
  </si>
  <si>
    <t>Approx. incentive value ($)</t>
    <phoneticPr fontId="3" type="noConversion"/>
  </si>
  <si>
    <t>Origin Energy</t>
    <phoneticPr fontId="0" type="noConversion"/>
  </si>
  <si>
    <t>bi-monthly</t>
    <phoneticPr fontId="0" type="noConversion"/>
  </si>
  <si>
    <t>n</t>
    <phoneticPr fontId="0" type="noConversion"/>
  </si>
  <si>
    <t>October</t>
  </si>
  <si>
    <t>QLD</t>
    <phoneticPr fontId="0" type="noConversion"/>
  </si>
  <si>
    <t>APT Brisbane South</t>
    <phoneticPr fontId="0" type="noConversion"/>
  </si>
  <si>
    <t>AGL</t>
    <phoneticPr fontId="0" type="noConversion"/>
  </si>
  <si>
    <t>Savers</t>
    <phoneticPr fontId="0" type="noConversion"/>
  </si>
  <si>
    <t>bi-monthly</t>
    <phoneticPr fontId="0" type="noConversion"/>
  </si>
  <si>
    <t>n</t>
    <phoneticPr fontId="0" type="noConversion"/>
  </si>
  <si>
    <t>N</t>
    <phoneticPr fontId="0" type="noConversion"/>
  </si>
  <si>
    <t>Origin Energy</t>
    <phoneticPr fontId="0" type="noConversion"/>
  </si>
  <si>
    <t>Saver</t>
    <phoneticPr fontId="0" type="noConversion"/>
  </si>
  <si>
    <t>Envestra Brisbane North</t>
    <phoneticPr fontId="0" type="noConversion"/>
  </si>
  <si>
    <t>https://www.energymadeeasy.gov.au/offer/547834?utm_source=AGL&amp;utm_campaign=bpi-retailer&amp;utm_content=AGL547834MS</t>
  </si>
  <si>
    <t>https://www.energymadeeasy.gov.au/offer/547833?utm_source=AGL&amp;utm_campaign=bpi-retailer&amp;utm_content=AGL547833MS</t>
  </si>
  <si>
    <t>https://www.energymadeeasy.gov.au/offer/664277?postcode=4217&amp;fuelType=G&amp;customerType=smallBusiness&amp;distributor-G=8&amp;provider-G=9639&amp;gasBillStart=01/07/2018&amp;gasBillEnd=01/10/2018&amp;gasTotalUsage=10000</t>
  </si>
  <si>
    <t>https://www.energymadeeasy.gov.au/offer/664280?postcode=4670&amp;fuelType=G&amp;customerType=smallBusiness&amp;distributor-G=16&amp;provider-G=9649&amp;gasBillStart=01/07/2018&amp;gasBillEnd=01/10/2018&amp;gasTotalUsage=10000</t>
  </si>
  <si>
    <t>https://www.energymadeeasy.gov.au/offer/664279?postcode=4680&amp;fuelType=G&amp;customerType=smallBusiness&amp;distributor-G=16&amp;provider-G=9649&amp;gasBillStart=01/06/2018&amp;gasBillEnd=01/10/2018&amp;gasTotalUsage=10000</t>
  </si>
  <si>
    <t>https://www.energymadeeasy.gov.au/offer/664281?postcode=4000&amp;fuelType=G&amp;customerType=smallBusiness&amp;distributor-G=16&amp;provider-G=9649&amp;gasBillStart=02/07/2018&amp;gasBillEnd=02/10/2018&amp;gasTotalUsage=10000</t>
  </si>
  <si>
    <t>https://www.energymadeeasy.gov.au/offer/864868?utm_source=AGL&amp;utm_campaign=bpi-retailer&amp;utm_medium=retailer</t>
  </si>
  <si>
    <t>https://www.energymadeeasy.gov.au/offer/813371?utm_source=Origin+Energy&amp;utm_campaign=bpi-retailer&amp;utm_medium=retailer</t>
  </si>
  <si>
    <t>2nd step (MJ)</t>
    <phoneticPr fontId="2" type="noConversion"/>
  </si>
  <si>
    <t>3rd step (MJ)</t>
    <phoneticPr fontId="2" type="noConversion"/>
  </si>
  <si>
    <t>4th step (MJ)</t>
    <phoneticPr fontId="2" type="noConversion"/>
  </si>
  <si>
    <t>5th step (MJ)</t>
    <phoneticPr fontId="2" type="noConversion"/>
  </si>
  <si>
    <t>*Gas market offers as of April 2016, April 2017, October 2017, April 2018, October 2018, April 2019</t>
  </si>
  <si>
    <t>QLD</t>
  </si>
  <si>
    <t>APT Brisbane South</t>
  </si>
  <si>
    <t>AGL</t>
  </si>
  <si>
    <t>bi-monthly</t>
  </si>
  <si>
    <t>n</t>
  </si>
  <si>
    <t>N</t>
  </si>
  <si>
    <t>Origin Energy</t>
  </si>
  <si>
    <t>Envestra Brisbane North</t>
  </si>
  <si>
    <t>Envestra Northern</t>
  </si>
  <si>
    <t>Envestra Wide Bay</t>
  </si>
  <si>
    <t>Business Essential Saver</t>
  </si>
  <si>
    <t>https://www.energymadeeasy.gov.au/offer/1075132?utm_source=AGL&amp;utm_campaign=bpi-retailer&amp;utm_medium=retailer</t>
  </si>
  <si>
    <t>Business Flexi</t>
  </si>
  <si>
    <t>https://www.energymadeeasy.gov.au/offer/991788?postcode=4207&amp;fuelType=G&amp;customerType=smallBusiness&amp;distributor-G=8&amp;gasBillStart=01/09/2019&amp;gasBillEnd=01/10/2019&amp;gasTotalUsage=4000&amp;provider-G=notSure</t>
  </si>
  <si>
    <t>Red Energy</t>
  </si>
  <si>
    <t>Business Saver</t>
  </si>
  <si>
    <t>https://www.energymadeeasy.gov.au/offer/1065826?postcode=4207&amp;fuelType=G&amp;customerType=smallBusiness&amp;distributor-G=8&amp;gasBillStart=01/09/2019&amp;gasBillEnd=01/10/2019&amp;gasTotalUsage=4000&amp;provider-G=notSure</t>
  </si>
  <si>
    <t>https://www.energymadeeasy.gov.au/offer/1075129?utm_source=AGL&amp;utm_campaign=bpi-retailer&amp;utm_medium=retailer</t>
  </si>
  <si>
    <t>https://www.energymadeeasy.gov.au/offer/991789?postcode=4000&amp;fuelType=G&amp;customerType=smallBusiness&amp;distributor-G=16&amp;gasBillStart=01/09/2019&amp;gasBillEnd=01/10/2019&amp;gasTotalUsage=4000&amp;provider-G=notSure</t>
  </si>
  <si>
    <t>https://www.energymadeeasy.gov.au/offer/1065820?postcode=4000&amp;fuelType=G&amp;customerType=smallBusiness&amp;distributor-G=16&amp;gasBillStart=01/09/2019&amp;gasBillEnd=01/10/2019&amp;gasTotalUsage=4000&amp;provider-G=notSure</t>
  </si>
  <si>
    <t>https://www.energymadeeasy.gov.au/offer/991791?postcode=4680&amp;fuelType=G&amp;customerType=smallBusiness&amp;distributor-G=16&amp;gasBillStart=01/09/2019&amp;gasBillEnd=01/10/2019&amp;gasTotalUsage=4000&amp;provider-G=notSure</t>
  </si>
  <si>
    <t>https://www.energymadeeasy.gov.au/offer/1075129?postcode=4655&amp;fuelType=G&amp;customerType=smallBusiness&amp;distributor-G=16&amp;gasBillStart=01/09/2019&amp;gasBillEnd=01/10/2019&amp;gasTotalUsage=4000&amp;provider-G=notSure</t>
  </si>
  <si>
    <t>https://www.energymadeeasy.gov.au/offer/991789?postcode=4655&amp;fuelType=G&amp;customerType=smallBusiness&amp;distributor-G=16&amp;gasBillStart=01/09/2019&amp;gasBillEnd=01/10/2019&amp;gasTotalUsage=4000&amp;provider-G=notSure</t>
  </si>
  <si>
    <t>Off-peak supply (c/day)</t>
  </si>
  <si>
    <t xml:space="preserve">Seasonal block types (Y) </t>
  </si>
  <si>
    <t>off-peak block type</t>
  </si>
  <si>
    <t>off-peak 1st step (MJ)</t>
  </si>
  <si>
    <t>off-peak 2nd step (MJ)</t>
  </si>
  <si>
    <t>off-peak 3rd step (MJ)</t>
  </si>
  <si>
    <t>off-peak 4th step (MJ)</t>
  </si>
  <si>
    <t>off-peak 5th step (MJ)</t>
  </si>
  <si>
    <t>Time structure code</t>
  </si>
  <si>
    <t>Online sign up discount off bill (%)</t>
  </si>
  <si>
    <t>Online sign up discount off usage (%)</t>
  </si>
  <si>
    <t>Price fix (months)</t>
  </si>
  <si>
    <t>Price fix (date)</t>
  </si>
  <si>
    <t>Mandatory shortened billing cycle (months)</t>
  </si>
  <si>
    <t>Source</t>
  </si>
  <si>
    <t>Peak proportion</t>
  </si>
  <si>
    <t>Off peak proportion</t>
  </si>
  <si>
    <t>Annual consumption only</t>
    <phoneticPr fontId="13" type="noConversion"/>
  </si>
  <si>
    <t>Annual bill (excl GST)</t>
    <phoneticPr fontId="2" type="noConversion"/>
  </si>
  <si>
    <t>Annual bill excl discounts (incl GST)</t>
    <phoneticPr fontId="13" type="noConversion"/>
  </si>
  <si>
    <t>Type of discount</t>
  </si>
  <si>
    <t>Discount is inclusive or exclusive of GST</t>
  </si>
  <si>
    <t>3rd step (MJ)</t>
  </si>
  <si>
    <t>Exclusive</t>
  </si>
  <si>
    <t xml:space="preserve">*The spreadsheets are interactive where the user can adjust annual consumption (MJ) </t>
  </si>
  <si>
    <t>Insert annual consumption (MJ):</t>
  </si>
  <si>
    <t>https://www.energymadeeasy.gov.au/plan?id=RED21466MBG&amp;postcode=4000</t>
  </si>
  <si>
    <t>https://www.energymadeeasy.gov.au/plan?utm_source=AGL&amp;utm_campaign=bpi-retailer&amp;utm_medium=retailer&amp;id=AGL15151MBG1&amp;postcode=4000</t>
  </si>
  <si>
    <t>https://www.energymadeeasy.gov.au/plan?id=ORI18952MBG1&amp;postcode=4217</t>
  </si>
  <si>
    <t>Covau</t>
  </si>
  <si>
    <t>Freedom</t>
  </si>
  <si>
    <t>https://www.energymadeeasy.gov.au/plan?id=COV12980MBG1&amp;postcode=4217</t>
  </si>
  <si>
    <t>https://www.energymadeeasy.gov.au/plan?id=COV12982MBG1&amp;postcode=4655</t>
  </si>
  <si>
    <r>
      <t>Workbook prepared by Alviss Consulting for</t>
    </r>
    <r>
      <rPr>
        <b/>
        <sz val="11"/>
        <color indexed="48"/>
        <rFont val="Arial"/>
        <family val="2"/>
      </rPr>
      <t xml:space="preserve"> Energy Consumers Australia (ECA)</t>
    </r>
  </si>
  <si>
    <t>https://www.energymadeeasy.gov.au/plan?id=AGL15152MBG2&amp;postcode=4217</t>
  </si>
  <si>
    <t>https://www.energymadeeasy.gov.au/plan?id=ORI18956MBG3&amp;postcode=4217</t>
  </si>
  <si>
    <t>https://www.energymadeeasy.gov.au/plan?id=RED21464MBG4&amp;postcode=4217</t>
  </si>
  <si>
    <t>https://www.energymadeeasy.gov.au/plan?id=COV12980MBG3&amp;postcode=4217</t>
  </si>
  <si>
    <t>https://www.energymadeeasy.gov.au/plan?id=AGL15151MBG2&amp;postcode=4000</t>
  </si>
  <si>
    <t>https://www.energymadeeasy.gov.au/plan?id=ORI18955MBG3&amp;postcode=4000</t>
  </si>
  <si>
    <t>https://www.energymadeeasy.gov.au/plan?id=RED21466MBG3&amp;postcode=4000</t>
  </si>
  <si>
    <t>https://www.energymadeeasy.gov.au/plan?id=COV12982MBG3&amp;postcode=4000</t>
  </si>
  <si>
    <t>https://www.energymadeeasy.gov.au/plan?id=ORI18953MBG3&amp;postcode=4680</t>
  </si>
  <si>
    <t>https://www.energymadeeasy.gov.au/plan?id=AGL15151MBG2&amp;postcode=4655</t>
  </si>
  <si>
    <t>https://www.energymadeeasy.gov.au/plan?id=ORI18955MBG3&amp;postcode=4655</t>
  </si>
  <si>
    <t>https://www.energymadeeasy.gov.au/plan?id=COV12982MBG3&amp;postcode=4655</t>
  </si>
  <si>
    <t>Discover Energy</t>
  </si>
  <si>
    <t>Budget</t>
  </si>
  <si>
    <t>https://www.energymadeeasy.gov.au/plan?id=DEN145855MBG2&amp;postcode=4217</t>
  </si>
  <si>
    <t>https://www.energymadeeasy.gov.au/plan?id=DEN145859MBG1&amp;postcode=4000</t>
  </si>
  <si>
    <t>https://www.energymadeeasy.gov.au/plan?id=ORI18949MBG4&amp;utm_source=Origin%20Energy&amp;utm_campaign=bpi-retailer&amp;utm_medium=retailer&amp;postcode=4000</t>
  </si>
  <si>
    <t>https://www.energymadeeasy.gov.au/plan?id=ORI18952MBG&amp;postcode=4217</t>
  </si>
  <si>
    <t>https://www.energymadeeasy.gov.au/plan?id=ORI18951MBG&amp;postcode=4680</t>
  </si>
  <si>
    <t>https://www.energymadeeasy.gov.au/plan?id=ORI18950MBG4&amp;utm_source=Origin%20Energy&amp;utm_campaign=bpi-retailer&amp;utm_medium=retailer&amp;postcode=4650</t>
  </si>
  <si>
    <t>Alinta Energy</t>
  </si>
  <si>
    <t>Business Deal</t>
  </si>
  <si>
    <t>https://www.energymadeeasy.gov.au/plan?id=ALI154019MBG3&amp;postcode=4000</t>
  </si>
  <si>
    <t>https://www.energymadeeasy.gov.au/plan?id=ALI154017MBG&amp;postcode=4217</t>
  </si>
  <si>
    <t>Purpose of SME Tariff-Tracking project:</t>
  </si>
  <si>
    <t>Business Flexible Saver</t>
  </si>
  <si>
    <t>https://www.energymadeeasy.gov.au/plan?id=AGL238854MBG6&amp;postcode=4217</t>
  </si>
  <si>
    <t>Business Go</t>
  </si>
  <si>
    <t>https://www.energymadeeasy.gov.au/plan?id=ORI151091MBG5&amp;postcode=4217</t>
  </si>
  <si>
    <t>https://www.energymadeeasy.gov.au/plan?id=RED21464MBG5&amp;postcode=4217</t>
  </si>
  <si>
    <t>https://www.energymadeeasy.gov.au/plan?id=COV284015MBG1&amp;postcode=4217</t>
  </si>
  <si>
    <t>https://www.energymadeeasy.gov.au/plan?id=ALI154017MBG6&amp;postcode=4217</t>
  </si>
  <si>
    <t>Business Gas Budget</t>
  </si>
  <si>
    <t>https://www.energymadeeasy.gov.au/plan?id=DEN254954MBG1&amp;postcode=4217</t>
  </si>
  <si>
    <t>https://www.energymadeeasy.gov.au/plan?id=AGL238860MBG6&amp;postcode=4000</t>
  </si>
  <si>
    <t>https://www.energymadeeasy.gov.au/plan?id=ORI151093MBG5&amp;postcode=4000</t>
  </si>
  <si>
    <t>https://www.energymadeeasy.gov.au/plan?id=RED21466MBG4&amp;postcode=4000</t>
  </si>
  <si>
    <t>https://www.energymadeeasy.gov.au/plan?id=COV284016MBG1&amp;postcode=4000</t>
  </si>
  <si>
    <t>https://www.energymadeeasy.gov.au/plan?id=ALI154019MBG8&amp;postcode=4000</t>
  </si>
  <si>
    <t>https://www.energymadeeasy.gov.au/plan?id=DEN254944MBG1&amp;postcode=4000</t>
  </si>
  <si>
    <t>https://www.energymadeeasy.gov.au/plan?id=ORI151093MBG5&amp;postcode=4700</t>
  </si>
  <si>
    <t>https://www.energymadeeasy.gov.au/plan?id=AGL238860MBG6&amp;postcode=4700</t>
  </si>
  <si>
    <t>https://www.energymadeeasy.gov.au/plan?id=COV284016MBG1&amp;postcode=4700</t>
  </si>
  <si>
    <t>https://www.energymadeeasy.gov.au/plan?id=ALI154019MBG8&amp;postcode=4700</t>
  </si>
  <si>
    <t>https://www.energymadeeasy.gov.au/plan?id=AGL238860MBG6&amp;postcode=4655</t>
  </si>
  <si>
    <t>https://www.energymadeeasy.gov.au/plan?id=ORI151093MBG5&amp;postcode=4655</t>
  </si>
  <si>
    <t>https://www.energymadeeasy.gov.au/plan?id=COV284016MBG1&amp;postcode=4655</t>
  </si>
  <si>
    <t>https://www.energymadeeasy.gov.au/plan?id=ALI154019MBG8&amp;postcode=4655</t>
  </si>
  <si>
    <t>https://www.energymadeeasy.gov.au/plan?id=AGL361458MBG2&amp;postcode=4217</t>
  </si>
  <si>
    <t>https://www.energymadeeasy.gov.au/plan?id=ORI151091MBG6&amp;postcode=4217</t>
  </si>
  <si>
    <t>https://www.energymadeeasy.gov.au/plan?id=ALI154017MBG7&amp;postcode=4217</t>
  </si>
  <si>
    <t>Business Value Saver</t>
  </si>
  <si>
    <t>https://www.energymadeeasy.gov.au/plan?id=AGL361451MBG2&amp;postcode=4000</t>
  </si>
  <si>
    <t>https://www.energymadeeasy.gov.au/plan?id=ORI151093MBG6&amp;postcode=4000</t>
  </si>
  <si>
    <t>https://www.energymadeeasy.gov.au/plan?id=ALI154019MBG9&amp;postcode=4000</t>
  </si>
  <si>
    <t>https://www.energymadeeasy.gov.au/plan?id=ORI151105MBG6&amp;postcode=4700</t>
  </si>
  <si>
    <t>https://www.energymadeeasy.gov.au/plan?id=ORI151092MBG6&amp;postcode=4655</t>
  </si>
  <si>
    <t>https://www.energymadeeasy.gov.au/plan?id=ALI463778MBG3&amp;postcode=4000</t>
  </si>
  <si>
    <t>E-billing only</t>
  </si>
  <si>
    <t>https://www.energymadeeasy.gov.au/plan?id=AGL361451MBG3&amp;postcode=4000</t>
  </si>
  <si>
    <t>Business Go Variable</t>
  </si>
  <si>
    <t>https://www.energymadeeasy.gov.au/plan?id=ORI430609MBG1&amp;postcode=4000</t>
  </si>
  <si>
    <t>https://www.energymadeeasy.gov.au/plan?id=RED21466MBG6&amp;postcode=4000</t>
  </si>
  <si>
    <t>https://www.energymadeeasy.gov.au/plan?id=COV480655MBG1&amp;postcode=4000</t>
  </si>
  <si>
    <t>https://www.energymadeeasy.gov.au/plan?id=AGL361458MBG3&amp;postcode=4217</t>
  </si>
  <si>
    <t>https://www.energymadeeasy.gov.au/plan?id=ORI430611MBG1&amp;postcode=4217</t>
  </si>
  <si>
    <t>https://www.energymadeeasy.gov.au/plan?id=RED21464MBG7&amp;postcode=4217</t>
  </si>
  <si>
    <t>https://www.energymadeeasy.gov.au/plan?id=COV480654MBG1&amp;postcode=4217</t>
  </si>
  <si>
    <t>https://www.energymadeeasy.gov.au/plan?id=ALI463777MBG3&amp;postcode=4217</t>
  </si>
  <si>
    <t>https://www.energymadeeasy.gov.au/plan?id=ORI430610MBG1&amp;postcode=4700</t>
  </si>
  <si>
    <t>https://www.energymadeeasy.gov.au/plan?id=COV480655MBG1&amp;postcode=4700</t>
  </si>
  <si>
    <t>https://www.energymadeeasy.gov.au/plan?id=ORI430613MBG1&amp;postcode=4655</t>
  </si>
  <si>
    <t>https://www.energymadeeasy.gov.au/plan?id=COV480655MBG1&amp;postcode=4655</t>
  </si>
  <si>
    <t>October 2019, April 2020, October 2020, April 2021, October 2021, April 2022 and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</si>
</sst>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sz val="10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9A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AAA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D7B93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62">
    <xf numFmtId="0" fontId="0" fillId="0" borderId="0" xfId="0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5" borderId="0" xfId="0" applyFill="1" applyAlignment="1">
      <alignment horizontal="right" wrapText="1"/>
    </xf>
    <xf numFmtId="0" fontId="0" fillId="5" borderId="2" xfId="0" applyFill="1" applyBorder="1" applyAlignment="1">
      <alignment horizontal="right" wrapText="1"/>
    </xf>
    <xf numFmtId="0" fontId="0" fillId="6" borderId="0" xfId="0" applyFill="1" applyAlignment="1">
      <alignment horizontal="right" wrapText="1"/>
    </xf>
    <xf numFmtId="0" fontId="0" fillId="6" borderId="2" xfId="0" applyFill="1" applyBorder="1" applyAlignment="1">
      <alignment horizontal="right" wrapText="1"/>
    </xf>
    <xf numFmtId="0" fontId="0" fillId="7" borderId="0" xfId="0" applyFill="1" applyAlignment="1">
      <alignment horizontal="right" wrapText="1"/>
    </xf>
    <xf numFmtId="0" fontId="0" fillId="7" borderId="2" xfId="0" applyFill="1" applyBorder="1" applyAlignment="1">
      <alignment horizontal="right" wrapText="1"/>
    </xf>
    <xf numFmtId="0" fontId="0" fillId="8" borderId="0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0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9" borderId="0" xfId="0" applyFill="1" applyAlignment="1">
      <alignment horizontal="right" wrapText="1"/>
    </xf>
    <xf numFmtId="0" fontId="0" fillId="5" borderId="0" xfId="0" applyFill="1" applyBorder="1" applyAlignment="1">
      <alignment horizontal="right" wrapText="1"/>
    </xf>
    <xf numFmtId="0" fontId="0" fillId="9" borderId="0" xfId="0" applyFill="1" applyBorder="1" applyAlignment="1">
      <alignment horizontal="right"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2" borderId="0" xfId="0" applyFill="1" applyBorder="1" applyAlignment="1">
      <alignment horizontal="right"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center" wrapText="1"/>
    </xf>
    <xf numFmtId="14" fontId="0" fillId="0" borderId="4" xfId="0" applyNumberFormat="1" applyFill="1" applyBorder="1"/>
    <xf numFmtId="0" fontId="0" fillId="0" borderId="4" xfId="0" applyFill="1" applyBorder="1"/>
    <xf numFmtId="3" fontId="0" fillId="4" borderId="0" xfId="0" applyNumberFormat="1" applyFill="1" applyAlignment="1">
      <alignment horizontal="right" wrapText="1"/>
    </xf>
    <xf numFmtId="3" fontId="0" fillId="4" borderId="2" xfId="0" applyNumberFormat="1" applyFill="1" applyBorder="1" applyAlignment="1">
      <alignment horizontal="right" wrapText="1"/>
    </xf>
    <xf numFmtId="0" fontId="4" fillId="10" borderId="9" xfId="0" applyFont="1" applyFill="1" applyBorder="1"/>
    <xf numFmtId="0" fontId="4" fillId="10" borderId="5" xfId="0" applyFont="1" applyFill="1" applyBorder="1"/>
    <xf numFmtId="0" fontId="4" fillId="10" borderId="0" xfId="0" applyFont="1" applyFill="1" applyBorder="1"/>
    <xf numFmtId="0" fontId="7" fillId="0" borderId="5" xfId="0" applyFont="1" applyFill="1" applyBorder="1" applyProtection="1">
      <protection hidden="1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right"/>
    </xf>
    <xf numFmtId="165" fontId="0" fillId="0" borderId="4" xfId="1" applyNumberFormat="1" applyFont="1" applyFill="1" applyBorder="1"/>
    <xf numFmtId="0" fontId="0" fillId="0" borderId="4" xfId="0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0" fontId="0" fillId="0" borderId="0" xfId="0" applyFill="1"/>
    <xf numFmtId="0" fontId="8" fillId="10" borderId="0" xfId="0" applyFont="1" applyFill="1"/>
    <xf numFmtId="0" fontId="4" fillId="10" borderId="0" xfId="0" applyFont="1" applyFill="1"/>
    <xf numFmtId="0" fontId="10" fillId="10" borderId="0" xfId="0" applyFont="1" applyFill="1"/>
    <xf numFmtId="0" fontId="9" fillId="10" borderId="0" xfId="0" applyFont="1" applyFill="1"/>
    <xf numFmtId="0" fontId="9" fillId="10" borderId="8" xfId="0" applyFont="1" applyFill="1" applyBorder="1"/>
    <xf numFmtId="0" fontId="10" fillId="10" borderId="9" xfId="0" applyFont="1" applyFill="1" applyBorder="1"/>
    <xf numFmtId="0" fontId="10" fillId="10" borderId="10" xfId="0" applyFont="1" applyFill="1" applyBorder="1"/>
    <xf numFmtId="0" fontId="10" fillId="10" borderId="0" xfId="0" applyFont="1" applyFill="1" applyBorder="1"/>
    <xf numFmtId="0" fontId="10" fillId="10" borderId="7" xfId="0" applyFont="1" applyFill="1" applyBorder="1"/>
    <xf numFmtId="0" fontId="5" fillId="10" borderId="0" xfId="0" applyFont="1" applyFill="1"/>
    <xf numFmtId="0" fontId="4" fillId="10" borderId="0" xfId="0" applyFont="1" applyFill="1" applyProtection="1">
      <protection hidden="1"/>
    </xf>
    <xf numFmtId="0" fontId="4" fillId="10" borderId="18" xfId="0" applyFont="1" applyFill="1" applyBorder="1"/>
    <xf numFmtId="0" fontId="4" fillId="10" borderId="11" xfId="0" applyFont="1" applyFill="1" applyBorder="1"/>
    <xf numFmtId="0" fontId="10" fillId="10" borderId="11" xfId="0" applyFont="1" applyFill="1" applyBorder="1"/>
    <xf numFmtId="0" fontId="10" fillId="10" borderId="22" xfId="0" applyFont="1" applyFill="1" applyBorder="1"/>
    <xf numFmtId="0" fontId="10" fillId="3" borderId="10" xfId="0" applyFont="1" applyFill="1" applyBorder="1"/>
    <xf numFmtId="0" fontId="4" fillId="11" borderId="0" xfId="0" applyFont="1" applyFill="1"/>
    <xf numFmtId="0" fontId="10" fillId="10" borderId="8" xfId="0" applyFont="1" applyFill="1" applyBorder="1"/>
    <xf numFmtId="17" fontId="10" fillId="12" borderId="5" xfId="0" applyNumberFormat="1" applyFont="1" applyFill="1" applyBorder="1"/>
    <xf numFmtId="0" fontId="10" fillId="12" borderId="7" xfId="0" applyFont="1" applyFill="1" applyBorder="1"/>
    <xf numFmtId="17" fontId="10" fillId="13" borderId="18" xfId="0" applyNumberFormat="1" applyFont="1" applyFill="1" applyBorder="1"/>
    <xf numFmtId="0" fontId="10" fillId="13" borderId="22" xfId="0" applyFont="1" applyFill="1" applyBorder="1"/>
    <xf numFmtId="17" fontId="10" fillId="14" borderId="5" xfId="0" applyNumberFormat="1" applyFont="1" applyFill="1" applyBorder="1"/>
    <xf numFmtId="0" fontId="10" fillId="14" borderId="7" xfId="0" applyFont="1" applyFill="1" applyBorder="1"/>
    <xf numFmtId="0" fontId="0" fillId="0" borderId="4" xfId="1" applyNumberFormat="1" applyFont="1" applyFill="1" applyBorder="1"/>
    <xf numFmtId="0" fontId="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5" fillId="7" borderId="0" xfId="0" applyFont="1" applyFill="1" applyProtection="1">
      <protection hidden="1"/>
    </xf>
    <xf numFmtId="0" fontId="4" fillId="7" borderId="11" xfId="0" applyFont="1" applyFill="1" applyBorder="1" applyProtection="1">
      <protection hidden="1"/>
    </xf>
    <xf numFmtId="0" fontId="4" fillId="7" borderId="0" xfId="0" applyFont="1" applyFill="1" applyBorder="1" applyProtection="1">
      <protection hidden="1"/>
    </xf>
    <xf numFmtId="0" fontId="6" fillId="10" borderId="8" xfId="0" applyFont="1" applyFill="1" applyBorder="1" applyProtection="1">
      <protection hidden="1"/>
    </xf>
    <xf numFmtId="0" fontId="4" fillId="10" borderId="9" xfId="0" applyFont="1" applyFill="1" applyBorder="1" applyProtection="1">
      <protection hidden="1"/>
    </xf>
    <xf numFmtId="0" fontId="4" fillId="10" borderId="10" xfId="0" applyFont="1" applyFill="1" applyBorder="1" applyProtection="1">
      <protection hidden="1"/>
    </xf>
    <xf numFmtId="0" fontId="4" fillId="10" borderId="5" xfId="0" applyFont="1" applyFill="1" applyBorder="1" applyProtection="1">
      <protection hidden="1"/>
    </xf>
    <xf numFmtId="0" fontId="4" fillId="10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10" borderId="7" xfId="0" applyFont="1" applyFill="1" applyBorder="1" applyProtection="1">
      <protection hidden="1"/>
    </xf>
    <xf numFmtId="0" fontId="4" fillId="7" borderId="5" xfId="0" applyFont="1" applyFill="1" applyBorder="1" applyProtection="1">
      <protection hidden="1"/>
    </xf>
    <xf numFmtId="0" fontId="0" fillId="7" borderId="0" xfId="0" applyFill="1" applyProtection="1">
      <protection hidden="1"/>
    </xf>
    <xf numFmtId="3" fontId="5" fillId="11" borderId="0" xfId="0" applyNumberFormat="1" applyFont="1" applyFill="1" applyBorder="1" applyProtection="1">
      <protection locked="0"/>
    </xf>
    <xf numFmtId="0" fontId="4" fillId="12" borderId="0" xfId="0" applyFont="1" applyFill="1" applyProtection="1">
      <protection hidden="1"/>
    </xf>
    <xf numFmtId="0" fontId="0" fillId="12" borderId="0" xfId="0" applyFill="1" applyProtection="1">
      <protection hidden="1"/>
    </xf>
    <xf numFmtId="0" fontId="5" fillId="12" borderId="0" xfId="0" applyFont="1" applyFill="1" applyProtection="1">
      <protection hidden="1"/>
    </xf>
    <xf numFmtId="0" fontId="4" fillId="12" borderId="11" xfId="0" applyFont="1" applyFill="1" applyBorder="1" applyProtection="1">
      <protection hidden="1"/>
    </xf>
    <xf numFmtId="0" fontId="4" fillId="12" borderId="0" xfId="0" applyFont="1" applyFill="1" applyBorder="1" applyProtection="1">
      <protection hidden="1"/>
    </xf>
    <xf numFmtId="0" fontId="4" fillId="12" borderId="5" xfId="0" applyFont="1" applyFill="1" applyBorder="1" applyProtection="1">
      <protection hidden="1"/>
    </xf>
    <xf numFmtId="0" fontId="4" fillId="14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5" fillId="14" borderId="0" xfId="0" applyFont="1" applyFill="1" applyProtection="1">
      <protection hidden="1"/>
    </xf>
    <xf numFmtId="0" fontId="4" fillId="14" borderId="11" xfId="0" applyFont="1" applyFill="1" applyBorder="1" applyProtection="1">
      <protection hidden="1"/>
    </xf>
    <xf numFmtId="0" fontId="4" fillId="14" borderId="0" xfId="0" applyFont="1" applyFill="1" applyBorder="1" applyProtection="1">
      <protection hidden="1"/>
    </xf>
    <xf numFmtId="0" fontId="4" fillId="14" borderId="5" xfId="0" applyFont="1" applyFill="1" applyBorder="1" applyProtection="1">
      <protection hidden="1"/>
    </xf>
    <xf numFmtId="0" fontId="4" fillId="15" borderId="0" xfId="0" applyFont="1" applyFill="1" applyProtection="1">
      <protection hidden="1"/>
    </xf>
    <xf numFmtId="0" fontId="0" fillId="15" borderId="0" xfId="0" applyFill="1" applyProtection="1">
      <protection hidden="1"/>
    </xf>
    <xf numFmtId="0" fontId="5" fillId="15" borderId="0" xfId="0" applyFont="1" applyFill="1" applyProtection="1">
      <protection hidden="1"/>
    </xf>
    <xf numFmtId="0" fontId="4" fillId="15" borderId="11" xfId="0" applyFont="1" applyFill="1" applyBorder="1" applyProtection="1">
      <protection hidden="1"/>
    </xf>
    <xf numFmtId="0" fontId="4" fillId="15" borderId="0" xfId="0" applyFont="1" applyFill="1" applyBorder="1" applyProtection="1">
      <protection hidden="1"/>
    </xf>
    <xf numFmtId="17" fontId="10" fillId="15" borderId="5" xfId="0" applyNumberFormat="1" applyFont="1" applyFill="1" applyBorder="1"/>
    <xf numFmtId="0" fontId="10" fillId="15" borderId="7" xfId="0" applyFont="1" applyFill="1" applyBorder="1"/>
    <xf numFmtId="14" fontId="0" fillId="16" borderId="4" xfId="0" applyNumberFormat="1" applyFill="1" applyBorder="1"/>
    <xf numFmtId="0" fontId="4" fillId="17" borderId="0" xfId="0" applyFont="1" applyFill="1" applyProtection="1">
      <protection hidden="1"/>
    </xf>
    <xf numFmtId="0" fontId="0" fillId="17" borderId="0" xfId="0" applyFill="1" applyProtection="1">
      <protection hidden="1"/>
    </xf>
    <xf numFmtId="0" fontId="5" fillId="17" borderId="0" xfId="0" applyFont="1" applyFill="1" applyProtection="1">
      <protection hidden="1"/>
    </xf>
    <xf numFmtId="0" fontId="4" fillId="17" borderId="11" xfId="0" applyFont="1" applyFill="1" applyBorder="1" applyProtection="1">
      <protection hidden="1"/>
    </xf>
    <xf numFmtId="0" fontId="4" fillId="17" borderId="0" xfId="0" applyFont="1" applyFill="1" applyBorder="1" applyProtection="1">
      <protection hidden="1"/>
    </xf>
    <xf numFmtId="0" fontId="4" fillId="17" borderId="5" xfId="0" applyFont="1" applyFill="1" applyBorder="1" applyProtection="1">
      <protection hidden="1"/>
    </xf>
    <xf numFmtId="0" fontId="6" fillId="3" borderId="29" xfId="0" applyFont="1" applyFill="1" applyBorder="1" applyAlignment="1" applyProtection="1">
      <alignment wrapText="1"/>
      <protection hidden="1"/>
    </xf>
    <xf numFmtId="0" fontId="6" fillId="3" borderId="30" xfId="0" applyFont="1" applyFill="1" applyBorder="1" applyAlignment="1" applyProtection="1">
      <alignment wrapText="1"/>
      <protection hidden="1"/>
    </xf>
    <xf numFmtId="0" fontId="6" fillId="3" borderId="4" xfId="0" applyFont="1" applyFill="1" applyBorder="1" applyAlignment="1" applyProtection="1">
      <alignment wrapText="1"/>
      <protection hidden="1"/>
    </xf>
    <xf numFmtId="0" fontId="5" fillId="3" borderId="4" xfId="0" applyFont="1" applyFill="1" applyBorder="1" applyAlignment="1" applyProtection="1">
      <alignment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5" fillId="3" borderId="4" xfId="0" applyFont="1" applyFill="1" applyBorder="1" applyAlignment="1" applyProtection="1">
      <alignment horizontal="center" wrapText="1"/>
      <protection hidden="1"/>
    </xf>
    <xf numFmtId="0" fontId="4" fillId="3" borderId="31" xfId="0" applyFont="1" applyFill="1" applyBorder="1" applyAlignment="1" applyProtection="1">
      <alignment horizontal="center" wrapText="1"/>
      <protection hidden="1"/>
    </xf>
    <xf numFmtId="0" fontId="4" fillId="3" borderId="32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Protection="1">
      <protection hidden="1"/>
    </xf>
    <xf numFmtId="4" fontId="4" fillId="0" borderId="1" xfId="0" applyNumberFormat="1" applyFont="1" applyFill="1" applyBorder="1" applyProtection="1">
      <protection hidden="1"/>
    </xf>
    <xf numFmtId="4" fontId="7" fillId="0" borderId="1" xfId="0" applyNumberFormat="1" applyFont="1" applyFill="1" applyBorder="1" applyProtection="1">
      <protection hidden="1"/>
    </xf>
    <xf numFmtId="4" fontId="4" fillId="0" borderId="6" xfId="0" applyNumberFormat="1" applyFont="1" applyFill="1" applyBorder="1" applyProtection="1">
      <protection hidden="1"/>
    </xf>
    <xf numFmtId="3" fontId="5" fillId="0" borderId="1" xfId="0" applyNumberFormat="1" applyFont="1" applyFill="1" applyBorder="1" applyProtection="1">
      <protection hidden="1"/>
    </xf>
    <xf numFmtId="0" fontId="4" fillId="0" borderId="1" xfId="0" applyFont="1" applyFill="1" applyBorder="1" applyProtection="1">
      <protection hidden="1"/>
    </xf>
    <xf numFmtId="0" fontId="4" fillId="0" borderId="2" xfId="0" applyFont="1" applyFill="1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center"/>
      <protection hidden="1"/>
    </xf>
    <xf numFmtId="0" fontId="4" fillId="0" borderId="13" xfId="0" applyFont="1" applyFill="1" applyBorder="1" applyProtection="1">
      <protection hidden="1"/>
    </xf>
    <xf numFmtId="4" fontId="4" fillId="0" borderId="14" xfId="0" applyNumberFormat="1" applyFont="1" applyFill="1" applyBorder="1" applyProtection="1">
      <protection hidden="1"/>
    </xf>
    <xf numFmtId="4" fontId="7" fillId="0" borderId="14" xfId="0" applyNumberFormat="1" applyFont="1" applyFill="1" applyBorder="1" applyProtection="1">
      <protection hidden="1"/>
    </xf>
    <xf numFmtId="4" fontId="4" fillId="0" borderId="15" xfId="0" applyNumberFormat="1" applyFont="1" applyFill="1" applyBorder="1" applyProtection="1">
      <protection hidden="1"/>
    </xf>
    <xf numFmtId="3" fontId="5" fillId="0" borderId="14" xfId="0" applyNumberFormat="1" applyFont="1" applyFill="1" applyBorder="1" applyProtection="1">
      <protection hidden="1"/>
    </xf>
    <xf numFmtId="0" fontId="4" fillId="0" borderId="14" xfId="0" applyFont="1" applyFill="1" applyBorder="1" applyProtection="1">
      <protection hidden="1"/>
    </xf>
    <xf numFmtId="0" fontId="4" fillId="0" borderId="16" xfId="0" applyFont="1" applyFill="1" applyBorder="1" applyAlignment="1" applyProtection="1">
      <alignment horizontal="center"/>
      <protection hidden="1"/>
    </xf>
    <xf numFmtId="0" fontId="4" fillId="0" borderId="17" xfId="0" applyFont="1" applyFill="1" applyBorder="1" applyAlignment="1" applyProtection="1">
      <alignment horizontal="center"/>
      <protection hidden="1"/>
    </xf>
    <xf numFmtId="0" fontId="4" fillId="0" borderId="24" xfId="0" applyFont="1" applyFill="1" applyBorder="1" applyProtection="1">
      <protection hidden="1"/>
    </xf>
    <xf numFmtId="4" fontId="4" fillId="0" borderId="25" xfId="0" applyNumberFormat="1" applyFont="1" applyFill="1" applyBorder="1" applyProtection="1">
      <protection hidden="1"/>
    </xf>
    <xf numFmtId="4" fontId="7" fillId="0" borderId="25" xfId="0" applyNumberFormat="1" applyFont="1" applyFill="1" applyBorder="1" applyProtection="1">
      <protection hidden="1"/>
    </xf>
    <xf numFmtId="4" fontId="4" fillId="0" borderId="26" xfId="0" applyNumberFormat="1" applyFont="1" applyFill="1" applyBorder="1" applyProtection="1">
      <protection hidden="1"/>
    </xf>
    <xf numFmtId="3" fontId="5" fillId="0" borderId="25" xfId="0" applyNumberFormat="1" applyFont="1" applyFill="1" applyBorder="1" applyProtection="1">
      <protection hidden="1"/>
    </xf>
    <xf numFmtId="0" fontId="4" fillId="0" borderId="25" xfId="0" applyFont="1" applyFill="1" applyBorder="1" applyProtection="1">
      <protection hidden="1"/>
    </xf>
    <xf numFmtId="0" fontId="4" fillId="0" borderId="27" xfId="0" applyFont="1" applyFill="1" applyBorder="1" applyAlignment="1" applyProtection="1">
      <alignment horizontal="center"/>
      <protection hidden="1"/>
    </xf>
    <xf numFmtId="0" fontId="4" fillId="0" borderId="28" xfId="0" applyFont="1" applyFill="1" applyBorder="1" applyAlignment="1" applyProtection="1">
      <alignment horizontal="center"/>
      <protection hidden="1"/>
    </xf>
    <xf numFmtId="0" fontId="4" fillId="0" borderId="11" xfId="0" applyFont="1" applyFill="1" applyBorder="1" applyProtection="1">
      <protection hidden="1"/>
    </xf>
    <xf numFmtId="4" fontId="4" fillId="0" borderId="19" xfId="0" applyNumberFormat="1" applyFont="1" applyFill="1" applyBorder="1" applyProtection="1">
      <protection hidden="1"/>
    </xf>
    <xf numFmtId="4" fontId="7" fillId="0" borderId="19" xfId="0" applyNumberFormat="1" applyFont="1" applyFill="1" applyBorder="1" applyProtection="1">
      <protection hidden="1"/>
    </xf>
    <xf numFmtId="4" fontId="4" fillId="0" borderId="20" xfId="0" applyNumberFormat="1" applyFont="1" applyFill="1" applyBorder="1" applyProtection="1">
      <protection hidden="1"/>
    </xf>
    <xf numFmtId="3" fontId="5" fillId="0" borderId="19" xfId="0" applyNumberFormat="1" applyFont="1" applyFill="1" applyBorder="1" applyProtection="1">
      <protection hidden="1"/>
    </xf>
    <xf numFmtId="0" fontId="4" fillId="0" borderId="19" xfId="0" applyFont="1" applyFill="1" applyBorder="1" applyProtection="1">
      <protection hidden="1"/>
    </xf>
    <xf numFmtId="0" fontId="4" fillId="0" borderId="21" xfId="0" applyFont="1" applyFill="1" applyBorder="1" applyAlignment="1" applyProtection="1">
      <alignment horizontal="center"/>
      <protection hidden="1"/>
    </xf>
    <xf numFmtId="0" fontId="4" fillId="0" borderId="22" xfId="0" applyFont="1" applyFill="1" applyBorder="1" applyAlignment="1" applyProtection="1">
      <alignment horizontal="center"/>
      <protection hidden="1"/>
    </xf>
    <xf numFmtId="0" fontId="5" fillId="0" borderId="23" xfId="0" applyFont="1" applyFill="1" applyBorder="1" applyAlignment="1" applyProtection="1">
      <alignment horizontal="left" vertical="center"/>
      <protection hidden="1"/>
    </xf>
    <xf numFmtId="0" fontId="5" fillId="0" borderId="18" xfId="0" applyFont="1" applyFill="1" applyBorder="1" applyAlignment="1" applyProtection="1">
      <alignment horizontal="left" vertical="center"/>
      <protection hidden="1"/>
    </xf>
    <xf numFmtId="0" fontId="4" fillId="15" borderId="5" xfId="0" applyFont="1" applyFill="1" applyBorder="1" applyProtection="1">
      <protection hidden="1"/>
    </xf>
    <xf numFmtId="17" fontId="10" fillId="17" borderId="5" xfId="0" applyNumberFormat="1" applyFont="1" applyFill="1" applyBorder="1"/>
    <xf numFmtId="0" fontId="10" fillId="17" borderId="7" xfId="0" applyFont="1" applyFill="1" applyBorder="1"/>
    <xf numFmtId="0" fontId="10" fillId="19" borderId="5" xfId="0" applyFont="1" applyFill="1" applyBorder="1"/>
    <xf numFmtId="0" fontId="10" fillId="19" borderId="7" xfId="0" applyFont="1" applyFill="1" applyBorder="1"/>
    <xf numFmtId="0" fontId="4" fillId="20" borderId="0" xfId="0" applyFont="1" applyFill="1" applyProtection="1">
      <protection hidden="1"/>
    </xf>
    <xf numFmtId="0" fontId="0" fillId="20" borderId="0" xfId="0" applyFill="1" applyProtection="1">
      <protection hidden="1"/>
    </xf>
    <xf numFmtId="0" fontId="5" fillId="20" borderId="0" xfId="0" applyFont="1" applyFill="1" applyProtection="1">
      <protection hidden="1"/>
    </xf>
    <xf numFmtId="0" fontId="4" fillId="20" borderId="11" xfId="0" applyFont="1" applyFill="1" applyBorder="1" applyProtection="1">
      <protection hidden="1"/>
    </xf>
    <xf numFmtId="0" fontId="4" fillId="20" borderId="0" xfId="0" applyFont="1" applyFill="1" applyBorder="1" applyProtection="1">
      <protection hidden="1"/>
    </xf>
    <xf numFmtId="0" fontId="4" fillId="20" borderId="5" xfId="0" applyFont="1" applyFill="1" applyBorder="1" applyProtection="1">
      <protection hidden="1"/>
    </xf>
    <xf numFmtId="0" fontId="10" fillId="20" borderId="5" xfId="0" applyFont="1" applyFill="1" applyBorder="1"/>
    <xf numFmtId="0" fontId="10" fillId="20" borderId="7" xfId="0" applyFont="1" applyFill="1" applyBorder="1"/>
    <xf numFmtId="0" fontId="0" fillId="20" borderId="0" xfId="0" applyFill="1" applyBorder="1" applyProtection="1">
      <protection hidden="1"/>
    </xf>
    <xf numFmtId="0" fontId="0" fillId="0" borderId="4" xfId="0" applyBorder="1"/>
    <xf numFmtId="1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166" fontId="0" fillId="0" borderId="4" xfId="1" applyNumberFormat="1" applyFont="1" applyFill="1" applyBorder="1"/>
    <xf numFmtId="0" fontId="0" fillId="0" borderId="4" xfId="0" applyBorder="1" applyAlignment="1">
      <alignment horizontal="center"/>
    </xf>
    <xf numFmtId="0" fontId="13" fillId="0" borderId="0" xfId="2"/>
    <xf numFmtId="0" fontId="0" fillId="0" borderId="4" xfId="0" applyBorder="1" applyAlignment="1">
      <alignment horizontal="left"/>
    </xf>
    <xf numFmtId="165" fontId="0" fillId="0" borderId="4" xfId="1" applyNumberFormat="1" applyFont="1" applyBorder="1"/>
    <xf numFmtId="0" fontId="4" fillId="21" borderId="0" xfId="0" applyFont="1" applyFill="1" applyProtection="1">
      <protection hidden="1"/>
    </xf>
    <xf numFmtId="0" fontId="0" fillId="21" borderId="0" xfId="0" applyFill="1" applyProtection="1">
      <protection hidden="1"/>
    </xf>
    <xf numFmtId="0" fontId="5" fillId="21" borderId="0" xfId="0" applyFont="1" applyFill="1" applyProtection="1">
      <protection hidden="1"/>
    </xf>
    <xf numFmtId="0" fontId="4" fillId="21" borderId="11" xfId="0" applyFont="1" applyFill="1" applyBorder="1" applyProtection="1">
      <protection hidden="1"/>
    </xf>
    <xf numFmtId="0" fontId="4" fillId="21" borderId="0" xfId="0" applyFont="1" applyFill="1" applyBorder="1" applyProtection="1">
      <protection hidden="1"/>
    </xf>
    <xf numFmtId="0" fontId="4" fillId="21" borderId="5" xfId="0" applyFont="1" applyFill="1" applyBorder="1" applyProtection="1">
      <protection hidden="1"/>
    </xf>
    <xf numFmtId="2" fontId="1" fillId="3" borderId="0" xfId="0" applyNumberFormat="1" applyFont="1" applyFill="1" applyAlignment="1">
      <alignment horizontal="right" wrapText="1"/>
    </xf>
    <xf numFmtId="2" fontId="1" fillId="14" borderId="0" xfId="0" applyNumberFormat="1" applyFont="1" applyFill="1" applyAlignment="1">
      <alignment horizontal="right" wrapText="1"/>
    </xf>
    <xf numFmtId="0" fontId="1" fillId="22" borderId="0" xfId="0" applyFont="1" applyFill="1" applyAlignment="1">
      <alignment horizontal="right" wrapText="1"/>
    </xf>
    <xf numFmtId="0" fontId="1" fillId="22" borderId="2" xfId="0" applyFont="1" applyFill="1" applyBorder="1" applyAlignment="1">
      <alignment horizontal="right" wrapText="1"/>
    </xf>
    <xf numFmtId="0" fontId="1" fillId="23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9" fontId="4" fillId="20" borderId="0" xfId="3" applyFont="1" applyFill="1" applyProtection="1">
      <protection hidden="1"/>
    </xf>
    <xf numFmtId="9" fontId="4" fillId="10" borderId="9" xfId="3" applyFont="1" applyFill="1" applyBorder="1" applyProtection="1">
      <protection hidden="1"/>
    </xf>
    <xf numFmtId="9" fontId="4" fillId="0" borderId="0" xfId="3" applyFont="1" applyBorder="1" applyProtection="1">
      <protection hidden="1"/>
    </xf>
    <xf numFmtId="9" fontId="4" fillId="10" borderId="0" xfId="3" applyFont="1" applyFill="1" applyBorder="1" applyProtection="1">
      <protection hidden="1"/>
    </xf>
    <xf numFmtId="9" fontId="0" fillId="20" borderId="0" xfId="3" applyFont="1" applyFill="1" applyProtection="1">
      <protection hidden="1"/>
    </xf>
    <xf numFmtId="4" fontId="4" fillId="18" borderId="0" xfId="0" applyNumberFormat="1" applyFont="1" applyFill="1" applyProtection="1">
      <protection hidden="1"/>
    </xf>
    <xf numFmtId="4" fontId="4" fillId="18" borderId="20" xfId="0" applyNumberFormat="1" applyFont="1" applyFill="1" applyBorder="1" applyProtection="1">
      <protection hidden="1"/>
    </xf>
    <xf numFmtId="3" fontId="4" fillId="18" borderId="0" xfId="0" applyNumberFormat="1" applyFont="1" applyFill="1" applyProtection="1">
      <protection hidden="1"/>
    </xf>
    <xf numFmtId="3" fontId="5" fillId="0" borderId="1" xfId="0" applyNumberFormat="1" applyFont="1" applyBorder="1" applyProtection="1">
      <protection hidden="1"/>
    </xf>
    <xf numFmtId="3" fontId="4" fillId="18" borderId="20" xfId="0" applyNumberFormat="1" applyFont="1" applyFill="1" applyBorder="1" applyProtection="1">
      <protection hidden="1"/>
    </xf>
    <xf numFmtId="3" fontId="4" fillId="18" borderId="11" xfId="0" applyNumberFormat="1" applyFont="1" applyFill="1" applyBorder="1" applyProtection="1">
      <protection hidden="1"/>
    </xf>
    <xf numFmtId="3" fontId="5" fillId="0" borderId="19" xfId="0" applyNumberFormat="1" applyFont="1" applyBorder="1" applyProtection="1">
      <protection hidden="1"/>
    </xf>
    <xf numFmtId="9" fontId="4" fillId="21" borderId="0" xfId="3" applyFont="1" applyFill="1" applyProtection="1">
      <protection hidden="1"/>
    </xf>
    <xf numFmtId="9" fontId="0" fillId="21" borderId="0" xfId="3" applyFont="1" applyFill="1" applyProtection="1">
      <protection hidden="1"/>
    </xf>
    <xf numFmtId="2" fontId="0" fillId="0" borderId="4" xfId="0" applyNumberFormat="1" applyFill="1" applyBorder="1"/>
    <xf numFmtId="4" fontId="4" fillId="18" borderId="1" xfId="0" applyNumberFormat="1" applyFont="1" applyFill="1" applyBorder="1" applyProtection="1">
      <protection hidden="1"/>
    </xf>
    <xf numFmtId="4" fontId="4" fillId="18" borderId="14" xfId="0" applyNumberFormat="1" applyFont="1" applyFill="1" applyBorder="1" applyProtection="1">
      <protection hidden="1"/>
    </xf>
    <xf numFmtId="4" fontId="4" fillId="18" borderId="25" xfId="0" applyNumberFormat="1" applyFont="1" applyFill="1" applyBorder="1" applyProtection="1">
      <protection hidden="1"/>
    </xf>
    <xf numFmtId="4" fontId="4" fillId="18" borderId="19" xfId="0" applyNumberFormat="1" applyFont="1" applyFill="1" applyBorder="1" applyProtection="1">
      <protection hidden="1"/>
    </xf>
    <xf numFmtId="14" fontId="4" fillId="0" borderId="0" xfId="0" applyNumberFormat="1" applyFont="1" applyFill="1" applyBorder="1" applyProtection="1">
      <protection hidden="1"/>
    </xf>
    <xf numFmtId="14" fontId="4" fillId="0" borderId="13" xfId="0" applyNumberFormat="1" applyFont="1" applyFill="1" applyBorder="1" applyProtection="1">
      <protection hidden="1"/>
    </xf>
    <xf numFmtId="14" fontId="5" fillId="0" borderId="12" xfId="0" applyNumberFormat="1" applyFont="1" applyFill="1" applyBorder="1" applyAlignment="1" applyProtection="1">
      <alignment horizontal="center" vertical="center"/>
      <protection hidden="1"/>
    </xf>
    <xf numFmtId="14" fontId="4" fillId="0" borderId="11" xfId="0" applyNumberFormat="1" applyFont="1" applyFill="1" applyBorder="1" applyProtection="1">
      <protection hidden="1"/>
    </xf>
    <xf numFmtId="14" fontId="5" fillId="0" borderId="23" xfId="0" applyNumberFormat="1" applyFont="1" applyFill="1" applyBorder="1" applyAlignment="1" applyProtection="1">
      <alignment horizontal="left" vertical="center"/>
      <protection hidden="1"/>
    </xf>
    <xf numFmtId="14" fontId="4" fillId="0" borderId="24" xfId="0" applyNumberFormat="1" applyFont="1" applyFill="1" applyBorder="1" applyProtection="1">
      <protection hidden="1"/>
    </xf>
    <xf numFmtId="14" fontId="5" fillId="0" borderId="18" xfId="0" applyNumberFormat="1" applyFont="1" applyFill="1" applyBorder="1" applyAlignment="1" applyProtection="1">
      <alignment horizontal="left" vertical="center"/>
      <protection hidden="1"/>
    </xf>
    <xf numFmtId="0" fontId="6" fillId="3" borderId="35" xfId="0" applyFont="1" applyFill="1" applyBorder="1" applyAlignment="1" applyProtection="1">
      <alignment wrapText="1"/>
      <protection hidden="1"/>
    </xf>
    <xf numFmtId="0" fontId="6" fillId="18" borderId="4" xfId="0" applyFont="1" applyFill="1" applyBorder="1" applyAlignment="1" applyProtection="1">
      <alignment wrapText="1"/>
      <protection hidden="1"/>
    </xf>
    <xf numFmtId="9" fontId="4" fillId="18" borderId="1" xfId="3" applyFont="1" applyFill="1" applyBorder="1" applyProtection="1">
      <protection hidden="1"/>
    </xf>
    <xf numFmtId="9" fontId="4" fillId="18" borderId="14" xfId="3" applyFont="1" applyFill="1" applyBorder="1" applyProtection="1">
      <protection hidden="1"/>
    </xf>
    <xf numFmtId="9" fontId="4" fillId="18" borderId="19" xfId="3" applyFont="1" applyFill="1" applyBorder="1" applyProtection="1">
      <protection hidden="1"/>
    </xf>
    <xf numFmtId="0" fontId="4" fillId="18" borderId="4" xfId="0" applyFont="1" applyFill="1" applyBorder="1" applyAlignment="1" applyProtection="1">
      <alignment wrapText="1"/>
      <protection hidden="1"/>
    </xf>
    <xf numFmtId="3" fontId="4" fillId="18" borderId="1" xfId="0" applyNumberFormat="1" applyFont="1" applyFill="1" applyBorder="1" applyProtection="1">
      <protection hidden="1"/>
    </xf>
    <xf numFmtId="3" fontId="4" fillId="18" borderId="14" xfId="0" applyNumberFormat="1" applyFont="1" applyFill="1" applyBorder="1" applyProtection="1">
      <protection hidden="1"/>
    </xf>
    <xf numFmtId="3" fontId="4" fillId="18" borderId="19" xfId="0" applyNumberFormat="1" applyFont="1" applyFill="1" applyBorder="1" applyProtection="1">
      <protection hidden="1"/>
    </xf>
    <xf numFmtId="0" fontId="5" fillId="18" borderId="4" xfId="0" applyFont="1" applyFill="1" applyBorder="1" applyAlignment="1" applyProtection="1">
      <alignment wrapText="1"/>
      <protection hidden="1"/>
    </xf>
    <xf numFmtId="0" fontId="5" fillId="18" borderId="4" xfId="0" applyFont="1" applyFill="1" applyBorder="1" applyAlignment="1" applyProtection="1">
      <alignment horizontal="center" wrapText="1"/>
      <protection hidden="1"/>
    </xf>
    <xf numFmtId="0" fontId="4" fillId="18" borderId="1" xfId="0" applyFont="1" applyFill="1" applyBorder="1" applyProtection="1">
      <protection hidden="1"/>
    </xf>
    <xf numFmtId="0" fontId="4" fillId="18" borderId="14" xfId="0" applyFont="1" applyFill="1" applyBorder="1" applyProtection="1">
      <protection hidden="1"/>
    </xf>
    <xf numFmtId="0" fontId="4" fillId="18" borderId="19" xfId="0" applyFont="1" applyFill="1" applyBorder="1" applyProtection="1">
      <protection hidden="1"/>
    </xf>
    <xf numFmtId="3" fontId="4" fillId="18" borderId="15" xfId="0" applyNumberFormat="1" applyFont="1" applyFill="1" applyBorder="1" applyProtection="1">
      <protection hidden="1"/>
    </xf>
    <xf numFmtId="3" fontId="4" fillId="18" borderId="13" xfId="0" applyNumberFormat="1" applyFont="1" applyFill="1" applyBorder="1" applyProtection="1">
      <protection hidden="1"/>
    </xf>
    <xf numFmtId="3" fontId="5" fillId="0" borderId="14" xfId="0" applyNumberFormat="1" applyFont="1" applyBorder="1" applyProtection="1">
      <protection hidden="1"/>
    </xf>
    <xf numFmtId="9" fontId="6" fillId="18" borderId="4" xfId="3" applyFont="1" applyFill="1" applyBorder="1" applyAlignment="1" applyProtection="1">
      <alignment wrapText="1"/>
      <protection hidden="1"/>
    </xf>
    <xf numFmtId="9" fontId="4" fillId="18" borderId="25" xfId="3" applyFont="1" applyFill="1" applyBorder="1" applyProtection="1">
      <protection hidden="1"/>
    </xf>
    <xf numFmtId="3" fontId="4" fillId="18" borderId="25" xfId="0" applyNumberFormat="1" applyFont="1" applyFill="1" applyBorder="1" applyProtection="1">
      <protection hidden="1"/>
    </xf>
    <xf numFmtId="0" fontId="4" fillId="18" borderId="25" xfId="0" applyFont="1" applyFill="1" applyBorder="1" applyProtection="1">
      <protection hidden="1"/>
    </xf>
    <xf numFmtId="3" fontId="4" fillId="18" borderId="37" xfId="0" applyNumberFormat="1" applyFont="1" applyFill="1" applyBorder="1" applyProtection="1">
      <protection hidden="1"/>
    </xf>
    <xf numFmtId="3" fontId="4" fillId="18" borderId="38" xfId="0" applyNumberFormat="1" applyFont="1" applyFill="1" applyBorder="1" applyProtection="1">
      <protection hidden="1"/>
    </xf>
    <xf numFmtId="3" fontId="5" fillId="0" borderId="36" xfId="0" applyNumberFormat="1" applyFont="1" applyBorder="1" applyProtection="1">
      <protection hidden="1"/>
    </xf>
    <xf numFmtId="0" fontId="6" fillId="3" borderId="33" xfId="0" applyFont="1" applyFill="1" applyBorder="1" applyAlignment="1" applyProtection="1">
      <alignment wrapText="1"/>
      <protection hidden="1"/>
    </xf>
    <xf numFmtId="14" fontId="4" fillId="0" borderId="39" xfId="0" applyNumberFormat="1" applyFont="1" applyFill="1" applyBorder="1" applyProtection="1">
      <protection hidden="1"/>
    </xf>
    <xf numFmtId="14" fontId="4" fillId="0" borderId="2" xfId="0" applyNumberFormat="1" applyFont="1" applyFill="1" applyBorder="1" applyProtection="1">
      <protection hidden="1"/>
    </xf>
    <xf numFmtId="14" fontId="4" fillId="0" borderId="16" xfId="0" applyNumberFormat="1" applyFont="1" applyFill="1" applyBorder="1" applyProtection="1">
      <protection hidden="1"/>
    </xf>
    <xf numFmtId="4" fontId="4" fillId="0" borderId="40" xfId="0" applyNumberFormat="1" applyFont="1" applyFill="1" applyBorder="1" applyProtection="1">
      <protection hidden="1"/>
    </xf>
    <xf numFmtId="9" fontId="4" fillId="18" borderId="40" xfId="3" applyFont="1" applyFill="1" applyBorder="1" applyProtection="1">
      <protection hidden="1"/>
    </xf>
    <xf numFmtId="3" fontId="4" fillId="18" borderId="40" xfId="0" applyNumberFormat="1" applyFont="1" applyFill="1" applyBorder="1" applyProtection="1">
      <protection hidden="1"/>
    </xf>
    <xf numFmtId="3" fontId="5" fillId="0" borderId="40" xfId="0" applyNumberFormat="1" applyFont="1" applyFill="1" applyBorder="1" applyProtection="1">
      <protection hidden="1"/>
    </xf>
    <xf numFmtId="0" fontId="4" fillId="0" borderId="40" xfId="0" applyFont="1" applyFill="1" applyBorder="1" applyProtection="1">
      <protection hidden="1"/>
    </xf>
    <xf numFmtId="0" fontId="4" fillId="18" borderId="40" xfId="0" applyFont="1" applyFill="1" applyBorder="1" applyProtection="1">
      <protection hidden="1"/>
    </xf>
    <xf numFmtId="3" fontId="5" fillId="0" borderId="40" xfId="0" applyNumberFormat="1" applyFont="1" applyBorder="1" applyProtection="1">
      <protection hidden="1"/>
    </xf>
    <xf numFmtId="9" fontId="4" fillId="15" borderId="0" xfId="3" applyFont="1" applyFill="1" applyProtection="1">
      <protection hidden="1"/>
    </xf>
    <xf numFmtId="9" fontId="0" fillId="15" borderId="0" xfId="3" applyFont="1" applyFill="1" applyProtection="1">
      <protection hidden="1"/>
    </xf>
    <xf numFmtId="0" fontId="0" fillId="15" borderId="0" xfId="0" applyFill="1" applyBorder="1" applyProtection="1">
      <protection hidden="1"/>
    </xf>
    <xf numFmtId="0" fontId="4" fillId="0" borderId="41" xfId="0" applyFont="1" applyFill="1" applyBorder="1" applyAlignment="1" applyProtection="1">
      <alignment horizontal="center"/>
      <protection hidden="1"/>
    </xf>
    <xf numFmtId="14" fontId="4" fillId="0" borderId="21" xfId="0" applyNumberFormat="1" applyFont="1" applyFill="1" applyBorder="1" applyProtection="1">
      <protection hidden="1"/>
    </xf>
    <xf numFmtId="0" fontId="10" fillId="15" borderId="5" xfId="0" applyFont="1" applyFill="1" applyBorder="1"/>
    <xf numFmtId="0" fontId="10" fillId="10" borderId="5" xfId="0" applyFont="1" applyFill="1" applyBorder="1"/>
    <xf numFmtId="0" fontId="15" fillId="10" borderId="0" xfId="0" applyFont="1" applyFill="1"/>
    <xf numFmtId="0" fontId="5" fillId="10" borderId="0" xfId="0" applyFont="1" applyFill="1" applyBorder="1"/>
    <xf numFmtId="0" fontId="4" fillId="0" borderId="0" xfId="0" applyFont="1" applyFill="1" applyBorder="1"/>
    <xf numFmtId="0" fontId="16" fillId="3" borderId="8" xfId="0" applyFont="1" applyFill="1" applyBorder="1"/>
    <xf numFmtId="0" fontId="15" fillId="10" borderId="5" xfId="0" applyFont="1" applyFill="1" applyBorder="1"/>
    <xf numFmtId="1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24" borderId="0" xfId="0" applyFont="1" applyFill="1" applyProtection="1">
      <protection hidden="1"/>
    </xf>
    <xf numFmtId="9" fontId="4" fillId="24" borderId="0" xfId="3" applyFont="1" applyFill="1" applyProtection="1">
      <protection hidden="1"/>
    </xf>
    <xf numFmtId="0" fontId="0" fillId="24" borderId="0" xfId="0" applyFill="1" applyProtection="1">
      <protection hidden="1"/>
    </xf>
    <xf numFmtId="0" fontId="5" fillId="24" borderId="0" xfId="0" applyFont="1" applyFill="1" applyProtection="1">
      <protection hidden="1"/>
    </xf>
    <xf numFmtId="0" fontId="4" fillId="24" borderId="11" xfId="0" applyFont="1" applyFill="1" applyBorder="1" applyProtection="1">
      <protection hidden="1"/>
    </xf>
    <xf numFmtId="0" fontId="4" fillId="24" borderId="0" xfId="0" applyFont="1" applyFill="1" applyBorder="1" applyProtection="1">
      <protection hidden="1"/>
    </xf>
    <xf numFmtId="9" fontId="0" fillId="24" borderId="0" xfId="3" applyFont="1" applyFill="1" applyProtection="1">
      <protection hidden="1"/>
    </xf>
    <xf numFmtId="0" fontId="0" fillId="24" borderId="0" xfId="0" applyFill="1" applyBorder="1" applyProtection="1">
      <protection hidden="1"/>
    </xf>
    <xf numFmtId="0" fontId="10" fillId="24" borderId="5" xfId="0" applyFont="1" applyFill="1" applyBorder="1"/>
    <xf numFmtId="0" fontId="10" fillId="24" borderId="7" xfId="0" applyFont="1" applyFill="1" applyBorder="1"/>
    <xf numFmtId="2" fontId="0" fillId="0" borderId="0" xfId="0" applyNumberFormat="1" applyFill="1" applyBorder="1"/>
    <xf numFmtId="0" fontId="4" fillId="0" borderId="40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4" xfId="0" applyFont="1" applyFill="1" applyBorder="1" applyAlignment="1" applyProtection="1">
      <alignment horizontal="center"/>
      <protection hidden="1"/>
    </xf>
    <xf numFmtId="0" fontId="4" fillId="0" borderId="19" xfId="0" applyFont="1" applyFill="1" applyBorder="1" applyAlignment="1" applyProtection="1">
      <alignment horizontal="center"/>
      <protection hidden="1"/>
    </xf>
    <xf numFmtId="4" fontId="4" fillId="18" borderId="40" xfId="0" applyNumberFormat="1" applyFont="1" applyFill="1" applyBorder="1" applyProtection="1">
      <protection hidden="1"/>
    </xf>
    <xf numFmtId="1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25" borderId="0" xfId="0" applyFont="1" applyFill="1" applyProtection="1">
      <protection hidden="1"/>
    </xf>
    <xf numFmtId="9" fontId="4" fillId="25" borderId="0" xfId="3" applyFont="1" applyFill="1" applyProtection="1">
      <protection hidden="1"/>
    </xf>
    <xf numFmtId="0" fontId="0" fillId="25" borderId="0" xfId="0" applyFill="1" applyProtection="1">
      <protection hidden="1"/>
    </xf>
    <xf numFmtId="0" fontId="5" fillId="25" borderId="0" xfId="0" applyFont="1" applyFill="1" applyProtection="1">
      <protection hidden="1"/>
    </xf>
    <xf numFmtId="0" fontId="4" fillId="25" borderId="11" xfId="0" applyFont="1" applyFill="1" applyBorder="1" applyProtection="1">
      <protection hidden="1"/>
    </xf>
    <xf numFmtId="0" fontId="4" fillId="25" borderId="0" xfId="0" applyFont="1" applyFill="1" applyBorder="1" applyProtection="1">
      <protection hidden="1"/>
    </xf>
    <xf numFmtId="9" fontId="0" fillId="25" borderId="0" xfId="3" applyFont="1" applyFill="1" applyProtection="1">
      <protection hidden="1"/>
    </xf>
    <xf numFmtId="0" fontId="10" fillId="25" borderId="5" xfId="0" applyFont="1" applyFill="1" applyBorder="1"/>
    <xf numFmtId="0" fontId="10" fillId="25" borderId="7" xfId="0" applyFont="1" applyFill="1" applyBorder="1"/>
    <xf numFmtId="2" fontId="0" fillId="0" borderId="4" xfId="0" applyNumberFormat="1" applyFont="1" applyBorder="1"/>
    <xf numFmtId="0" fontId="0" fillId="26" borderId="0" xfId="0" applyFill="1" applyProtection="1">
      <protection hidden="1"/>
    </xf>
    <xf numFmtId="9" fontId="0" fillId="26" borderId="0" xfId="3" applyFont="1" applyFill="1" applyProtection="1">
      <protection hidden="1"/>
    </xf>
    <xf numFmtId="0" fontId="4" fillId="26" borderId="0" xfId="0" applyFont="1" applyFill="1" applyProtection="1">
      <protection hidden="1"/>
    </xf>
    <xf numFmtId="9" fontId="4" fillId="26" borderId="0" xfId="3" applyFont="1" applyFill="1" applyProtection="1">
      <protection hidden="1"/>
    </xf>
    <xf numFmtId="0" fontId="5" fillId="26" borderId="0" xfId="0" applyFont="1" applyFill="1" applyProtection="1">
      <protection hidden="1"/>
    </xf>
    <xf numFmtId="0" fontId="4" fillId="26" borderId="11" xfId="0" applyFont="1" applyFill="1" applyBorder="1" applyProtection="1">
      <protection hidden="1"/>
    </xf>
    <xf numFmtId="0" fontId="4" fillId="26" borderId="0" xfId="0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9" fontId="4" fillId="18" borderId="0" xfId="3" applyFont="1" applyFill="1" applyBorder="1" applyProtection="1">
      <protection hidden="1"/>
    </xf>
    <xf numFmtId="4" fontId="4" fillId="18" borderId="0" xfId="0" applyNumberFormat="1" applyFont="1" applyFill="1" applyBorder="1" applyProtection="1">
      <protection hidden="1"/>
    </xf>
    <xf numFmtId="3" fontId="4" fillId="18" borderId="0" xfId="0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0" fontId="4" fillId="18" borderId="0" xfId="0" applyFont="1" applyFill="1" applyBorder="1" applyProtection="1">
      <protection hidden="1"/>
    </xf>
    <xf numFmtId="3" fontId="5" fillId="0" borderId="0" xfId="0" applyNumberFormat="1" applyFont="1" applyBorder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14" fontId="4" fillId="0" borderId="42" xfId="0" applyNumberFormat="1" applyFont="1" applyFill="1" applyBorder="1" applyProtection="1">
      <protection hidden="1"/>
    </xf>
    <xf numFmtId="0" fontId="6" fillId="3" borderId="40" xfId="0" applyFont="1" applyFill="1" applyBorder="1" applyAlignment="1" applyProtection="1">
      <alignment wrapText="1"/>
      <protection hidden="1"/>
    </xf>
    <xf numFmtId="0" fontId="6" fillId="18" borderId="40" xfId="0" applyFont="1" applyFill="1" applyBorder="1" applyAlignment="1" applyProtection="1">
      <alignment wrapText="1"/>
      <protection hidden="1"/>
    </xf>
    <xf numFmtId="0" fontId="4" fillId="18" borderId="40" xfId="0" applyFont="1" applyFill="1" applyBorder="1" applyAlignment="1" applyProtection="1">
      <alignment wrapText="1"/>
      <protection hidden="1"/>
    </xf>
    <xf numFmtId="0" fontId="5" fillId="3" borderId="40" xfId="0" applyFont="1" applyFill="1" applyBorder="1" applyAlignment="1" applyProtection="1">
      <alignment wrapText="1"/>
      <protection hidden="1"/>
    </xf>
    <xf numFmtId="0" fontId="4" fillId="3" borderId="40" xfId="0" applyFont="1" applyFill="1" applyBorder="1" applyAlignment="1" applyProtection="1">
      <alignment horizontal="center" wrapText="1"/>
      <protection hidden="1"/>
    </xf>
    <xf numFmtId="0" fontId="5" fillId="18" borderId="40" xfId="0" applyFont="1" applyFill="1" applyBorder="1" applyAlignment="1" applyProtection="1">
      <alignment wrapText="1"/>
      <protection hidden="1"/>
    </xf>
    <xf numFmtId="0" fontId="5" fillId="18" borderId="40" xfId="0" applyFont="1" applyFill="1" applyBorder="1" applyAlignment="1" applyProtection="1">
      <alignment horizontal="center" wrapText="1"/>
      <protection hidden="1"/>
    </xf>
    <xf numFmtId="0" fontId="5" fillId="3" borderId="40" xfId="0" applyFont="1" applyFill="1" applyBorder="1" applyAlignment="1" applyProtection="1">
      <alignment horizontal="center" wrapText="1"/>
      <protection hidden="1"/>
    </xf>
    <xf numFmtId="0" fontId="4" fillId="3" borderId="39" xfId="0" applyFont="1" applyFill="1" applyBorder="1" applyAlignment="1" applyProtection="1">
      <alignment horizontal="center" wrapText="1"/>
      <protection hidden="1"/>
    </xf>
    <xf numFmtId="0" fontId="4" fillId="3" borderId="43" xfId="0" applyFont="1" applyFill="1" applyBorder="1" applyAlignment="1" applyProtection="1">
      <alignment horizontal="center" wrapText="1"/>
      <protection hidden="1"/>
    </xf>
    <xf numFmtId="14" fontId="4" fillId="0" borderId="15" xfId="0" applyNumberFormat="1" applyFont="1" applyFill="1" applyBorder="1" applyProtection="1">
      <protection hidden="1"/>
    </xf>
    <xf numFmtId="4" fontId="4" fillId="0" borderId="13" xfId="0" applyNumberFormat="1" applyFont="1" applyFill="1" applyBorder="1" applyProtection="1">
      <protection hidden="1"/>
    </xf>
    <xf numFmtId="9" fontId="4" fillId="18" borderId="13" xfId="3" applyFont="1" applyFill="1" applyBorder="1" applyProtection="1">
      <protection hidden="1"/>
    </xf>
    <xf numFmtId="4" fontId="4" fillId="18" borderId="13" xfId="0" applyNumberFormat="1" applyFont="1" applyFill="1" applyBorder="1" applyProtection="1">
      <protection hidden="1"/>
    </xf>
    <xf numFmtId="3" fontId="5" fillId="0" borderId="13" xfId="0" applyNumberFormat="1" applyFont="1" applyFill="1" applyBorder="1" applyProtection="1">
      <protection hidden="1"/>
    </xf>
    <xf numFmtId="0" fontId="4" fillId="18" borderId="13" xfId="0" applyFont="1" applyFill="1" applyBorder="1" applyProtection="1">
      <protection hidden="1"/>
    </xf>
    <xf numFmtId="3" fontId="5" fillId="0" borderId="13" xfId="0" applyNumberFormat="1" applyFont="1" applyBorder="1" applyProtection="1">
      <protection hidden="1"/>
    </xf>
    <xf numFmtId="0" fontId="4" fillId="0" borderId="13" xfId="0" applyFont="1" applyFill="1" applyBorder="1" applyAlignment="1" applyProtection="1">
      <alignment horizontal="center"/>
      <protection hidden="1"/>
    </xf>
    <xf numFmtId="4" fontId="4" fillId="0" borderId="11" xfId="0" applyNumberFormat="1" applyFont="1" applyFill="1" applyBorder="1" applyProtection="1">
      <protection hidden="1"/>
    </xf>
    <xf numFmtId="9" fontId="4" fillId="18" borderId="11" xfId="3" applyFont="1" applyFill="1" applyBorder="1" applyProtection="1">
      <protection hidden="1"/>
    </xf>
    <xf numFmtId="4" fontId="4" fillId="18" borderId="11" xfId="0" applyNumberFormat="1" applyFont="1" applyFill="1" applyBorder="1" applyProtection="1">
      <protection hidden="1"/>
    </xf>
    <xf numFmtId="3" fontId="5" fillId="0" borderId="11" xfId="0" applyNumberFormat="1" applyFont="1" applyFill="1" applyBorder="1" applyProtection="1">
      <protection hidden="1"/>
    </xf>
    <xf numFmtId="0" fontId="4" fillId="18" borderId="11" xfId="0" applyFont="1" applyFill="1" applyBorder="1" applyProtection="1">
      <protection hidden="1"/>
    </xf>
    <xf numFmtId="3" fontId="5" fillId="0" borderId="11" xfId="0" applyNumberFormat="1" applyFont="1" applyBorder="1" applyProtection="1">
      <protection hidden="1"/>
    </xf>
    <xf numFmtId="0" fontId="4" fillId="0" borderId="11" xfId="0" applyFont="1" applyFill="1" applyBorder="1" applyAlignment="1" applyProtection="1">
      <alignment horizontal="center"/>
      <protection hidden="1"/>
    </xf>
    <xf numFmtId="0" fontId="10" fillId="26" borderId="5" xfId="0" applyFont="1" applyFill="1" applyBorder="1"/>
    <xf numFmtId="0" fontId="10" fillId="26" borderId="7" xfId="0" applyFont="1" applyFill="1" applyBorder="1"/>
    <xf numFmtId="9" fontId="4" fillId="12" borderId="0" xfId="3" applyFont="1" applyFill="1" applyProtection="1">
      <protection hidden="1"/>
    </xf>
    <xf numFmtId="9" fontId="0" fillId="12" borderId="0" xfId="3" applyFont="1" applyFill="1" applyProtection="1">
      <protection hidden="1"/>
    </xf>
    <xf numFmtId="14" fontId="4" fillId="0" borderId="48" xfId="0" applyNumberFormat="1" applyFont="1" applyFill="1" applyBorder="1" applyProtection="1">
      <protection hidden="1"/>
    </xf>
    <xf numFmtId="9" fontId="0" fillId="14" borderId="0" xfId="3" applyFont="1" applyFill="1" applyProtection="1">
      <protection hidden="1"/>
    </xf>
    <xf numFmtId="9" fontId="4" fillId="14" borderId="0" xfId="3" applyFont="1" applyFill="1" applyProtection="1">
      <protection hidden="1"/>
    </xf>
    <xf numFmtId="0" fontId="10" fillId="14" borderId="5" xfId="0" applyFont="1" applyFill="1" applyBorder="1"/>
    <xf numFmtId="14" fontId="4" fillId="0" borderId="6" xfId="0" applyNumberFormat="1" applyFont="1" applyFill="1" applyBorder="1" applyProtection="1">
      <protection hidden="1"/>
    </xf>
    <xf numFmtId="14" fontId="5" fillId="0" borderId="33" xfId="0" applyNumberFormat="1" applyFont="1" applyFill="1" applyBorder="1" applyAlignment="1" applyProtection="1">
      <alignment horizontal="center" vertical="center"/>
      <protection hidden="1"/>
    </xf>
    <xf numFmtId="14" fontId="5" fillId="0" borderId="49" xfId="0" applyNumberFormat="1" applyFont="1" applyFill="1" applyBorder="1" applyAlignment="1" applyProtection="1">
      <alignment horizontal="center" vertical="center"/>
      <protection hidden="1"/>
    </xf>
    <xf numFmtId="14" fontId="5" fillId="0" borderId="45" xfId="0" applyNumberFormat="1" applyFont="1" applyFill="1" applyBorder="1" applyAlignment="1" applyProtection="1">
      <alignment horizontal="center" vertical="center"/>
      <protection hidden="1"/>
    </xf>
    <xf numFmtId="14" fontId="5" fillId="0" borderId="47" xfId="0" applyNumberFormat="1" applyFont="1" applyFill="1" applyBorder="1" applyAlignment="1" applyProtection="1">
      <alignment horizontal="center" vertical="center"/>
      <protection hidden="1"/>
    </xf>
    <xf numFmtId="14" fontId="5" fillId="0" borderId="44" xfId="0" applyNumberFormat="1" applyFont="1" applyFill="1" applyBorder="1" applyAlignment="1" applyProtection="1">
      <alignment horizontal="center" vertical="center"/>
      <protection hidden="1"/>
    </xf>
    <xf numFmtId="14" fontId="5" fillId="0" borderId="46" xfId="0" applyNumberFormat="1" applyFont="1" applyFill="1" applyBorder="1" applyAlignment="1" applyProtection="1">
      <alignment horizontal="center" vertical="center"/>
      <protection hidden="1"/>
    </xf>
    <xf numFmtId="14" fontId="5" fillId="0" borderId="5" xfId="0" applyNumberFormat="1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Fill="1" applyBorder="1" applyAlignment="1" applyProtection="1">
      <alignment horizontal="center" vertical="center"/>
      <protection hidden="1"/>
    </xf>
    <xf numFmtId="14" fontId="5" fillId="0" borderId="34" xfId="0" applyNumberFormat="1" applyFont="1" applyFill="1" applyBorder="1" applyAlignment="1" applyProtection="1">
      <alignment horizontal="center" vertical="center"/>
      <protection hidden="1"/>
    </xf>
    <xf numFmtId="14" fontId="5" fillId="0" borderId="18" xfId="0" applyNumberFormat="1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5" fillId="0" borderId="18" xfId="0" applyFont="1" applyFill="1" applyBorder="1" applyAlignment="1" applyProtection="1">
      <alignment horizontal="center" vertical="center"/>
      <protection hidden="1"/>
    </xf>
    <xf numFmtId="14" fontId="5" fillId="0" borderId="5" xfId="0" applyNumberFormat="1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14" fontId="5" fillId="0" borderId="34" xfId="0" applyNumberFormat="1" applyFont="1" applyFill="1" applyBorder="1" applyAlignment="1" applyProtection="1">
      <alignment horizontal="left" vertical="center"/>
      <protection hidden="1"/>
    </xf>
    <xf numFmtId="0" fontId="5" fillId="0" borderId="33" xfId="0" applyFont="1" applyFill="1" applyBorder="1" applyAlignment="1" applyProtection="1">
      <alignment horizontal="left" vertical="center"/>
      <protection hidden="1"/>
    </xf>
    <xf numFmtId="0" fontId="5" fillId="0" borderId="34" xfId="0" applyFont="1" applyFill="1" applyBorder="1" applyAlignment="1" applyProtection="1">
      <alignment horizontal="left" vertical="center"/>
      <protection hidden="1"/>
    </xf>
    <xf numFmtId="0" fontId="5" fillId="3" borderId="43" xfId="0" applyFont="1" applyFill="1" applyBorder="1" applyAlignment="1" applyProtection="1">
      <alignment horizontal="center" wrapText="1"/>
      <protection hidden="1"/>
    </xf>
    <xf numFmtId="3" fontId="5" fillId="0" borderId="7" xfId="0" applyNumberFormat="1" applyFont="1" applyBorder="1" applyProtection="1">
      <protection hidden="1"/>
    </xf>
    <xf numFmtId="3" fontId="5" fillId="0" borderId="17" xfId="0" applyNumberFormat="1" applyFont="1" applyBorder="1" applyProtection="1">
      <protection hidden="1"/>
    </xf>
    <xf numFmtId="3" fontId="5" fillId="0" borderId="22" xfId="0" applyNumberFormat="1" applyFont="1" applyBorder="1" applyProtection="1">
      <protection hidden="1"/>
    </xf>
    <xf numFmtId="0" fontId="15" fillId="10" borderId="18" xfId="0" applyFont="1" applyFill="1" applyBorder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Medium7"/>
  <colors>
    <mruColors>
      <color rgb="FFCD7B93"/>
      <color rgb="FFFFA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546100</xdr:colOff>
      <xdr:row>48</xdr:row>
      <xdr:rowOff>114300</xdr:rowOff>
    </xdr:to>
    <xdr:pic>
      <xdr:nvPicPr>
        <xdr:cNvPr id="2" name="Picture 1" descr="Queensland gas map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71900"/>
          <a:ext cx="4673600" cy="4622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254000</xdr:colOff>
      <xdr:row>1</xdr:row>
      <xdr:rowOff>139700</xdr:rowOff>
    </xdr:from>
    <xdr:to>
      <xdr:col>8</xdr:col>
      <xdr:colOff>1687754</xdr:colOff>
      <xdr:row>8</xdr:row>
      <xdr:rowOff>25400</xdr:rowOff>
    </xdr:to>
    <xdr:pic>
      <xdr:nvPicPr>
        <xdr:cNvPr id="3" name="Picture 2" descr="ECA final logo RGB 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304800"/>
          <a:ext cx="3008554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nergymadeeasy.gov.au/plan?id=ORI151092MBG6&amp;postcode=465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madeeasy.gov.au/offer/991789?postcode=4000&amp;fuelType=G&amp;customerType=smallBusiness&amp;distributor-G=16&amp;gasBillStart=01/09/2019&amp;gasBillEnd=01/10/2019&amp;gasTotalUsage=4000&amp;provider-G=notSure" TargetMode="External"/><Relationship Id="rId2" Type="http://schemas.openxmlformats.org/officeDocument/2006/relationships/hyperlink" Target="https://www.energymadeeasy.gov.au/offer/1065826?postcode=4207&amp;fuelType=G&amp;customerType=smallBusiness&amp;distributor-G=8&amp;gasBillStart=01/09/2019&amp;gasBillEnd=01/10/2019&amp;gasTotalUsage=4000&amp;provider-G=notSure" TargetMode="External"/><Relationship Id="rId1" Type="http://schemas.openxmlformats.org/officeDocument/2006/relationships/hyperlink" Target="https://www.energymadeeasy.gov.au/offer/1075132?utm_source=AGL&amp;utm_campaign=bpi-retailer&amp;utm_medium=retailer" TargetMode="External"/><Relationship Id="rId6" Type="http://schemas.openxmlformats.org/officeDocument/2006/relationships/hyperlink" Target="https://www.energymadeeasy.gov.au/offer/991789?postcode=4655&amp;fuelType=G&amp;customerType=smallBusiness&amp;distributor-G=16&amp;gasBillStart=01/09/2019&amp;gasBillEnd=01/10/2019&amp;gasTotalUsage=4000&amp;provider-G=notSure" TargetMode="External"/><Relationship Id="rId5" Type="http://schemas.openxmlformats.org/officeDocument/2006/relationships/hyperlink" Target="https://www.energymadeeasy.gov.au/offer/991791?postcode=4680&amp;fuelType=G&amp;customerType=smallBusiness&amp;distributor-G=16&amp;gasBillStart=01/09/2019&amp;gasBillEnd=01/10/2019&amp;gasTotalUsage=4000&amp;provider-G=notSure" TargetMode="External"/><Relationship Id="rId4" Type="http://schemas.openxmlformats.org/officeDocument/2006/relationships/hyperlink" Target="https://www.energymadeeasy.gov.au/offer/1075129?postcode=4655&amp;fuelType=G&amp;customerType=smallBusiness&amp;distributor-G=16&amp;gasBillStart=01/09/2019&amp;gasBillEnd=01/10/2019&amp;gasTotalUsage=4000&amp;provider-G=notSure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ergymadeeasy.gov.au/offer/991791?postcode=4680&amp;fuelType=G&amp;customerType=smallBusiness&amp;distributor-G=16&amp;gasBillStart=01/09/2019&amp;gasBillEnd=01/10/2019&amp;gasTotalUsage=4000&amp;provider-G=notSure" TargetMode="External"/><Relationship Id="rId3" Type="http://schemas.openxmlformats.org/officeDocument/2006/relationships/hyperlink" Target="https://www.energymadeeasy.gov.au/offer/991788?postcode=4207&amp;fuelType=G&amp;customerType=smallBusiness&amp;distributor-G=8&amp;gasBillStart=01/09/2019&amp;gasBillEnd=01/10/2019&amp;gasTotalUsage=4000&amp;provider-G=notSure" TargetMode="External"/><Relationship Id="rId7" Type="http://schemas.openxmlformats.org/officeDocument/2006/relationships/hyperlink" Target="https://www.energymadeeasy.gov.au/offer/1075129?postcode=4655&amp;fuelType=G&amp;customerType=smallBusiness&amp;distributor-G=16&amp;gasBillStart=01/09/2019&amp;gasBillEnd=01/10/2019&amp;gasTotalUsage=4000&amp;provider-G=notSure" TargetMode="External"/><Relationship Id="rId2" Type="http://schemas.openxmlformats.org/officeDocument/2006/relationships/hyperlink" Target="https://www.energymadeeasy.gov.au/offer/1075129?utm_source=AGL&amp;utm_campaign=bpi-retailer&amp;utm_medium=retailer" TargetMode="External"/><Relationship Id="rId1" Type="http://schemas.openxmlformats.org/officeDocument/2006/relationships/hyperlink" Target="https://www.energymadeeasy.gov.au/offer/1075132?utm_source=AGL&amp;utm_campaign=bpi-retailer&amp;utm_medium=retailer" TargetMode="External"/><Relationship Id="rId6" Type="http://schemas.openxmlformats.org/officeDocument/2006/relationships/hyperlink" Target="https://www.energymadeeasy.gov.au/offer/1065820?postcode=4000&amp;fuelType=G&amp;customerType=smallBusiness&amp;distributor-G=16&amp;gasBillStart=01/09/2019&amp;gasBillEnd=01/10/2019&amp;gasTotalUsage=4000&amp;provider-G=notSure" TargetMode="External"/><Relationship Id="rId5" Type="http://schemas.openxmlformats.org/officeDocument/2006/relationships/hyperlink" Target="https://www.energymadeeasy.gov.au/offer/991789?postcode=4000&amp;fuelType=G&amp;customerType=smallBusiness&amp;distributor-G=16&amp;gasBillStart=01/09/2019&amp;gasBillEnd=01/10/2019&amp;gasTotalUsage=4000&amp;provider-G=notSure" TargetMode="External"/><Relationship Id="rId4" Type="http://schemas.openxmlformats.org/officeDocument/2006/relationships/hyperlink" Target="https://www.energymadeeasy.gov.au/offer/1065826?postcode=4207&amp;fuelType=G&amp;customerType=smallBusiness&amp;distributor-G=8&amp;gasBillStart=01/09/2019&amp;gasBillEnd=01/10/2019&amp;gasTotalUsage=4000&amp;provider-G=notSure" TargetMode="External"/><Relationship Id="rId9" Type="http://schemas.openxmlformats.org/officeDocument/2006/relationships/hyperlink" Target="https://www.energymadeeasy.gov.au/offer/991789?postcode=4655&amp;fuelType=G&amp;customerType=smallBusiness&amp;distributor-G=16&amp;gasBillStart=01/09/2019&amp;gasBillEnd=01/10/2019&amp;gasTotalUsage=4000&amp;provider-G=notSur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9"/>
  <sheetViews>
    <sheetView tabSelected="1" workbookViewId="0">
      <selection activeCell="H48" sqref="H48"/>
    </sheetView>
  </sheetViews>
  <sheetFormatPr baseColWidth="10" defaultRowHeight="13" x14ac:dyDescent="0.15"/>
  <cols>
    <col min="1" max="5" width="10.83203125" style="42"/>
    <col min="6" max="6" width="15.1640625" style="42" customWidth="1"/>
    <col min="7" max="7" width="10.83203125" style="42"/>
    <col min="8" max="8" width="20.6640625" style="42" customWidth="1"/>
    <col min="9" max="9" width="25.33203125" style="42" customWidth="1"/>
    <col min="10" max="16384" width="10.83203125" style="42"/>
  </cols>
  <sheetData>
    <row r="1" spans="1:20" ht="14" x14ac:dyDescent="0.15">
      <c r="A1" s="40" t="s">
        <v>197</v>
      </c>
      <c r="B1" s="41"/>
      <c r="C1" s="41"/>
      <c r="D1" s="41"/>
      <c r="E1" s="41"/>
      <c r="F1" s="41"/>
      <c r="G1" s="41"/>
      <c r="H1" s="41"/>
    </row>
    <row r="2" spans="1:20" ht="15" thickBot="1" x14ac:dyDescent="0.2">
      <c r="A2" s="43" t="s">
        <v>32</v>
      </c>
      <c r="B2" s="43"/>
      <c r="C2" s="43"/>
      <c r="D2" s="41"/>
      <c r="E2" s="41"/>
      <c r="F2" s="41"/>
      <c r="G2" s="41"/>
      <c r="H2" s="41"/>
    </row>
    <row r="3" spans="1:20" ht="14" x14ac:dyDescent="0.15">
      <c r="A3" s="43" t="s">
        <v>18</v>
      </c>
      <c r="B3" s="43"/>
      <c r="C3" s="43"/>
      <c r="D3" s="41"/>
      <c r="E3" s="41"/>
      <c r="F3" s="41"/>
      <c r="G3" s="41"/>
      <c r="H3" s="41"/>
      <c r="J3" s="44" t="s">
        <v>33</v>
      </c>
      <c r="K3" s="30"/>
      <c r="L3" s="30"/>
      <c r="M3" s="30"/>
      <c r="N3" s="30"/>
      <c r="O3" s="30"/>
      <c r="P3" s="30"/>
      <c r="Q3" s="45"/>
      <c r="R3" s="45"/>
      <c r="S3" s="45"/>
      <c r="T3" s="46"/>
    </row>
    <row r="4" spans="1:20" ht="14" x14ac:dyDescent="0.15">
      <c r="A4" s="41"/>
      <c r="B4" s="41"/>
      <c r="C4" s="41"/>
      <c r="D4" s="41"/>
      <c r="E4" s="41"/>
      <c r="F4" s="41"/>
      <c r="G4" s="41"/>
      <c r="H4" s="41"/>
      <c r="J4" s="31" t="s">
        <v>34</v>
      </c>
      <c r="K4" s="32"/>
      <c r="L4" s="32"/>
      <c r="M4" s="32"/>
      <c r="N4" s="32"/>
      <c r="O4" s="32"/>
      <c r="P4" s="32"/>
      <c r="Q4" s="47"/>
      <c r="R4" s="47"/>
      <c r="S4" s="47"/>
      <c r="T4" s="48"/>
    </row>
    <row r="5" spans="1:20" ht="14" x14ac:dyDescent="0.15">
      <c r="A5" s="49" t="s">
        <v>222</v>
      </c>
      <c r="B5" s="41"/>
      <c r="C5" s="41"/>
      <c r="D5" s="41"/>
      <c r="E5" s="41"/>
      <c r="F5" s="41"/>
      <c r="G5" s="41"/>
      <c r="H5" s="41"/>
      <c r="I5" s="256"/>
      <c r="J5" s="31" t="s">
        <v>60</v>
      </c>
      <c r="K5" s="32"/>
      <c r="L5" s="32"/>
      <c r="M5" s="32"/>
      <c r="N5" s="32"/>
      <c r="O5" s="32"/>
      <c r="P5" s="32"/>
      <c r="Q5" s="47"/>
      <c r="R5" s="47"/>
      <c r="S5" s="47"/>
      <c r="T5" s="48"/>
    </row>
    <row r="6" spans="1:20" ht="14" x14ac:dyDescent="0.15">
      <c r="A6" s="41" t="s">
        <v>61</v>
      </c>
      <c r="B6" s="41"/>
      <c r="C6" s="41"/>
      <c r="D6" s="41"/>
      <c r="E6" s="41"/>
      <c r="F6" s="41"/>
      <c r="G6" s="41"/>
      <c r="H6" s="41"/>
      <c r="I6" s="256"/>
      <c r="J6" s="31" t="s">
        <v>0</v>
      </c>
      <c r="K6" s="32"/>
      <c r="L6" s="32"/>
      <c r="M6" s="32"/>
      <c r="N6" s="32"/>
      <c r="O6" s="32"/>
      <c r="P6" s="32"/>
      <c r="Q6" s="47"/>
      <c r="R6" s="47"/>
      <c r="S6" s="47"/>
      <c r="T6" s="48"/>
    </row>
    <row r="7" spans="1:20" ht="14" x14ac:dyDescent="0.15">
      <c r="A7" s="41" t="s">
        <v>57</v>
      </c>
      <c r="B7" s="41"/>
      <c r="C7" s="41"/>
      <c r="D7" s="41"/>
      <c r="E7" s="41"/>
      <c r="F7" s="41"/>
      <c r="G7" s="41"/>
      <c r="H7" s="41"/>
      <c r="I7" s="256"/>
      <c r="J7" s="31" t="s">
        <v>1</v>
      </c>
      <c r="K7" s="32"/>
      <c r="L7" s="32"/>
      <c r="M7" s="32"/>
      <c r="N7" s="32"/>
      <c r="O7" s="32"/>
      <c r="P7" s="32"/>
      <c r="Q7" s="47"/>
      <c r="R7" s="47"/>
      <c r="S7" s="47"/>
      <c r="T7" s="48"/>
    </row>
    <row r="8" spans="1:20" ht="14" x14ac:dyDescent="0.15">
      <c r="A8" s="41"/>
      <c r="B8" s="41"/>
      <c r="C8" s="41"/>
      <c r="D8" s="41"/>
      <c r="E8" s="41"/>
      <c r="F8" s="41"/>
      <c r="G8" s="41"/>
      <c r="H8" s="257"/>
      <c r="I8" s="256"/>
      <c r="J8" s="31" t="s">
        <v>2</v>
      </c>
      <c r="K8" s="32"/>
      <c r="L8" s="32"/>
      <c r="M8" s="32"/>
      <c r="N8" s="32"/>
      <c r="O8" s="32"/>
      <c r="P8" s="32"/>
      <c r="Q8" s="47"/>
      <c r="R8" s="47"/>
      <c r="S8" s="47"/>
      <c r="T8" s="48"/>
    </row>
    <row r="9" spans="1:20" ht="14" x14ac:dyDescent="0.15">
      <c r="A9" s="50"/>
      <c r="B9" s="41"/>
      <c r="C9" s="41"/>
      <c r="D9" s="41"/>
      <c r="E9" s="41"/>
      <c r="F9" s="41"/>
      <c r="G9" s="41"/>
      <c r="H9" s="41"/>
      <c r="I9" s="256"/>
      <c r="J9" s="31" t="s">
        <v>3</v>
      </c>
      <c r="K9" s="32"/>
      <c r="L9" s="32"/>
      <c r="M9" s="32"/>
      <c r="N9" s="32"/>
      <c r="O9" s="32"/>
      <c r="P9" s="32"/>
      <c r="Q9" s="47"/>
      <c r="R9" s="47"/>
      <c r="S9" s="47"/>
      <c r="T9" s="48"/>
    </row>
    <row r="10" spans="1:20" ht="14" x14ac:dyDescent="0.15">
      <c r="A10" s="49" t="s">
        <v>4</v>
      </c>
      <c r="B10" s="41"/>
      <c r="C10" s="41"/>
      <c r="D10" s="41"/>
      <c r="E10" s="41"/>
      <c r="F10" s="41"/>
      <c r="G10" s="41"/>
      <c r="H10" s="41"/>
      <c r="I10" s="256"/>
      <c r="J10" s="31" t="s">
        <v>5</v>
      </c>
      <c r="K10" s="32"/>
      <c r="L10" s="32"/>
      <c r="M10" s="32"/>
      <c r="N10" s="258"/>
      <c r="O10" s="258"/>
      <c r="P10" s="258"/>
      <c r="Q10" s="47"/>
      <c r="R10" s="47"/>
      <c r="S10" s="47"/>
      <c r="T10" s="48"/>
    </row>
    <row r="11" spans="1:20" ht="15" thickBot="1" x14ac:dyDescent="0.2">
      <c r="A11" s="41" t="s">
        <v>140</v>
      </c>
      <c r="B11" s="41"/>
      <c r="C11" s="41"/>
      <c r="D11" s="41"/>
      <c r="E11" s="41"/>
      <c r="F11" s="41"/>
      <c r="G11" s="41"/>
      <c r="H11" s="41"/>
      <c r="I11" s="256"/>
      <c r="J11" s="51" t="s">
        <v>6</v>
      </c>
      <c r="K11" s="52"/>
      <c r="L11" s="52"/>
      <c r="M11" s="52"/>
      <c r="N11" s="52"/>
      <c r="O11" s="52"/>
      <c r="P11" s="52"/>
      <c r="Q11" s="53"/>
      <c r="R11" s="53"/>
      <c r="S11" s="53"/>
      <c r="T11" s="54"/>
    </row>
    <row r="12" spans="1:20" ht="15" thickBot="1" x14ac:dyDescent="0.2">
      <c r="A12" s="41" t="s">
        <v>271</v>
      </c>
      <c r="B12" s="41"/>
      <c r="C12" s="41"/>
      <c r="D12" s="41"/>
      <c r="E12" s="41"/>
      <c r="F12" s="41"/>
      <c r="G12" s="41"/>
      <c r="H12" s="41"/>
      <c r="I12" s="256"/>
    </row>
    <row r="13" spans="1:20" ht="14" x14ac:dyDescent="0.15">
      <c r="A13" s="41" t="s">
        <v>7</v>
      </c>
      <c r="B13" s="41"/>
      <c r="C13" s="41"/>
      <c r="D13" s="41"/>
      <c r="E13" s="41"/>
      <c r="F13" s="41"/>
      <c r="G13" s="41"/>
      <c r="H13" s="41"/>
      <c r="I13" s="256"/>
      <c r="J13" s="259" t="s">
        <v>58</v>
      </c>
      <c r="K13" s="55"/>
    </row>
    <row r="14" spans="1:20" ht="14" x14ac:dyDescent="0.15">
      <c r="A14" s="41"/>
      <c r="B14" s="41"/>
      <c r="C14" s="41"/>
      <c r="D14" s="41"/>
      <c r="E14" s="41"/>
      <c r="F14" s="41"/>
      <c r="G14" s="41"/>
      <c r="H14" s="41"/>
      <c r="I14" s="256"/>
      <c r="J14" s="260" t="s">
        <v>143</v>
      </c>
      <c r="K14" s="48"/>
    </row>
    <row r="15" spans="1:20" ht="14" x14ac:dyDescent="0.15">
      <c r="A15" s="41" t="s">
        <v>188</v>
      </c>
      <c r="B15" s="41"/>
      <c r="C15" s="41"/>
      <c r="D15" s="41"/>
      <c r="E15" s="41"/>
      <c r="F15" s="41"/>
      <c r="G15" s="41"/>
      <c r="H15" s="41"/>
      <c r="I15" s="256"/>
      <c r="J15" s="255" t="s">
        <v>147</v>
      </c>
      <c r="K15" s="48"/>
    </row>
    <row r="16" spans="1:20" ht="14" x14ac:dyDescent="0.15">
      <c r="A16" s="41" t="s">
        <v>55</v>
      </c>
      <c r="B16" s="41"/>
      <c r="C16" s="41"/>
      <c r="D16" s="41"/>
      <c r="E16" s="56"/>
      <c r="F16" s="41"/>
      <c r="G16" s="41"/>
      <c r="H16" s="41"/>
      <c r="I16" s="256"/>
      <c r="J16" s="255" t="s">
        <v>155</v>
      </c>
      <c r="K16" s="48"/>
    </row>
    <row r="17" spans="1:11" ht="14" x14ac:dyDescent="0.15">
      <c r="A17" s="41"/>
      <c r="B17" s="41"/>
      <c r="C17" s="41"/>
      <c r="D17" s="41"/>
      <c r="E17" s="41"/>
      <c r="F17" s="41"/>
      <c r="G17" s="41"/>
      <c r="H17" s="41"/>
      <c r="I17" s="256"/>
      <c r="J17" s="255" t="s">
        <v>193</v>
      </c>
      <c r="K17" s="48"/>
    </row>
    <row r="18" spans="1:11" ht="15" thickBot="1" x14ac:dyDescent="0.2">
      <c r="A18" s="41" t="s">
        <v>56</v>
      </c>
      <c r="B18" s="41"/>
      <c r="C18" s="41"/>
      <c r="D18" s="41"/>
      <c r="E18" s="41"/>
      <c r="F18" s="41"/>
      <c r="G18" s="41"/>
      <c r="H18" s="41"/>
      <c r="I18" s="256"/>
      <c r="J18" s="361" t="s">
        <v>218</v>
      </c>
      <c r="K18" s="54"/>
    </row>
    <row r="19" spans="1:11" ht="14" x14ac:dyDescent="0.15">
      <c r="B19" s="256"/>
      <c r="C19" s="256"/>
      <c r="D19" s="256"/>
      <c r="E19" s="256"/>
      <c r="F19" s="256"/>
      <c r="G19" s="256"/>
      <c r="H19" s="41"/>
      <c r="I19" s="256"/>
      <c r="J19" s="256"/>
      <c r="K19" s="256"/>
    </row>
    <row r="20" spans="1:11" ht="15" thickBot="1" x14ac:dyDescent="0.2">
      <c r="A20" s="41"/>
      <c r="B20" s="256"/>
      <c r="C20" s="256"/>
      <c r="D20" s="256"/>
      <c r="E20" s="256"/>
      <c r="F20" s="256"/>
      <c r="G20" s="256"/>
      <c r="H20" s="41"/>
      <c r="I20" s="256"/>
    </row>
    <row r="21" spans="1:11" ht="14" x14ac:dyDescent="0.15">
      <c r="A21" s="41"/>
      <c r="B21" s="41"/>
      <c r="C21" s="41"/>
      <c r="D21" s="41"/>
      <c r="E21" s="41"/>
      <c r="F21" s="41"/>
      <c r="G21" s="41"/>
      <c r="H21" s="41"/>
      <c r="I21" s="256"/>
      <c r="J21" s="57" t="s">
        <v>19</v>
      </c>
      <c r="K21" s="46"/>
    </row>
    <row r="22" spans="1:11" ht="14" x14ac:dyDescent="0.15">
      <c r="A22" s="41"/>
      <c r="B22" s="41"/>
      <c r="C22" s="41"/>
      <c r="D22" s="41"/>
      <c r="E22" s="41"/>
      <c r="F22" s="41"/>
      <c r="G22" s="41"/>
      <c r="H22" s="41"/>
      <c r="I22" s="256"/>
      <c r="J22" s="337" t="s">
        <v>117</v>
      </c>
      <c r="K22" s="63">
        <v>2022</v>
      </c>
    </row>
    <row r="23" spans="1:11" ht="14" x14ac:dyDescent="0.15">
      <c r="A23" s="41"/>
      <c r="B23" s="41"/>
      <c r="C23" s="41"/>
      <c r="D23" s="41"/>
      <c r="E23" s="41"/>
      <c r="F23" s="41"/>
      <c r="G23" s="41"/>
      <c r="H23" s="41"/>
      <c r="I23" s="256"/>
      <c r="J23" s="58" t="s">
        <v>17</v>
      </c>
      <c r="K23" s="59">
        <v>2022</v>
      </c>
    </row>
    <row r="24" spans="1:11" ht="14" x14ac:dyDescent="0.15">
      <c r="A24" s="41"/>
      <c r="B24" s="256"/>
      <c r="C24" s="256"/>
      <c r="D24" s="256"/>
      <c r="E24" s="256"/>
      <c r="F24" s="256"/>
      <c r="G24" s="256"/>
      <c r="H24" s="256"/>
      <c r="I24" s="256"/>
      <c r="J24" s="330" t="s">
        <v>117</v>
      </c>
      <c r="K24" s="331">
        <v>2021</v>
      </c>
    </row>
    <row r="25" spans="1:11" ht="14" x14ac:dyDescent="0.15">
      <c r="A25" s="41"/>
      <c r="B25" s="256"/>
      <c r="C25" s="256"/>
      <c r="D25" s="256"/>
      <c r="E25" s="256"/>
      <c r="F25" s="256"/>
      <c r="G25" s="256"/>
      <c r="H25" s="256"/>
      <c r="I25" s="256"/>
      <c r="J25" s="286" t="s">
        <v>17</v>
      </c>
      <c r="K25" s="287">
        <v>2021</v>
      </c>
    </row>
    <row r="26" spans="1:11" ht="14" x14ac:dyDescent="0.15">
      <c r="B26" s="256"/>
      <c r="C26" s="256"/>
      <c r="D26" s="256"/>
      <c r="E26" s="256"/>
      <c r="F26" s="256"/>
      <c r="G26" s="256"/>
      <c r="H26" s="256"/>
      <c r="I26" s="256"/>
      <c r="J26" s="270" t="s">
        <v>117</v>
      </c>
      <c r="K26" s="271">
        <v>2020</v>
      </c>
    </row>
    <row r="27" spans="1:11" ht="14" x14ac:dyDescent="0.15">
      <c r="B27" s="256"/>
      <c r="C27" s="256"/>
      <c r="D27" s="256"/>
      <c r="E27" s="256"/>
      <c r="F27" s="256"/>
      <c r="G27" s="256"/>
      <c r="H27" s="256"/>
      <c r="I27" s="256"/>
      <c r="J27" s="254" t="s">
        <v>17</v>
      </c>
      <c r="K27" s="98">
        <v>2020</v>
      </c>
    </row>
    <row r="28" spans="1:11" ht="14" x14ac:dyDescent="0.15">
      <c r="B28" s="256"/>
      <c r="C28" s="256"/>
      <c r="D28" s="256"/>
      <c r="E28" s="256"/>
      <c r="F28" s="256"/>
      <c r="G28" s="256"/>
      <c r="H28" s="256"/>
      <c r="I28" s="256"/>
      <c r="J28" s="159" t="s">
        <v>117</v>
      </c>
      <c r="K28" s="160">
        <v>2019</v>
      </c>
    </row>
    <row r="29" spans="1:11" ht="14" x14ac:dyDescent="0.15">
      <c r="B29" s="256"/>
      <c r="C29" s="256"/>
      <c r="D29" s="256"/>
      <c r="E29" s="256"/>
      <c r="F29" s="256"/>
      <c r="G29" s="256"/>
      <c r="H29" s="256"/>
      <c r="I29" s="256"/>
      <c r="J29" s="151" t="s">
        <v>17</v>
      </c>
      <c r="K29" s="152">
        <v>2019</v>
      </c>
    </row>
    <row r="30" spans="1:11" ht="14" x14ac:dyDescent="0.15">
      <c r="B30" s="256"/>
      <c r="C30" s="256"/>
      <c r="D30" s="256"/>
      <c r="E30" s="256"/>
      <c r="F30" s="256"/>
      <c r="G30" s="256"/>
      <c r="H30" s="256"/>
      <c r="I30" s="256"/>
      <c r="J30" s="149" t="s">
        <v>117</v>
      </c>
      <c r="K30" s="150">
        <v>2018</v>
      </c>
    </row>
    <row r="31" spans="1:11" ht="14" x14ac:dyDescent="0.15">
      <c r="B31" s="256"/>
      <c r="C31" s="256"/>
      <c r="D31" s="256"/>
      <c r="E31" s="256"/>
      <c r="F31" s="256"/>
      <c r="G31" s="256"/>
      <c r="H31" s="256"/>
      <c r="I31" s="256"/>
      <c r="J31" s="97" t="s">
        <v>17</v>
      </c>
      <c r="K31" s="98">
        <v>2018</v>
      </c>
    </row>
    <row r="32" spans="1:11" ht="14" x14ac:dyDescent="0.15">
      <c r="B32" s="256"/>
      <c r="C32" s="256"/>
      <c r="D32" s="256"/>
      <c r="E32" s="256"/>
      <c r="F32" s="256"/>
      <c r="G32" s="256"/>
      <c r="H32" s="256"/>
      <c r="I32" s="256"/>
      <c r="J32" s="62" t="s">
        <v>117</v>
      </c>
      <c r="K32" s="63">
        <v>2017</v>
      </c>
    </row>
    <row r="33" spans="1:11" ht="14" x14ac:dyDescent="0.15">
      <c r="B33" s="256"/>
      <c r="C33" s="256"/>
      <c r="D33" s="256"/>
      <c r="E33" s="256"/>
      <c r="F33" s="256"/>
      <c r="G33" s="256"/>
      <c r="H33" s="256"/>
      <c r="I33" s="256"/>
      <c r="J33" s="58" t="s">
        <v>17</v>
      </c>
      <c r="K33" s="59">
        <v>2017</v>
      </c>
    </row>
    <row r="34" spans="1:11" ht="15" thickBot="1" x14ac:dyDescent="0.2">
      <c r="A34" s="256"/>
      <c r="B34" s="256"/>
      <c r="C34" s="256"/>
      <c r="D34" s="256"/>
      <c r="E34" s="256"/>
      <c r="F34" s="256"/>
      <c r="G34" s="256"/>
      <c r="H34" s="256"/>
      <c r="I34" s="256"/>
      <c r="J34" s="60" t="s">
        <v>17</v>
      </c>
      <c r="K34" s="61">
        <v>2016</v>
      </c>
    </row>
    <row r="49" spans="1:1" ht="14" x14ac:dyDescent="0.15">
      <c r="A49" s="256" t="s">
        <v>59</v>
      </c>
    </row>
  </sheetData>
  <sheetProtection algorithmName="SHA-512" hashValue="vUxnlKnI8FjtYkemJFsKXwFPAOAtg1PjbCGiPmY+t13DQ2WnoN09uPoLotKuS0ZRIxa3/LbMU1B2EdpRBAhskA==" saltValue="j0toRiWiPn+WNul9EsMUqg==" spinCount="100000" sheet="1" objects="1" scenarios="1"/>
  <sortState xmlns:xlrd2="http://schemas.microsoft.com/office/spreadsheetml/2017/richdata2" ref="J15:J19">
    <sortCondition ref="J14:J19"/>
  </sortState>
  <phoneticPr fontId="3" type="noConversion"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F861-8CCC-AF4C-BDB3-5349E371F422}">
  <sheetPr codeName="Sheet4">
    <tabColor theme="0" tint="-0.34998626667073579"/>
  </sheetPr>
  <dimension ref="A1:EL14"/>
  <sheetViews>
    <sheetView zoomScaleNormal="100" workbookViewId="0">
      <selection activeCell="P11" sqref="P11"/>
    </sheetView>
  </sheetViews>
  <sheetFormatPr baseColWidth="10" defaultRowHeight="15" x14ac:dyDescent="0.2"/>
  <cols>
    <col min="1" max="1" width="23.1640625" style="101" customWidth="1"/>
    <col min="2" max="2" width="18" style="101" customWidth="1"/>
    <col min="3" max="3" width="13" style="101" customWidth="1"/>
    <col min="4" max="21" width="14.1640625" style="101" customWidth="1"/>
    <col min="22" max="23" width="14.1640625" style="101" hidden="1" customWidth="1"/>
    <col min="24" max="37" width="14.1640625" style="101" customWidth="1"/>
    <col min="38" max="142" width="12.5" style="101" customWidth="1"/>
    <col min="143" max="16384" width="10.83203125" style="101"/>
  </cols>
  <sheetData>
    <row r="1" spans="1:142" x14ac:dyDescent="0.2">
      <c r="A1" s="100" t="s">
        <v>38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</row>
    <row r="2" spans="1:142" x14ac:dyDescent="0.2">
      <c r="A2" s="102" t="s">
        <v>72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</row>
    <row r="3" spans="1:142" ht="16" thickBot="1" x14ac:dyDescent="0.25">
      <c r="A3" s="100"/>
      <c r="B3" s="103"/>
      <c r="C3" s="100"/>
      <c r="D3" s="100"/>
      <c r="E3" s="100"/>
      <c r="F3" s="100"/>
      <c r="G3" s="100"/>
      <c r="H3" s="103"/>
      <c r="I3" s="104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224" t="s">
        <v>69</v>
      </c>
      <c r="W7" s="224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</row>
    <row r="8" spans="1:142" ht="20" customHeight="1" x14ac:dyDescent="0.2">
      <c r="A8" s="355" t="str">
        <f>'QLD Oct 2018'!D2</f>
        <v>APT Brisbane South</v>
      </c>
      <c r="B8" s="114" t="str">
        <f>'QLD Oct 2018'!F2</f>
        <v>AGL</v>
      </c>
      <c r="C8" s="114" t="str">
        <f>'QLD Oct 2018'!G2</f>
        <v>Savers</v>
      </c>
      <c r="D8" s="115">
        <f>365*'QLD Oct 2018'!H2/100</f>
        <v>470.85</v>
      </c>
      <c r="E8" s="116">
        <f>($C$5*'QLD Oct 2018'!O2/100)/2</f>
        <v>1350</v>
      </c>
      <c r="F8" s="117">
        <v>0</v>
      </c>
      <c r="G8" s="115">
        <v>0</v>
      </c>
      <c r="H8" s="116">
        <v>0</v>
      </c>
      <c r="I8" s="116">
        <v>0</v>
      </c>
      <c r="J8" s="115">
        <v>0</v>
      </c>
      <c r="K8" s="115">
        <f>($C$5*'QLD Oct 2018'!O2/100)/2</f>
        <v>1350</v>
      </c>
      <c r="L8" s="117">
        <v>0</v>
      </c>
      <c r="M8" s="115">
        <v>0</v>
      </c>
      <c r="N8" s="116">
        <v>0</v>
      </c>
      <c r="O8" s="116">
        <v>0</v>
      </c>
      <c r="P8" s="115">
        <v>0</v>
      </c>
      <c r="Q8" s="118">
        <f>SUM(D8:P8)</f>
        <v>3170.85</v>
      </c>
      <c r="R8" s="119">
        <f>'QLD Oct 2018'!AM2</f>
        <v>0</v>
      </c>
      <c r="S8" s="119">
        <f>'QLD Oct 2018'!AN2</f>
        <v>6</v>
      </c>
      <c r="T8" s="119">
        <f>'QLD Oct 2018'!AO2</f>
        <v>0</v>
      </c>
      <c r="U8" s="119">
        <f>'QLD Oct 2018'!AP2</f>
        <v>0</v>
      </c>
      <c r="V8" s="118">
        <f>(Q8-(Q8-D8)*S8/100)</f>
        <v>3008.85</v>
      </c>
      <c r="W8" s="118">
        <f>V8</f>
        <v>3008.85</v>
      </c>
      <c r="X8" s="118">
        <f>V8*1.1</f>
        <v>3309.7350000000001</v>
      </c>
      <c r="Y8" s="118">
        <f>W8*1.1</f>
        <v>3309.7350000000001</v>
      </c>
      <c r="Z8" s="120">
        <f>'QLD Oct 2018'!AW2</f>
        <v>0</v>
      </c>
      <c r="AA8" s="121" t="str">
        <f>'QLD Oct 2018'!AX2</f>
        <v>n</v>
      </c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</row>
    <row r="9" spans="1:142" ht="20" customHeight="1" thickBot="1" x14ac:dyDescent="0.25">
      <c r="A9" s="353"/>
      <c r="B9" s="122" t="str">
        <f>'QLD Oct 2018'!F3</f>
        <v>Origin Energy</v>
      </c>
      <c r="C9" s="122" t="str">
        <f>'QLD Oct 2018'!G3</f>
        <v>Saver</v>
      </c>
      <c r="D9" s="123">
        <f>365*'QLD Oct 2018'!H3/100</f>
        <v>386.68099999999998</v>
      </c>
      <c r="E9" s="124">
        <f>IF($C$5*'QLD Oct 2018'!AK3/'QLD Oct 2018'!AI3&gt;='QLD Oct 2018'!J3,('QLD Oct 2018'!J3*'QLD Oct 2018'!O3/100)*'QLD Oct 2018'!AI3,($C$5*'QLD Oct 2018'!AK3/'QLD Oct 2018'!AI3*'QLD Oct 2018'!O3/100)*'QLD Oct 2018'!AI3)</f>
        <v>1400</v>
      </c>
      <c r="F9" s="125">
        <f>IF($C$5*'QLD Oct 2018'!AK3/'QLD Oct 2018'!AI3&lt;'QLD Oct 2018'!J3,0,IF($C$5*'QLD Oct 2018'!AK3/'QLD Oct 2018'!AI3&lt;='QLD Oct 2018'!K3,($C$5*'QLD Oct 2018'!AK3/'QLD Oct 2018'!AI3-'QLD Oct 2018'!J3)*('QLD Oct 2018'!P3/100)*'QLD Oct 2018'!AI3,('QLD Oct 2018'!K3-'QLD Oct 2018'!J3)*('QLD Oct 2018'!P3/100)*'QLD Oct 2018'!AI3))</f>
        <v>0</v>
      </c>
      <c r="G9" s="123">
        <f>IF($C$5*'QLD Oct 2018'!AK3/'QLD Oct 2018'!AI3&lt;'QLD Oct 2018'!K3,0,IF($C$5*'QLD Oct 2018'!AK3/'QLD Oct 2018'!AI3&lt;='QLD Oct 2018'!L3,($C$5*'QLD Oct 2018'!AK3/'QLD Oct 2018'!AI3-'QLD Oct 2018'!K3)*('QLD Oct 2018'!Q3/100)*'QLD Oct 2018'!AI3,('QLD Oct 2018'!L3-'QLD Oct 2018'!K3)*('QLD Oct 2018'!Q3/100)*'QLD Oct 2018'!AI3))</f>
        <v>0</v>
      </c>
      <c r="H9" s="124">
        <f>IF($C$5*'QLD Oct 2018'!AK3/'QLD Oct 2018'!AI3&lt;'QLD Oct 2018'!L3,0,IF($C$5*'QLD Oct 2018'!AK3/'QLD Oct 2018'!AI3&lt;='QLD Oct 2018'!M3,($C$5*'QLD Oct 2018'!AK3/'QLD Oct 2018'!AI3-'QLD Oct 2018'!L3)*('QLD Oct 2018'!R3/100)*'QLD Oct 2018'!AI3,('QLD Oct 2018'!M3-'QLD Oct 2018'!L3)*('QLD Oct 2018'!R3/100)*'QLD Oct 2018'!AI3))</f>
        <v>0</v>
      </c>
      <c r="I9" s="124">
        <f>IF($C$5*'QLD Oct 2018'!AK3/'QLD Oct 2018'!AI3&lt;'QLD Oct 2018'!M3,0,IF($C$5*'QLD Oct 2018'!AK3/'QLD Oct 2018'!AI3&lt;='QLD Oct 2018'!N3,($C$5*'QLD Oct 2018'!AK3/'QLD Oct 2018'!AI3-'QLD Oct 2018'!M3)*('QLD Oct 2018'!S3/100)*'QLD Oct 2018'!AI3,('QLD Oct 2018'!N3-'QLD Oct 2018'!M3)*('QLD Oct 2018'!S3/100)*'QLD Oct 2018'!AI3))</f>
        <v>0</v>
      </c>
      <c r="J9" s="123">
        <f>IF(($C$5*'QLD Oct 2018'!AK3/'QLD Oct 2018'!AI3&gt;'QLD Oct 2018'!N3),($C$5*'QLD Oct 2018'!AK3/'QLD Oct 2018'!AI3-'QLD Oct 2018'!N3)*'QLD Oct 2018'!T3/100*'QLD Oct 2018'!AI3,0)</f>
        <v>0</v>
      </c>
      <c r="K9" s="123">
        <f>IF($C$5*'QLD Oct 2018'!AL3/'QLD Oct 2018'!AJ3&gt;='QLD Oct 2018'!J3,('QLD Oct 2018'!J3*'QLD Oct 2018'!U3/100)*'QLD Oct 2018'!AJ3,($C$5*'QLD Oct 2018'!AL3/'QLD Oct 2018'!AJ3*'QLD Oct 2018'!U3/100)*'QLD Oct 2018'!AJ3)</f>
        <v>1400</v>
      </c>
      <c r="L9" s="123">
        <f>IF($C$5*'QLD Oct 2018'!AL3/'QLD Oct 2018'!AJ3&lt;'QLD Oct 2018'!J3,0,IF($C$5*'QLD Oct 2018'!AL3/'QLD Oct 2018'!AJ3&lt;='QLD Oct 2018'!K3,($C$5*'QLD Oct 2018'!AK3/'QLD Oct 2018'!AJ3-'QLD Oct 2018'!J3)*('QLD Oct 2018'!V3/100)*'QLD Oct 2018'!AJ3,('QLD Oct 2018'!K3-'QLD Oct 2018'!J3)*('QLD Oct 2018'!V3/100)*'QLD Oct 2018'!AJ3))</f>
        <v>0</v>
      </c>
      <c r="M9" s="123">
        <f>IF($C$5*'QLD Oct 2018'!AL3/'QLD Oct 2018'!AJ3&lt;'QLD Oct 2018'!K3,0,IF($C$5*'QLD Oct 2018'!AL3/'QLD Oct 2018'!AJ3&lt;='QLD Oct 2018'!L3,($C$5*'QLD Oct 2018'!AL3/'QLD Oct 2018'!AJ3-'QLD Oct 2018'!K3)*('QLD Oct 2018'!W3/100)*'QLD Oct 2018'!AJ3,('QLD Oct 2018'!L3-'QLD Oct 2018'!K3)*('QLD Oct 2018'!W3/100)*'QLD Oct 2018'!AJ3))</f>
        <v>0</v>
      </c>
      <c r="N9" s="123">
        <f>IF($C$5*'QLD Oct 2018'!AL3/'QLD Oct 2018'!AJ3&lt;'QLD Oct 2018'!L3,0,IF($C$5*'QLD Oct 2018'!AL3/'QLD Oct 2018'!AJ3&lt;='QLD Oct 2018'!M3,($C$5*'QLD Oct 2018'!AL3/'QLD Oct 2018'!AJ3-'QLD Oct 2018'!L3)*('QLD Oct 2018'!X3/100)*'QLD Oct 2018'!AJ3,('QLD Oct 2018'!M3-'QLD Oct 2018'!L3)*('QLD Oct 2018'!X3/100)*'QLD Oct 2018'!AJ3))</f>
        <v>0</v>
      </c>
      <c r="O9" s="123">
        <f>IF($C$5*'QLD Oct 2018'!AL3/'QLD Oct 2018'!AJ3&lt;'QLD Oct 2018'!M3,0,IF($C$5*'QLD Oct 2018'!AL3/'QLD Oct 2018'!AJ3&lt;='QLD Oct 2018'!N3,($C$5*'QLD Oct 2018'!AL3/'QLD Oct 2018'!AJ3-'QLD Oct 2018'!M3)*('QLD Oct 2018'!Y3/100)*'QLD Oct 2018'!AJ3,('QLD Oct 2018'!N3-'QLD Oct 2018'!M3)*('QLD Oct 2018'!Y3/100)*'QLD Oct 2018'!AJ3))</f>
        <v>0</v>
      </c>
      <c r="P9" s="123">
        <f>IF(($C$5*'QLD Oct 2018'!AL3/'QLD Oct 2018'!AJ3&gt;'QLD Oct 2018'!N3),($C$5*'QLD Oct 2018'!AL3/'QLD Oct 2018'!AJ3-'QLD Oct 2018'!N3)*'QLD Oct 2018'!Z3/100*'QLD Oct 2018'!AJ3,0)</f>
        <v>0</v>
      </c>
      <c r="Q9" s="126">
        <f t="shared" ref="Q9:Q13" si="0">SUM(D9:P9)</f>
        <v>3186.681</v>
      </c>
      <c r="R9" s="127">
        <f>'QLD Oct 2018'!AM3</f>
        <v>0</v>
      </c>
      <c r="S9" s="127">
        <f>'QLD Oct 2018'!AN3</f>
        <v>8</v>
      </c>
      <c r="T9" s="127">
        <f>'QLD Oct 2018'!AO3</f>
        <v>0</v>
      </c>
      <c r="U9" s="127">
        <f>'QLD Oct 2018'!AP3</f>
        <v>0</v>
      </c>
      <c r="V9" s="126">
        <f t="shared" ref="V9:V13" si="1">(Q9-(Q9-D9)*S9/100)</f>
        <v>2962.681</v>
      </c>
      <c r="W9" s="126">
        <f t="shared" ref="W9:W13" si="2">V9</f>
        <v>2962.681</v>
      </c>
      <c r="X9" s="126">
        <f t="shared" ref="X9:Y13" si="3">V9*1.1</f>
        <v>3258.9491000000003</v>
      </c>
      <c r="Y9" s="126">
        <f t="shared" si="3"/>
        <v>3258.9491000000003</v>
      </c>
      <c r="Z9" s="128">
        <f>'QLD Oct 2018'!AW3</f>
        <v>12</v>
      </c>
      <c r="AA9" s="129" t="str">
        <f>'QLD Oct 2018'!AX3</f>
        <v>y</v>
      </c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</row>
    <row r="10" spans="1:142" ht="20" customHeight="1" thickTop="1" x14ac:dyDescent="0.2">
      <c r="A10" s="356" t="str">
        <f>'QLD Oct 2018'!D4</f>
        <v>Envestra Brisbane North</v>
      </c>
      <c r="B10" s="114" t="str">
        <f>'QLD Oct 2018'!F4</f>
        <v>AGL</v>
      </c>
      <c r="C10" s="114" t="str">
        <f>'QLD Oct 2018'!G4</f>
        <v>Savers</v>
      </c>
      <c r="D10" s="115">
        <f>365*'QLD Oct 2018'!H4/100</f>
        <v>262.8</v>
      </c>
      <c r="E10" s="116">
        <f>($C$5*'QLD Oct 2018'!O4/100)/2</f>
        <v>1850</v>
      </c>
      <c r="F10" s="117">
        <v>0</v>
      </c>
      <c r="G10" s="115">
        <v>0</v>
      </c>
      <c r="H10" s="116">
        <v>0</v>
      </c>
      <c r="I10" s="116">
        <v>0</v>
      </c>
      <c r="J10" s="115">
        <v>0</v>
      </c>
      <c r="K10" s="115">
        <f>($C$5*'QLD Oct 2018'!O4/100)/2</f>
        <v>1850</v>
      </c>
      <c r="L10" s="117">
        <v>0</v>
      </c>
      <c r="M10" s="115">
        <v>0</v>
      </c>
      <c r="N10" s="116">
        <v>0</v>
      </c>
      <c r="O10" s="116">
        <v>0</v>
      </c>
      <c r="P10" s="115">
        <v>0</v>
      </c>
      <c r="Q10" s="118">
        <f t="shared" si="0"/>
        <v>3962.8</v>
      </c>
      <c r="R10" s="119">
        <f>'QLD Oct 2018'!AM4</f>
        <v>0</v>
      </c>
      <c r="S10" s="119">
        <f>'QLD Oct 2018'!AN4</f>
        <v>6</v>
      </c>
      <c r="T10" s="119">
        <f>'QLD Oct 2018'!AO4</f>
        <v>0</v>
      </c>
      <c r="U10" s="119">
        <f>'QLD Oct 2018'!AP4</f>
        <v>0</v>
      </c>
      <c r="V10" s="118">
        <f t="shared" si="1"/>
        <v>3740.8</v>
      </c>
      <c r="W10" s="118">
        <f t="shared" si="2"/>
        <v>3740.8</v>
      </c>
      <c r="X10" s="118">
        <f t="shared" si="3"/>
        <v>4114.88</v>
      </c>
      <c r="Y10" s="118">
        <f t="shared" si="3"/>
        <v>4114.88</v>
      </c>
      <c r="Z10" s="120">
        <f>'QLD Oct 2018'!AW4</f>
        <v>0</v>
      </c>
      <c r="AA10" s="121" t="str">
        <f>'QLD Oct 2018'!AX4</f>
        <v>n</v>
      </c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</row>
    <row r="11" spans="1:142" ht="20" customHeight="1" thickBot="1" x14ac:dyDescent="0.25">
      <c r="A11" s="353"/>
      <c r="B11" s="122" t="str">
        <f>'QLD Oct 2018'!F5</f>
        <v>Origin Energy</v>
      </c>
      <c r="C11" s="122" t="str">
        <f>'QLD Oct 2018'!G5</f>
        <v>Saver</v>
      </c>
      <c r="D11" s="123">
        <f>365*'QLD Oct 2018'!H5/100</f>
        <v>236.92149999999998</v>
      </c>
      <c r="E11" s="124">
        <f>IF($C$5*'QLD Oct 2018'!AK5/'QLD Oct 2018'!AI5&gt;='QLD Oct 2018'!J5,('QLD Oct 2018'!J5*'QLD Oct 2018'!O5/100)*'QLD Oct 2018'!AI5,($C$5*'QLD Oct 2018'!AK5/'QLD Oct 2018'!AI5*'QLD Oct 2018'!O5/100)*'QLD Oct 2018'!AI5)</f>
        <v>1382.4</v>
      </c>
      <c r="F11" s="125">
        <f>IF($C$5*'QLD Oct 2018'!AK5/'QLD Oct 2018'!AI5&lt;'QLD Oct 2018'!J5,0,IF($C$5*'QLD Oct 2018'!AK5/'QLD Oct 2018'!AI5&lt;='QLD Oct 2018'!K5,($C$5*'QLD Oct 2018'!AK5/'QLD Oct 2018'!AI5-'QLD Oct 2018'!J5)*('QLD Oct 2018'!P5/100)*'QLD Oct 2018'!AI5,('QLD Oct 2018'!K5-'QLD Oct 2018'!J5)*('QLD Oct 2018'!P5/100)*'QLD Oct 2018'!AI5))</f>
        <v>495.60000000000014</v>
      </c>
      <c r="G11" s="123">
        <f>IF($C$5*'QLD Oct 2018'!AK5/'QLD Oct 2018'!AI5&lt;'QLD Oct 2018'!K5,0,IF($C$5*'QLD Oct 2018'!AK5/'QLD Oct 2018'!AI5&lt;='QLD Oct 2018'!L5,($C$5*'QLD Oct 2018'!AK5/'QLD Oct 2018'!AI5-'QLD Oct 2018'!K5)*('QLD Oct 2018'!Q5/100)*'QLD Oct 2018'!AI5,('QLD Oct 2018'!L5-'QLD Oct 2018'!K5)*('QLD Oct 2018'!Q5/100)*'QLD Oct 2018'!AI5))</f>
        <v>0</v>
      </c>
      <c r="H11" s="124">
        <f>IF($C$5*'QLD Oct 2018'!AK5/'QLD Oct 2018'!AI5&lt;'QLD Oct 2018'!L5,0,IF($C$5*'QLD Oct 2018'!AK5/'QLD Oct 2018'!AI5&lt;='QLD Oct 2018'!M5,($C$5*'QLD Oct 2018'!AK5/'QLD Oct 2018'!AI5-'QLD Oct 2018'!L5)*('QLD Oct 2018'!R5/100)*'QLD Oct 2018'!AI5,('QLD Oct 2018'!M5-'QLD Oct 2018'!L5)*('QLD Oct 2018'!R5/100)*'QLD Oct 2018'!AI5))</f>
        <v>0</v>
      </c>
      <c r="I11" s="124">
        <f>IF($C$5*'QLD Oct 2018'!AK5/'QLD Oct 2018'!AI5&lt;'QLD Oct 2018'!M5,0,IF($C$5*'QLD Oct 2018'!AK5/'QLD Oct 2018'!AI5&lt;='QLD Oct 2018'!N5,($C$5*'QLD Oct 2018'!AK5/'QLD Oct 2018'!AI5-'QLD Oct 2018'!M5)*('QLD Oct 2018'!S5/100)*'QLD Oct 2018'!AI5,('QLD Oct 2018'!N5-'QLD Oct 2018'!M5)*('QLD Oct 2018'!S5/100)*'QLD Oct 2018'!AI5))</f>
        <v>0</v>
      </c>
      <c r="J11" s="123">
        <f>IF(($C$5*'QLD Oct 2018'!AK5/'QLD Oct 2018'!AI5&gt;'QLD Oct 2018'!N5),($C$5*'QLD Oct 2018'!AK5/'QLD Oct 2018'!AI5-'QLD Oct 2018'!N5)*'QLD Oct 2018'!T5/100*'QLD Oct 2018'!AI5,0)</f>
        <v>0</v>
      </c>
      <c r="K11" s="123">
        <f>IF($C$5*'QLD Oct 2018'!AL5/'QLD Oct 2018'!AJ5&gt;='QLD Oct 2018'!J5,('QLD Oct 2018'!J5*'QLD Oct 2018'!U5/100)*'QLD Oct 2018'!AJ5,($C$5*'QLD Oct 2018'!AL5/'QLD Oct 2018'!AJ5*'QLD Oct 2018'!U5/100)*'QLD Oct 2018'!AJ5)</f>
        <v>1382.4</v>
      </c>
      <c r="L11" s="123">
        <f>IF($C$5*'QLD Oct 2018'!AL5/'QLD Oct 2018'!AJ5&lt;'QLD Oct 2018'!J5,0,IF($C$5*'QLD Oct 2018'!AL5/'QLD Oct 2018'!AJ5&lt;='QLD Oct 2018'!K5,($C$5*'QLD Oct 2018'!AK5/'QLD Oct 2018'!AJ5-'QLD Oct 2018'!J5)*('QLD Oct 2018'!V5/100)*'QLD Oct 2018'!AJ5,('QLD Oct 2018'!K5-'QLD Oct 2018'!J5)*('QLD Oct 2018'!V5/100)*'QLD Oct 2018'!AJ5))</f>
        <v>495.60000000000014</v>
      </c>
      <c r="M11" s="123">
        <f>IF($C$5*'QLD Oct 2018'!AL5/'QLD Oct 2018'!AJ5&lt;'QLD Oct 2018'!K5,0,IF($C$5*'QLD Oct 2018'!AL5/'QLD Oct 2018'!AJ5&lt;='QLD Oct 2018'!L5,($C$5*'QLD Oct 2018'!AL5/'QLD Oct 2018'!AJ5-'QLD Oct 2018'!K5)*('QLD Oct 2018'!W5/100)*'QLD Oct 2018'!AJ5,('QLD Oct 2018'!L5-'QLD Oct 2018'!K5)*('QLD Oct 2018'!W5/100)*'QLD Oct 2018'!AJ5))</f>
        <v>0</v>
      </c>
      <c r="N11" s="123">
        <f>IF($C$5*'QLD Oct 2018'!AL5/'QLD Oct 2018'!AJ5&lt;'QLD Oct 2018'!L5,0,IF($C$5*'QLD Oct 2018'!AL5/'QLD Oct 2018'!AJ5&lt;='QLD Oct 2018'!M5,($C$5*'QLD Oct 2018'!AL5/'QLD Oct 2018'!AJ5-'QLD Oct 2018'!L5)*('QLD Oct 2018'!X5/100)*'QLD Oct 2018'!AJ5,('QLD Oct 2018'!M5-'QLD Oct 2018'!L5)*('QLD Oct 2018'!X5/100)*'QLD Oct 2018'!AJ5))</f>
        <v>0</v>
      </c>
      <c r="O11" s="123">
        <f>IF($C$5*'QLD Oct 2018'!AL5/'QLD Oct 2018'!AJ5&lt;'QLD Oct 2018'!M5,0,IF($C$5*'QLD Oct 2018'!AL5/'QLD Oct 2018'!AJ5&lt;='QLD Oct 2018'!N5,($C$5*'QLD Oct 2018'!AL5/'QLD Oct 2018'!AJ5-'QLD Oct 2018'!M5)*('QLD Oct 2018'!Y5/100)*'QLD Oct 2018'!AJ5,('QLD Oct 2018'!N5-'QLD Oct 2018'!M5)*('QLD Oct 2018'!Y5/100)*'QLD Oct 2018'!AJ5))</f>
        <v>0</v>
      </c>
      <c r="P11" s="123">
        <f>IF(($C$5*'QLD Oct 2018'!AL5/'QLD Oct 2018'!AJ5&gt;'QLD Oct 2018'!N5),($C$5*'QLD Oct 2018'!AL5/'QLD Oct 2018'!AJ5-'QLD Oct 2018'!N5)*'QLD Oct 2018'!Z5/100*'QLD Oct 2018'!AJ5,0)</f>
        <v>0</v>
      </c>
      <c r="Q11" s="126">
        <f t="shared" si="0"/>
        <v>3992.9215000000004</v>
      </c>
      <c r="R11" s="127">
        <f>'QLD Oct 2018'!AM5</f>
        <v>0</v>
      </c>
      <c r="S11" s="127">
        <f>'QLD Oct 2018'!AN5</f>
        <v>8</v>
      </c>
      <c r="T11" s="127">
        <f>'QLD Oct 2018'!AO5</f>
        <v>0</v>
      </c>
      <c r="U11" s="127">
        <f>'QLD Oct 2018'!AP5</f>
        <v>0</v>
      </c>
      <c r="V11" s="126">
        <f t="shared" si="1"/>
        <v>3692.4415000000004</v>
      </c>
      <c r="W11" s="126">
        <f t="shared" si="2"/>
        <v>3692.4415000000004</v>
      </c>
      <c r="X11" s="126">
        <f t="shared" si="3"/>
        <v>4061.6856500000008</v>
      </c>
      <c r="Y11" s="126">
        <f t="shared" si="3"/>
        <v>4061.6856500000008</v>
      </c>
      <c r="Z11" s="128">
        <f>'QLD Oct 2018'!AW5</f>
        <v>12</v>
      </c>
      <c r="AA11" s="129" t="str">
        <f>'QLD Oct 2018'!AX5</f>
        <v>y</v>
      </c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</row>
    <row r="12" spans="1:142" ht="20" customHeight="1" thickTop="1" thickBot="1" x14ac:dyDescent="0.25">
      <c r="A12" s="146" t="str">
        <f>'QLD Oct 2018'!D6</f>
        <v>Envestra Northern</v>
      </c>
      <c r="B12" s="130" t="str">
        <f>'QLD Oct 2018'!F6</f>
        <v>Origin Energy</v>
      </c>
      <c r="C12" s="130" t="str">
        <f>'QLD Oct 2018'!G6</f>
        <v>Saver</v>
      </c>
      <c r="D12" s="131">
        <f>365*'QLD Oct 2018'!H6/100</f>
        <v>231.04499999999999</v>
      </c>
      <c r="E12" s="132">
        <f>IF($C$5*'QLD Oct 2018'!AK6/'QLD Oct 2018'!AI6&gt;='QLD Oct 2018'!J6,('QLD Oct 2018'!J6*'QLD Oct 2018'!O6/100)*'QLD Oct 2018'!AI6,($C$5*'QLD Oct 2018'!AK6/'QLD Oct 2018'!AI6*'QLD Oct 2018'!O6/100)*'QLD Oct 2018'!AI6)</f>
        <v>1456.92</v>
      </c>
      <c r="F12" s="133">
        <f>IF($C$5*'QLD Oct 2018'!AK6/'QLD Oct 2018'!AI6&lt;'QLD Oct 2018'!J6,0,IF($C$5*'QLD Oct 2018'!AK6/'QLD Oct 2018'!AI6&lt;='QLD Oct 2018'!K6,($C$5*'QLD Oct 2018'!AK6/'QLD Oct 2018'!AI6-'QLD Oct 2018'!J6)*('QLD Oct 2018'!P6/100)*'QLD Oct 2018'!AI6,('QLD Oct 2018'!K6-'QLD Oct 2018'!J6)*('QLD Oct 2018'!P6/100)*'QLD Oct 2018'!AI6))</f>
        <v>530.46000000000015</v>
      </c>
      <c r="G12" s="131">
        <f>IF($C$5*'QLD Oct 2018'!AK6/'QLD Oct 2018'!AI6&lt;'QLD Oct 2018'!K6,0,IF($C$5*'QLD Oct 2018'!AK6/'QLD Oct 2018'!AI6&lt;='QLD Oct 2018'!L6,($C$5*'QLD Oct 2018'!AK6/'QLD Oct 2018'!AI6-'QLD Oct 2018'!K6)*('QLD Oct 2018'!Q6/100)*'QLD Oct 2018'!AI6,('QLD Oct 2018'!L6-'QLD Oct 2018'!K6)*('QLD Oct 2018'!Q6/100)*'QLD Oct 2018'!AI6))</f>
        <v>0</v>
      </c>
      <c r="H12" s="132">
        <f>IF($C$5*'QLD Oct 2018'!AK6/'QLD Oct 2018'!AI6&lt;'QLD Oct 2018'!L6,0,IF($C$5*'QLD Oct 2018'!AK6/'QLD Oct 2018'!AI6&lt;='QLD Oct 2018'!M6,($C$5*'QLD Oct 2018'!AK6/'QLD Oct 2018'!AI6-'QLD Oct 2018'!L6)*('QLD Oct 2018'!R6/100)*'QLD Oct 2018'!AI6,('QLD Oct 2018'!M6-'QLD Oct 2018'!L6)*('QLD Oct 2018'!R6/100)*'QLD Oct 2018'!AI6))</f>
        <v>0</v>
      </c>
      <c r="I12" s="132">
        <f>IF($C$5*'QLD Oct 2018'!AK6/'QLD Oct 2018'!AI6&lt;'QLD Oct 2018'!M6,0,IF($C$5*'QLD Oct 2018'!AK6/'QLD Oct 2018'!AI6&lt;='QLD Oct 2018'!N6,($C$5*'QLD Oct 2018'!AK6/'QLD Oct 2018'!AI6-'QLD Oct 2018'!M6)*('QLD Oct 2018'!S6/100)*'QLD Oct 2018'!AI6,('QLD Oct 2018'!N6-'QLD Oct 2018'!M6)*('QLD Oct 2018'!S6/100)*'QLD Oct 2018'!AI6))</f>
        <v>0</v>
      </c>
      <c r="J12" s="131">
        <f>IF(($C$5*'QLD Oct 2018'!AK6/'QLD Oct 2018'!AI6&gt;'QLD Oct 2018'!N6),($C$5*'QLD Oct 2018'!AK6/'QLD Oct 2018'!AI6-'QLD Oct 2018'!N6)*'QLD Oct 2018'!T6/100*'QLD Oct 2018'!AI6,0)</f>
        <v>0</v>
      </c>
      <c r="K12" s="131">
        <f>IF($C$5*'QLD Oct 2018'!AL6/'QLD Oct 2018'!AJ6&gt;='QLD Oct 2018'!J6,('QLD Oct 2018'!J6*'QLD Oct 2018'!U6/100)*'QLD Oct 2018'!AJ6,($C$5*'QLD Oct 2018'!AL6/'QLD Oct 2018'!AJ6*'QLD Oct 2018'!U6/100)*'QLD Oct 2018'!AJ6)</f>
        <v>1456.92</v>
      </c>
      <c r="L12" s="131">
        <f>IF($C$5*'QLD Oct 2018'!AL6/'QLD Oct 2018'!AJ6&lt;'QLD Oct 2018'!J6,0,IF($C$5*'QLD Oct 2018'!AL6/'QLD Oct 2018'!AJ6&lt;='QLD Oct 2018'!K6,($C$5*'QLD Oct 2018'!AK6/'QLD Oct 2018'!AJ6-'QLD Oct 2018'!J6)*('QLD Oct 2018'!V6/100)*'QLD Oct 2018'!AJ6,('QLD Oct 2018'!K6-'QLD Oct 2018'!J6)*('QLD Oct 2018'!V6/100)*'QLD Oct 2018'!AJ6))</f>
        <v>530.46000000000015</v>
      </c>
      <c r="M12" s="131">
        <f>IF($C$5*'QLD Oct 2018'!AL6/'QLD Oct 2018'!AJ6&lt;'QLD Oct 2018'!K6,0,IF($C$5*'QLD Oct 2018'!AL6/'QLD Oct 2018'!AJ6&lt;='QLD Oct 2018'!L6,($C$5*'QLD Oct 2018'!AL6/'QLD Oct 2018'!AJ6-'QLD Oct 2018'!K6)*('QLD Oct 2018'!W6/100)*'QLD Oct 2018'!AJ6,('QLD Oct 2018'!L6-'QLD Oct 2018'!K6)*('QLD Oct 2018'!W6/100)*'QLD Oct 2018'!AJ6))</f>
        <v>0</v>
      </c>
      <c r="N12" s="131">
        <f>IF($C$5*'QLD Oct 2018'!AL6/'QLD Oct 2018'!AJ6&lt;'QLD Oct 2018'!L6,0,IF($C$5*'QLD Oct 2018'!AL6/'QLD Oct 2018'!AJ6&lt;='QLD Oct 2018'!M6,($C$5*'QLD Oct 2018'!AL6/'QLD Oct 2018'!AJ6-'QLD Oct 2018'!L6)*('QLD Oct 2018'!X6/100)*'QLD Oct 2018'!AJ6,('QLD Oct 2018'!M6-'QLD Oct 2018'!L6)*('QLD Oct 2018'!X6/100)*'QLD Oct 2018'!AJ6))</f>
        <v>0</v>
      </c>
      <c r="O12" s="131">
        <f>IF($C$5*'QLD Oct 2018'!AL6/'QLD Oct 2018'!AJ6&lt;'QLD Oct 2018'!M6,0,IF($C$5*'QLD Oct 2018'!AL6/'QLD Oct 2018'!AJ6&lt;='QLD Oct 2018'!N6,($C$5*'QLD Oct 2018'!AL6/'QLD Oct 2018'!AJ6-'QLD Oct 2018'!M6)*('QLD Oct 2018'!Y6/100)*'QLD Oct 2018'!AJ6,('QLD Oct 2018'!N6-'QLD Oct 2018'!M6)*('QLD Oct 2018'!Y6/100)*'QLD Oct 2018'!AJ6))</f>
        <v>0</v>
      </c>
      <c r="P12" s="131">
        <f>IF(($C$5*'QLD Oct 2018'!AL6/'QLD Oct 2018'!AJ6&gt;'QLD Oct 2018'!N6),($C$5*'QLD Oct 2018'!AL6/'QLD Oct 2018'!AJ6-'QLD Oct 2018'!N6)*'QLD Oct 2018'!Z6/100*'QLD Oct 2018'!AJ6,0)</f>
        <v>0</v>
      </c>
      <c r="Q12" s="134">
        <f t="shared" si="0"/>
        <v>4205.8050000000003</v>
      </c>
      <c r="R12" s="135">
        <f>'QLD Oct 2018'!AM6</f>
        <v>0</v>
      </c>
      <c r="S12" s="135">
        <f>'QLD Oct 2018'!AN6</f>
        <v>8</v>
      </c>
      <c r="T12" s="135">
        <f>'QLD Oct 2018'!AO6</f>
        <v>0</v>
      </c>
      <c r="U12" s="135">
        <f>'QLD Oct 2018'!AP6</f>
        <v>0</v>
      </c>
      <c r="V12" s="134">
        <f t="shared" si="1"/>
        <v>3887.8242</v>
      </c>
      <c r="W12" s="134">
        <f t="shared" si="2"/>
        <v>3887.8242</v>
      </c>
      <c r="X12" s="134">
        <f t="shared" si="3"/>
        <v>4276.6066200000005</v>
      </c>
      <c r="Y12" s="134">
        <f t="shared" si="3"/>
        <v>4276.6066200000005</v>
      </c>
      <c r="Z12" s="136">
        <f>'QLD Oct 2018'!AW6</f>
        <v>12</v>
      </c>
      <c r="AA12" s="137" t="str">
        <f>'QLD Oct 2018'!AX6</f>
        <v>y</v>
      </c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</row>
    <row r="13" spans="1:142" ht="20" customHeight="1" thickTop="1" thickBot="1" x14ac:dyDescent="0.25">
      <c r="A13" s="147" t="str">
        <f>'QLD Oct 2018'!D7</f>
        <v>Envestra Wide Bay</v>
      </c>
      <c r="B13" s="138" t="str">
        <f>'QLD Oct 2018'!F7</f>
        <v>Origin Energy</v>
      </c>
      <c r="C13" s="138" t="str">
        <f>'QLD Oct 2018'!G7</f>
        <v>Saver</v>
      </c>
      <c r="D13" s="139">
        <f>365*'QLD Oct 2018'!H7/100</f>
        <v>211.00650000000002</v>
      </c>
      <c r="E13" s="140">
        <f>IF($C$5*'QLD Oct 2018'!AK7/'QLD Oct 2018'!AI7&gt;='QLD Oct 2018'!J7,('QLD Oct 2018'!J7*'QLD Oct 2018'!O7/100)*'QLD Oct 2018'!AI7,($C$5*'QLD Oct 2018'!AK7/'QLD Oct 2018'!AI7*'QLD Oct 2018'!O7/100)*'QLD Oct 2018'!AI7)</f>
        <v>1198.8000000000002</v>
      </c>
      <c r="F13" s="141">
        <f>IF($C$5*'QLD Oct 2018'!AK7/'QLD Oct 2018'!AI7&lt;'QLD Oct 2018'!J7,0,IF($C$5*'QLD Oct 2018'!AK7/'QLD Oct 2018'!AI7&lt;='QLD Oct 2018'!K7,($C$5*'QLD Oct 2018'!AK7/'QLD Oct 2018'!AI7-'QLD Oct 2018'!J7)*('QLD Oct 2018'!P7/100)*'QLD Oct 2018'!AI7,('QLD Oct 2018'!K7-'QLD Oct 2018'!J7)*('QLD Oct 2018'!P7/100)*'QLD Oct 2018'!AI7))</f>
        <v>0</v>
      </c>
      <c r="G13" s="139">
        <f>IF($C$5*'QLD Oct 2018'!AK7/'QLD Oct 2018'!AI7&lt;'QLD Oct 2018'!K7,0,IF($C$5*'QLD Oct 2018'!AK7/'QLD Oct 2018'!AI7&lt;='QLD Oct 2018'!L7,($C$5*'QLD Oct 2018'!AK7/'QLD Oct 2018'!AI7-'QLD Oct 2018'!K7)*('QLD Oct 2018'!Q7/100)*'QLD Oct 2018'!AI7,('QLD Oct 2018'!L7-'QLD Oct 2018'!K7)*('QLD Oct 2018'!Q7/100)*'QLD Oct 2018'!AI7))</f>
        <v>0</v>
      </c>
      <c r="H13" s="140">
        <f>IF($C$5*'QLD Oct 2018'!AK7/'QLD Oct 2018'!AI7&lt;'QLD Oct 2018'!L7,0,IF($C$5*'QLD Oct 2018'!AK7/'QLD Oct 2018'!AI7&lt;='QLD Oct 2018'!M7,($C$5*'QLD Oct 2018'!AK7/'QLD Oct 2018'!AI7-'QLD Oct 2018'!L7)*('QLD Oct 2018'!R7/100)*'QLD Oct 2018'!AI7,('QLD Oct 2018'!M7-'QLD Oct 2018'!L7)*('QLD Oct 2018'!R7/100)*'QLD Oct 2018'!AI7))</f>
        <v>0</v>
      </c>
      <c r="I13" s="140">
        <f>IF($C$5*'QLD Oct 2018'!AK7/'QLD Oct 2018'!AI7&lt;'QLD Oct 2018'!M7,0,IF($C$5*'QLD Oct 2018'!AK7/'QLD Oct 2018'!AI7&lt;='QLD Oct 2018'!N7,($C$5*'QLD Oct 2018'!AK7/'QLD Oct 2018'!AI7-'QLD Oct 2018'!M7)*('QLD Oct 2018'!S7/100)*'QLD Oct 2018'!AI7,('QLD Oct 2018'!N7-'QLD Oct 2018'!M7)*('QLD Oct 2018'!S7/100)*'QLD Oct 2018'!AI7))</f>
        <v>0</v>
      </c>
      <c r="J13" s="139">
        <f>IF(($C$5*'QLD Oct 2018'!AK7/'QLD Oct 2018'!AI7&gt;'QLD Oct 2018'!N7),($C$5*'QLD Oct 2018'!AK7/'QLD Oct 2018'!AI7-'QLD Oct 2018'!N7)*'QLD Oct 2018'!T7/100*'QLD Oct 2018'!AI7,0)</f>
        <v>455.00000000000011</v>
      </c>
      <c r="K13" s="139">
        <f>IF($C$5*'QLD Oct 2018'!AL7/'QLD Oct 2018'!AJ7&gt;='QLD Oct 2018'!J7,('QLD Oct 2018'!J7*'QLD Oct 2018'!U7/100)*'QLD Oct 2018'!AJ7,($C$5*'QLD Oct 2018'!AL7/'QLD Oct 2018'!AJ7*'QLD Oct 2018'!U7/100)*'QLD Oct 2018'!AJ7)</f>
        <v>1198.8000000000002</v>
      </c>
      <c r="L13" s="139">
        <f>IF($C$5*'QLD Oct 2018'!AL7/'QLD Oct 2018'!AJ7&lt;'QLD Oct 2018'!J7,0,IF($C$5*'QLD Oct 2018'!AL7/'QLD Oct 2018'!AJ7&lt;='QLD Oct 2018'!K7,($C$5*'QLD Oct 2018'!AK7/'QLD Oct 2018'!AJ7-'QLD Oct 2018'!J7)*('QLD Oct 2018'!V7/100)*'QLD Oct 2018'!AJ7,('QLD Oct 2018'!K7-'QLD Oct 2018'!J7)*('QLD Oct 2018'!V7/100)*'QLD Oct 2018'!AJ7))</f>
        <v>0</v>
      </c>
      <c r="M13" s="139">
        <f>IF($C$5*'QLD Oct 2018'!AL7/'QLD Oct 2018'!AJ7&lt;'QLD Oct 2018'!K7,0,IF($C$5*'QLD Oct 2018'!AL7/'QLD Oct 2018'!AJ7&lt;='QLD Oct 2018'!L7,($C$5*'QLD Oct 2018'!AL7/'QLD Oct 2018'!AJ7-'QLD Oct 2018'!K7)*('QLD Oct 2018'!W7/100)*'QLD Oct 2018'!AJ7,('QLD Oct 2018'!L7-'QLD Oct 2018'!K7)*('QLD Oct 2018'!W7/100)*'QLD Oct 2018'!AJ7))</f>
        <v>0</v>
      </c>
      <c r="N13" s="139">
        <f>IF($C$5*'QLD Oct 2018'!AL7/'QLD Oct 2018'!AJ7&lt;'QLD Oct 2018'!L7,0,IF($C$5*'QLD Oct 2018'!AL7/'QLD Oct 2018'!AJ7&lt;='QLD Oct 2018'!M7,($C$5*'QLD Oct 2018'!AL7/'QLD Oct 2018'!AJ7-'QLD Oct 2018'!L7)*('QLD Oct 2018'!X7/100)*'QLD Oct 2018'!AJ7,('QLD Oct 2018'!M7-'QLD Oct 2018'!L7)*('QLD Oct 2018'!X7/100)*'QLD Oct 2018'!AJ7))</f>
        <v>0</v>
      </c>
      <c r="O13" s="139">
        <f>IF($C$5*'QLD Oct 2018'!AL7/'QLD Oct 2018'!AJ7&lt;'QLD Oct 2018'!M7,0,IF($C$5*'QLD Oct 2018'!AL7/'QLD Oct 2018'!AJ7&lt;='QLD Oct 2018'!N7,($C$5*'QLD Oct 2018'!AL7/'QLD Oct 2018'!AJ7-'QLD Oct 2018'!M7)*('QLD Oct 2018'!Y7/100)*'QLD Oct 2018'!AJ7,('QLD Oct 2018'!N7-'QLD Oct 2018'!M7)*('QLD Oct 2018'!Y7/100)*'QLD Oct 2018'!AJ7))</f>
        <v>0</v>
      </c>
      <c r="P13" s="139">
        <f>IF(($C$5*'QLD Oct 2018'!AL7/'QLD Oct 2018'!AJ7&gt;'QLD Oct 2018'!N7),($C$5*'QLD Oct 2018'!AL7/'QLD Oct 2018'!AJ7-'QLD Oct 2018'!N7)*'QLD Oct 2018'!Z7/100*'QLD Oct 2018'!AJ7,0)</f>
        <v>455.00000000000011</v>
      </c>
      <c r="Q13" s="142">
        <f t="shared" si="0"/>
        <v>3518.6065000000003</v>
      </c>
      <c r="R13" s="143">
        <f>'QLD Oct 2018'!AM7</f>
        <v>0</v>
      </c>
      <c r="S13" s="143">
        <f>'QLD Oct 2018'!AN7</f>
        <v>8</v>
      </c>
      <c r="T13" s="143">
        <f>'QLD Oct 2018'!AO7</f>
        <v>0</v>
      </c>
      <c r="U13" s="143">
        <f>'QLD Oct 2018'!AP7</f>
        <v>0</v>
      </c>
      <c r="V13" s="142">
        <f t="shared" si="1"/>
        <v>3253.9985000000001</v>
      </c>
      <c r="W13" s="142">
        <f t="shared" si="2"/>
        <v>3253.9985000000001</v>
      </c>
      <c r="X13" s="142">
        <f t="shared" si="3"/>
        <v>3579.3983500000004</v>
      </c>
      <c r="Y13" s="142">
        <f t="shared" si="3"/>
        <v>3579.3983500000004</v>
      </c>
      <c r="Z13" s="144">
        <f>'QLD Oct 2018'!AW7</f>
        <v>12</v>
      </c>
      <c r="AA13" s="145" t="str">
        <f>'QLD Oct 2018'!AX7</f>
        <v>y</v>
      </c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</row>
    <row r="14" spans="1:142" x14ac:dyDescent="0.2">
      <c r="A14" s="105"/>
      <c r="B14" s="104"/>
      <c r="C14" s="104"/>
    </row>
  </sheetData>
  <sheetProtection algorithmName="SHA-512" hashValue="lQYTmjQBRpFOryEaBW5/ZkFd0K9LOmevs4/pFd3j00UpfklNTbFFtpmuObJEMhdzjGQRFLgKxU4buceiaqKh6w==" saltValue="YpK6TlyR1Ccguyv4XKdgNQ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3F0F-39DF-014F-B6EA-F3211DC54362}">
  <sheetPr codeName="Sheet5">
    <tabColor theme="5"/>
  </sheetPr>
  <dimension ref="A1:EL14"/>
  <sheetViews>
    <sheetView zoomScale="90" zoomScaleNormal="90" workbookViewId="0">
      <selection activeCell="T26" sqref="T26"/>
    </sheetView>
  </sheetViews>
  <sheetFormatPr baseColWidth="10" defaultRowHeight="15" x14ac:dyDescent="0.2"/>
  <cols>
    <col min="1" max="1" width="23.1640625" style="93" customWidth="1"/>
    <col min="2" max="2" width="18" style="93" customWidth="1"/>
    <col min="3" max="3" width="13" style="93" customWidth="1"/>
    <col min="4" max="21" width="14.1640625" style="93" customWidth="1"/>
    <col min="22" max="23" width="14.1640625" style="93" hidden="1" customWidth="1"/>
    <col min="24" max="37" width="14.1640625" style="93" customWidth="1"/>
    <col min="38" max="142" width="12.5" style="93" customWidth="1"/>
    <col min="143" max="16384" width="10.83203125" style="93"/>
  </cols>
  <sheetData>
    <row r="1" spans="1:142" x14ac:dyDescent="0.2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</row>
    <row r="2" spans="1:142" x14ac:dyDescent="0.2">
      <c r="A2" s="94" t="s">
        <v>72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</row>
    <row r="3" spans="1:142" ht="16" thickBot="1" x14ac:dyDescent="0.25">
      <c r="A3" s="92"/>
      <c r="B3" s="95"/>
      <c r="C3" s="92"/>
      <c r="D3" s="92"/>
      <c r="E3" s="92"/>
      <c r="F3" s="92"/>
      <c r="G3" s="92"/>
      <c r="H3" s="95"/>
      <c r="I3" s="96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224" t="s">
        <v>69</v>
      </c>
      <c r="W7" s="224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</row>
    <row r="8" spans="1:142" ht="20" customHeight="1" x14ac:dyDescent="0.2">
      <c r="A8" s="355" t="str">
        <f>'QLD Apr 2018'!D2</f>
        <v>APT Brisbane South</v>
      </c>
      <c r="B8" s="114" t="str">
        <f>'QLD Apr 2018'!F2</f>
        <v>AGL</v>
      </c>
      <c r="C8" s="114" t="str">
        <f>'QLD Apr 2018'!G2</f>
        <v>Savers</v>
      </c>
      <c r="D8" s="115">
        <f>365*'QLD Apr 2018'!H2/100</f>
        <v>470.85</v>
      </c>
      <c r="E8" s="116">
        <f>($C$5*'QLD Apr 2018'!O2/100)/2</f>
        <v>1350</v>
      </c>
      <c r="F8" s="117">
        <v>0</v>
      </c>
      <c r="G8" s="115">
        <v>0</v>
      </c>
      <c r="H8" s="116">
        <v>0</v>
      </c>
      <c r="I8" s="116">
        <v>0</v>
      </c>
      <c r="J8" s="115">
        <v>0</v>
      </c>
      <c r="K8" s="115">
        <f>($C$5*'QLD Apr 2018'!O2/100)/2</f>
        <v>1350</v>
      </c>
      <c r="L8" s="117">
        <v>0</v>
      </c>
      <c r="M8" s="115">
        <v>0</v>
      </c>
      <c r="N8" s="116">
        <v>0</v>
      </c>
      <c r="O8" s="116">
        <v>0</v>
      </c>
      <c r="P8" s="115">
        <v>0</v>
      </c>
      <c r="Q8" s="118">
        <f>SUM(D8:P8)</f>
        <v>3170.85</v>
      </c>
      <c r="R8" s="119">
        <f>'QLD Apr 2018'!AM2</f>
        <v>0</v>
      </c>
      <c r="S8" s="119">
        <f>'QLD Apr 2018'!AN2</f>
        <v>6</v>
      </c>
      <c r="T8" s="119">
        <f>'QLD Apr 2018'!AO2</f>
        <v>0</v>
      </c>
      <c r="U8" s="119">
        <f>'QLD Apr 2018'!AP2</f>
        <v>0</v>
      </c>
      <c r="V8" s="118">
        <f>(Q8-(Q8-D8)*S8/100)</f>
        <v>3008.85</v>
      </c>
      <c r="W8" s="118">
        <f>V8</f>
        <v>3008.85</v>
      </c>
      <c r="X8" s="118">
        <f>V8*1.1</f>
        <v>3309.7350000000001</v>
      </c>
      <c r="Y8" s="118">
        <f>W8*1.1</f>
        <v>3309.7350000000001</v>
      </c>
      <c r="Z8" s="120">
        <f>'QLD Apr 2018'!AW2</f>
        <v>0</v>
      </c>
      <c r="AA8" s="121" t="str">
        <f>'QLD Apr 2018'!AX2</f>
        <v>n</v>
      </c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</row>
    <row r="9" spans="1:142" ht="20" customHeight="1" thickBot="1" x14ac:dyDescent="0.25">
      <c r="A9" s="353"/>
      <c r="B9" s="122" t="str">
        <f>'QLD Apr 2018'!F3</f>
        <v>Origin Energy</v>
      </c>
      <c r="C9" s="122" t="str">
        <f>'QLD Apr 2018'!G3</f>
        <v>Saver</v>
      </c>
      <c r="D9" s="123">
        <f>365*'QLD Apr 2018'!H3/100</f>
        <v>386.68099999999998</v>
      </c>
      <c r="E9" s="124">
        <f>IF($C$5*'QLD Apr 2018'!AK3/'QLD Apr 2018'!AI3&gt;='QLD Apr 2018'!J3,('QLD Apr 2018'!J3*'QLD Apr 2018'!O3/100)*'QLD Apr 2018'!AI3,($C$5*'QLD Apr 2018'!AK3/'QLD Apr 2018'!AI3*'QLD Apr 2018'!O3/100)*'QLD Apr 2018'!AI3)</f>
        <v>1398</v>
      </c>
      <c r="F9" s="125">
        <f>IF($C$5*'QLD Apr 2018'!AK3/'QLD Apr 2018'!AI3&lt;'QLD Apr 2018'!J3,0,IF($C$5*'QLD Apr 2018'!AK3/'QLD Apr 2018'!AI3&lt;='QLD Apr 2018'!K3,($C$5*'QLD Apr 2018'!AK3/'QLD Apr 2018'!AI3-'QLD Apr 2018'!J3)*('QLD Apr 2018'!P3/100)*'QLD Apr 2018'!AI3,('QLD Apr 2018'!K3-'QLD Apr 2018'!J3)*('QLD Apr 2018'!P3/100)*'QLD Apr 2018'!AI3))</f>
        <v>0</v>
      </c>
      <c r="G9" s="123">
        <f>IF($C$5*'QLD Apr 2018'!AK3/'QLD Apr 2018'!AI3&lt;'QLD Apr 2018'!K3,0,IF($C$5*'QLD Apr 2018'!AK3/'QLD Apr 2018'!AI3&lt;='QLD Apr 2018'!L3,($C$5*'QLD Apr 2018'!AK3/'QLD Apr 2018'!AI3-'QLD Apr 2018'!K3)*('QLD Apr 2018'!Q3/100)*'QLD Apr 2018'!AI3,('QLD Apr 2018'!L3-'QLD Apr 2018'!K3)*('QLD Apr 2018'!Q3/100)*'QLD Apr 2018'!AI3))</f>
        <v>0</v>
      </c>
      <c r="H9" s="124">
        <f>IF($C$5*'QLD Apr 2018'!AK3/'QLD Apr 2018'!AI3&lt;'QLD Apr 2018'!L3,0,IF($C$5*'QLD Apr 2018'!AK3/'QLD Apr 2018'!AI3&lt;='QLD Apr 2018'!M3,($C$5*'QLD Apr 2018'!AK3/'QLD Apr 2018'!AI3-'QLD Apr 2018'!L3)*('QLD Apr 2018'!R3/100)*'QLD Apr 2018'!AI3,('QLD Apr 2018'!M3-'QLD Apr 2018'!L3)*('QLD Apr 2018'!R3/100)*'QLD Apr 2018'!AI3))</f>
        <v>0</v>
      </c>
      <c r="I9" s="124">
        <f>IF($C$5*'QLD Apr 2018'!AK3/'QLD Apr 2018'!AI3&lt;'QLD Apr 2018'!M3,0,IF($C$5*'QLD Apr 2018'!AK3/'QLD Apr 2018'!AI3&lt;='QLD Apr 2018'!N3,($C$5*'QLD Apr 2018'!AK3/'QLD Apr 2018'!AI3-'QLD Apr 2018'!M3)*('QLD Apr 2018'!S3/100)*'QLD Apr 2018'!AI3,('QLD Apr 2018'!N3-'QLD Apr 2018'!M3)*('QLD Apr 2018'!S3/100)*'QLD Apr 2018'!AI3))</f>
        <v>0</v>
      </c>
      <c r="J9" s="123">
        <f>IF(($C$5*'QLD Apr 2018'!AK3/'QLD Apr 2018'!AI3&gt;'QLD Apr 2018'!N3),($C$5*'QLD Apr 2018'!AK3/'QLD Apr 2018'!AI3-'QLD Apr 2018'!N3)*'QLD Apr 2018'!T3/100*'QLD Apr 2018'!AI3,0)</f>
        <v>0</v>
      </c>
      <c r="K9" s="123">
        <f>IF($C$5*'QLD Apr 2018'!AL3/'QLD Apr 2018'!AJ3&gt;='QLD Apr 2018'!J3,('QLD Apr 2018'!J3*'QLD Apr 2018'!U3/100)*'QLD Apr 2018'!AJ3,($C$5*'QLD Apr 2018'!AL3/'QLD Apr 2018'!AJ3*'QLD Apr 2018'!U3/100)*'QLD Apr 2018'!AJ3)</f>
        <v>1398</v>
      </c>
      <c r="L9" s="123">
        <f>IF($C$5*'QLD Apr 2018'!AL3/'QLD Apr 2018'!AJ3&lt;'QLD Apr 2018'!J3,0,IF($C$5*'QLD Apr 2018'!AL3/'QLD Apr 2018'!AJ3&lt;='QLD Apr 2018'!K3,($C$5*'QLD Apr 2018'!AK3/'QLD Apr 2018'!AJ3-'QLD Apr 2018'!J3)*('QLD Apr 2018'!V3/100)*'QLD Apr 2018'!AJ3,('QLD Apr 2018'!K3-'QLD Apr 2018'!J3)*('QLD Apr 2018'!V3/100)*'QLD Apr 2018'!AJ3))</f>
        <v>0</v>
      </c>
      <c r="M9" s="123">
        <f>IF($C$5*'QLD Apr 2018'!AL3/'QLD Apr 2018'!AJ3&lt;'QLD Apr 2018'!K3,0,IF($C$5*'QLD Apr 2018'!AL3/'QLD Apr 2018'!AJ3&lt;='QLD Apr 2018'!L3,($C$5*'QLD Apr 2018'!AL3/'QLD Apr 2018'!AJ3-'QLD Apr 2018'!K3)*('QLD Apr 2018'!W3/100)*'QLD Apr 2018'!AJ3,('QLD Apr 2018'!L3-'QLD Apr 2018'!K3)*('QLD Apr 2018'!W3/100)*'QLD Apr 2018'!AJ3))</f>
        <v>0</v>
      </c>
      <c r="N9" s="123">
        <f>IF($C$5*'QLD Apr 2018'!AL3/'QLD Apr 2018'!AJ3&lt;'QLD Apr 2018'!L3,0,IF($C$5*'QLD Apr 2018'!AL3/'QLD Apr 2018'!AJ3&lt;='QLD Apr 2018'!M3,($C$5*'QLD Apr 2018'!AL3/'QLD Apr 2018'!AJ3-'QLD Apr 2018'!L3)*('QLD Apr 2018'!X3/100)*'QLD Apr 2018'!AJ3,('QLD Apr 2018'!M3-'QLD Apr 2018'!L3)*('QLD Apr 2018'!X3/100)*'QLD Apr 2018'!AJ3))</f>
        <v>0</v>
      </c>
      <c r="O9" s="123">
        <f>IF($C$5*'QLD Apr 2018'!AL3/'QLD Apr 2018'!AJ3&lt;'QLD Apr 2018'!M3,0,IF($C$5*'QLD Apr 2018'!AL3/'QLD Apr 2018'!AJ3&lt;='QLD Apr 2018'!N3,($C$5*'QLD Apr 2018'!AL3/'QLD Apr 2018'!AJ3-'QLD Apr 2018'!M3)*('QLD Apr 2018'!Y3/100)*'QLD Apr 2018'!AJ3,('QLD Apr 2018'!N3-'QLD Apr 2018'!M3)*('QLD Apr 2018'!Y3/100)*'QLD Apr 2018'!AJ3))</f>
        <v>0</v>
      </c>
      <c r="P9" s="123">
        <f>IF(($C$5*'QLD Apr 2018'!AL3/'QLD Apr 2018'!AJ3&gt;'QLD Apr 2018'!N3),($C$5*'QLD Apr 2018'!AL3/'QLD Apr 2018'!AJ3-'QLD Apr 2018'!N3)*'QLD Apr 2018'!Z3/100*'QLD Apr 2018'!AJ3,0)</f>
        <v>0</v>
      </c>
      <c r="Q9" s="126">
        <f t="shared" ref="Q9:Q13" si="0">SUM(D9:P9)</f>
        <v>3182.681</v>
      </c>
      <c r="R9" s="127">
        <f>'QLD Apr 2018'!AM3</f>
        <v>0</v>
      </c>
      <c r="S9" s="127">
        <f>'QLD Apr 2018'!AN3</f>
        <v>8</v>
      </c>
      <c r="T9" s="127">
        <f>'QLD Apr 2018'!AO3</f>
        <v>0</v>
      </c>
      <c r="U9" s="127">
        <f>'QLD Apr 2018'!AP3</f>
        <v>0</v>
      </c>
      <c r="V9" s="126">
        <f t="shared" ref="V9:V13" si="1">(Q9-(Q9-D9)*S9/100)</f>
        <v>2959.0010000000002</v>
      </c>
      <c r="W9" s="126">
        <f t="shared" ref="W9:W13" si="2">V9</f>
        <v>2959.0010000000002</v>
      </c>
      <c r="X9" s="126">
        <f t="shared" ref="X9:Y13" si="3">V9*1.1</f>
        <v>3254.9011000000005</v>
      </c>
      <c r="Y9" s="126">
        <f t="shared" si="3"/>
        <v>3254.9011000000005</v>
      </c>
      <c r="Z9" s="128">
        <f>'QLD Apr 2018'!AW3</f>
        <v>12</v>
      </c>
      <c r="AA9" s="129" t="str">
        <f>'QLD Apr 2018'!AX3</f>
        <v>y</v>
      </c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</row>
    <row r="10" spans="1:142" ht="20" customHeight="1" thickTop="1" x14ac:dyDescent="0.2">
      <c r="A10" s="356" t="str">
        <f>'QLD Apr 2018'!D4</f>
        <v>Envestra Brisbane North</v>
      </c>
      <c r="B10" s="114" t="str">
        <f>'QLD Apr 2018'!F4</f>
        <v>AGL</v>
      </c>
      <c r="C10" s="114" t="str">
        <f>'QLD Apr 2018'!G4</f>
        <v>Savers</v>
      </c>
      <c r="D10" s="115">
        <f>365*'QLD Apr 2018'!H4/100</f>
        <v>262.8</v>
      </c>
      <c r="E10" s="116">
        <f>($C$5*'QLD Apr 2018'!O4/100)/2</f>
        <v>1850</v>
      </c>
      <c r="F10" s="117">
        <v>0</v>
      </c>
      <c r="G10" s="115">
        <v>0</v>
      </c>
      <c r="H10" s="116">
        <v>0</v>
      </c>
      <c r="I10" s="116">
        <v>0</v>
      </c>
      <c r="J10" s="115">
        <v>0</v>
      </c>
      <c r="K10" s="115">
        <f>($C$5*'QLD Apr 2018'!O4/100)/2</f>
        <v>1850</v>
      </c>
      <c r="L10" s="117">
        <v>0</v>
      </c>
      <c r="M10" s="115">
        <v>0</v>
      </c>
      <c r="N10" s="116">
        <v>0</v>
      </c>
      <c r="O10" s="116">
        <v>0</v>
      </c>
      <c r="P10" s="115">
        <v>0</v>
      </c>
      <c r="Q10" s="118">
        <f t="shared" si="0"/>
        <v>3962.8</v>
      </c>
      <c r="R10" s="119">
        <f>'QLD Apr 2018'!AM4</f>
        <v>0</v>
      </c>
      <c r="S10" s="119">
        <f>'QLD Apr 2018'!AN4</f>
        <v>6</v>
      </c>
      <c r="T10" s="119">
        <f>'QLD Apr 2018'!AO4</f>
        <v>0</v>
      </c>
      <c r="U10" s="119">
        <f>'QLD Apr 2018'!AP4</f>
        <v>0</v>
      </c>
      <c r="V10" s="118">
        <f t="shared" si="1"/>
        <v>3740.8</v>
      </c>
      <c r="W10" s="118">
        <f t="shared" si="2"/>
        <v>3740.8</v>
      </c>
      <c r="X10" s="118">
        <f t="shared" si="3"/>
        <v>4114.88</v>
      </c>
      <c r="Y10" s="118">
        <f t="shared" si="3"/>
        <v>4114.88</v>
      </c>
      <c r="Z10" s="120">
        <f>'QLD Apr 2018'!AW4</f>
        <v>0</v>
      </c>
      <c r="AA10" s="121" t="str">
        <f>'QLD Apr 2018'!AX4</f>
        <v>n</v>
      </c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</row>
    <row r="11" spans="1:142" ht="20" customHeight="1" thickBot="1" x14ac:dyDescent="0.25">
      <c r="A11" s="353"/>
      <c r="B11" s="122" t="str">
        <f>'QLD Apr 2018'!F5</f>
        <v>Origin Energy</v>
      </c>
      <c r="C11" s="122" t="str">
        <f>'QLD Apr 2018'!G5</f>
        <v>Saver</v>
      </c>
      <c r="D11" s="123">
        <f>365*'QLD Apr 2018'!H5/100</f>
        <v>236.92149999999998</v>
      </c>
      <c r="E11" s="124">
        <f>IF($C$5*'QLD Apr 2018'!AK5/'QLD Apr 2018'!AI5&gt;='QLD Apr 2018'!J5,('QLD Apr 2018'!J5*'QLD Apr 2018'!O5/100)*'QLD Apr 2018'!AI5,($C$5*'QLD Apr 2018'!AK5/'QLD Apr 2018'!AI5*'QLD Apr 2018'!O5/100)*'QLD Apr 2018'!AI5)</f>
        <v>1380.96</v>
      </c>
      <c r="F11" s="125">
        <f>IF($C$5*'QLD Apr 2018'!AK5/'QLD Apr 2018'!AI5&lt;'QLD Apr 2018'!J5,0,IF($C$5*'QLD Apr 2018'!AK5/'QLD Apr 2018'!AI5&lt;='QLD Apr 2018'!K5,($C$5*'QLD Apr 2018'!AK5/'QLD Apr 2018'!AI5-'QLD Apr 2018'!J5)*('QLD Apr 2018'!P5/100)*'QLD Apr 2018'!AI5,('QLD Apr 2018'!K5-'QLD Apr 2018'!J5)*('QLD Apr 2018'!P5/100)*'QLD Apr 2018'!AI5))</f>
        <v>495.18000000000006</v>
      </c>
      <c r="G11" s="123">
        <f>IF($C$5*'QLD Apr 2018'!AK5/'QLD Apr 2018'!AI5&lt;'QLD Apr 2018'!K5,0,IF($C$5*'QLD Apr 2018'!AK5/'QLD Apr 2018'!AI5&lt;='QLD Apr 2018'!L5,($C$5*'QLD Apr 2018'!AK5/'QLD Apr 2018'!AI5-'QLD Apr 2018'!K5)*('QLD Apr 2018'!Q5/100)*'QLD Apr 2018'!AI5,('QLD Apr 2018'!L5-'QLD Apr 2018'!K5)*('QLD Apr 2018'!Q5/100)*'QLD Apr 2018'!AI5))</f>
        <v>0</v>
      </c>
      <c r="H11" s="124">
        <f>IF($C$5*'QLD Apr 2018'!AK5/'QLD Apr 2018'!AI5&lt;'QLD Apr 2018'!L5,0,IF($C$5*'QLD Apr 2018'!AK5/'QLD Apr 2018'!AI5&lt;='QLD Apr 2018'!M5,($C$5*'QLD Apr 2018'!AK5/'QLD Apr 2018'!AI5-'QLD Apr 2018'!L5)*('QLD Apr 2018'!R5/100)*'QLD Apr 2018'!AI5,('QLD Apr 2018'!M5-'QLD Apr 2018'!L5)*('QLD Apr 2018'!R5/100)*'QLD Apr 2018'!AI5))</f>
        <v>0</v>
      </c>
      <c r="I11" s="124">
        <f>IF($C$5*'QLD Apr 2018'!AK5/'QLD Apr 2018'!AI5&lt;'QLD Apr 2018'!M5,0,IF($C$5*'QLD Apr 2018'!AK5/'QLD Apr 2018'!AI5&lt;='QLD Apr 2018'!N5,($C$5*'QLD Apr 2018'!AK5/'QLD Apr 2018'!AI5-'QLD Apr 2018'!M5)*('QLD Apr 2018'!S5/100)*'QLD Apr 2018'!AI5,('QLD Apr 2018'!N5-'QLD Apr 2018'!M5)*('QLD Apr 2018'!S5/100)*'QLD Apr 2018'!AI5))</f>
        <v>0</v>
      </c>
      <c r="J11" s="123">
        <f>IF(($C$5*'QLD Apr 2018'!AK5/'QLD Apr 2018'!AI5&gt;'QLD Apr 2018'!N5),($C$5*'QLD Apr 2018'!AK5/'QLD Apr 2018'!AI5-'QLD Apr 2018'!N5)*'QLD Apr 2018'!T5/100*'QLD Apr 2018'!AI5,0)</f>
        <v>0</v>
      </c>
      <c r="K11" s="123">
        <f>IF($C$5*'QLD Apr 2018'!AL5/'QLD Apr 2018'!AJ5&gt;='QLD Apr 2018'!J5,('QLD Apr 2018'!J5*'QLD Apr 2018'!U5/100)*'QLD Apr 2018'!AJ5,($C$5*'QLD Apr 2018'!AL5/'QLD Apr 2018'!AJ5*'QLD Apr 2018'!U5/100)*'QLD Apr 2018'!AJ5)</f>
        <v>1380.96</v>
      </c>
      <c r="L11" s="123">
        <f>IF($C$5*'QLD Apr 2018'!AL5/'QLD Apr 2018'!AJ5&lt;'QLD Apr 2018'!J5,0,IF($C$5*'QLD Apr 2018'!AL5/'QLD Apr 2018'!AJ5&lt;='QLD Apr 2018'!K5,($C$5*'QLD Apr 2018'!AK5/'QLD Apr 2018'!AJ5-'QLD Apr 2018'!J5)*('QLD Apr 2018'!V5/100)*'QLD Apr 2018'!AJ5,('QLD Apr 2018'!K5-'QLD Apr 2018'!J5)*('QLD Apr 2018'!V5/100)*'QLD Apr 2018'!AJ5))</f>
        <v>495.18000000000006</v>
      </c>
      <c r="M11" s="123">
        <f>IF($C$5*'QLD Apr 2018'!AL5/'QLD Apr 2018'!AJ5&lt;'QLD Apr 2018'!K5,0,IF($C$5*'QLD Apr 2018'!AL5/'QLD Apr 2018'!AJ5&lt;='QLD Apr 2018'!L5,($C$5*'QLD Apr 2018'!AL5/'QLD Apr 2018'!AJ5-'QLD Apr 2018'!K5)*('QLD Apr 2018'!W5/100)*'QLD Apr 2018'!AJ5,('QLD Apr 2018'!L5-'QLD Apr 2018'!K5)*('QLD Apr 2018'!W5/100)*'QLD Apr 2018'!AJ5))</f>
        <v>0</v>
      </c>
      <c r="N11" s="123">
        <f>IF($C$5*'QLD Apr 2018'!AL5/'QLD Apr 2018'!AJ5&lt;'QLD Apr 2018'!L5,0,IF($C$5*'QLD Apr 2018'!AL5/'QLD Apr 2018'!AJ5&lt;='QLD Apr 2018'!M5,($C$5*'QLD Apr 2018'!AL5/'QLD Apr 2018'!AJ5-'QLD Apr 2018'!L5)*('QLD Apr 2018'!X5/100)*'QLD Apr 2018'!AJ5,('QLD Apr 2018'!M5-'QLD Apr 2018'!L5)*('QLD Apr 2018'!X5/100)*'QLD Apr 2018'!AJ5))</f>
        <v>0</v>
      </c>
      <c r="O11" s="123">
        <f>IF($C$5*'QLD Apr 2018'!AL5/'QLD Apr 2018'!AJ5&lt;'QLD Apr 2018'!M5,0,IF($C$5*'QLD Apr 2018'!AL5/'QLD Apr 2018'!AJ5&lt;='QLD Apr 2018'!N5,($C$5*'QLD Apr 2018'!AL5/'QLD Apr 2018'!AJ5-'QLD Apr 2018'!M5)*('QLD Apr 2018'!Y5/100)*'QLD Apr 2018'!AJ5,('QLD Apr 2018'!N5-'QLD Apr 2018'!M5)*('QLD Apr 2018'!Y5/100)*'QLD Apr 2018'!AJ5))</f>
        <v>0</v>
      </c>
      <c r="P11" s="123">
        <f>IF(($C$5*'QLD Apr 2018'!AL5/'QLD Apr 2018'!AJ5&gt;'QLD Apr 2018'!N5),($C$5*'QLD Apr 2018'!AL5/'QLD Apr 2018'!AJ5-'QLD Apr 2018'!N5)*'QLD Apr 2018'!Z5/100*'QLD Apr 2018'!AJ5,0)</f>
        <v>0</v>
      </c>
      <c r="Q11" s="126">
        <f t="shared" si="0"/>
        <v>3989.2015000000001</v>
      </c>
      <c r="R11" s="127">
        <f>'QLD Apr 2018'!AM5</f>
        <v>0</v>
      </c>
      <c r="S11" s="127">
        <f>'QLD Apr 2018'!AN5</f>
        <v>8</v>
      </c>
      <c r="T11" s="127">
        <f>'QLD Apr 2018'!AO5</f>
        <v>0</v>
      </c>
      <c r="U11" s="127">
        <f>'QLD Apr 2018'!AP5</f>
        <v>0</v>
      </c>
      <c r="V11" s="126">
        <f t="shared" si="1"/>
        <v>3689.0191</v>
      </c>
      <c r="W11" s="126">
        <f t="shared" si="2"/>
        <v>3689.0191</v>
      </c>
      <c r="X11" s="126">
        <f t="shared" si="3"/>
        <v>4057.9210100000005</v>
      </c>
      <c r="Y11" s="126">
        <f t="shared" si="3"/>
        <v>4057.9210100000005</v>
      </c>
      <c r="Z11" s="128">
        <f>'QLD Apr 2018'!AW5</f>
        <v>12</v>
      </c>
      <c r="AA11" s="129" t="str">
        <f>'QLD Apr 2018'!AX5</f>
        <v>y</v>
      </c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</row>
    <row r="12" spans="1:142" ht="20" customHeight="1" thickTop="1" thickBot="1" x14ac:dyDescent="0.25">
      <c r="A12" s="146" t="str">
        <f>'QLD Apr 2018'!D6</f>
        <v>Envestra Northern</v>
      </c>
      <c r="B12" s="130" t="str">
        <f>'QLD Apr 2018'!F6</f>
        <v>Origin Energy</v>
      </c>
      <c r="C12" s="130" t="str">
        <f>'QLD Apr 2018'!G6</f>
        <v>Saver</v>
      </c>
      <c r="D12" s="131">
        <f>365*'QLD Apr 2018'!H6/100</f>
        <v>231.04499999999999</v>
      </c>
      <c r="E12" s="132">
        <f>IF($C$5*'QLD Apr 2018'!AK6/'QLD Apr 2018'!AI6&gt;='QLD Apr 2018'!J6,('QLD Apr 2018'!J6*'QLD Apr 2018'!O6/100)*'QLD Apr 2018'!AI6,($C$5*'QLD Apr 2018'!AK6/'QLD Apr 2018'!AI6*'QLD Apr 2018'!O6/100)*'QLD Apr 2018'!AI6)</f>
        <v>1456.92</v>
      </c>
      <c r="F12" s="133">
        <f>IF($C$5*'QLD Apr 2018'!AK6/'QLD Apr 2018'!AI6&lt;'QLD Apr 2018'!J6,0,IF($C$5*'QLD Apr 2018'!AK6/'QLD Apr 2018'!AI6&lt;='QLD Apr 2018'!K6,($C$5*'QLD Apr 2018'!AK6/'QLD Apr 2018'!AI6-'QLD Apr 2018'!J6)*('QLD Apr 2018'!P6/100)*'QLD Apr 2018'!AI6,('QLD Apr 2018'!K6-'QLD Apr 2018'!J6)*('QLD Apr 2018'!P6/100)*'QLD Apr 2018'!AI6))</f>
        <v>530.46000000000015</v>
      </c>
      <c r="G12" s="131">
        <f>IF($C$5*'QLD Apr 2018'!AK6/'QLD Apr 2018'!AI6&lt;'QLD Apr 2018'!K6,0,IF($C$5*'QLD Apr 2018'!AK6/'QLD Apr 2018'!AI6&lt;='QLD Apr 2018'!L6,($C$5*'QLD Apr 2018'!AK6/'QLD Apr 2018'!AI6-'QLD Apr 2018'!K6)*('QLD Apr 2018'!Q6/100)*'QLD Apr 2018'!AI6,('QLD Apr 2018'!L6-'QLD Apr 2018'!K6)*('QLD Apr 2018'!Q6/100)*'QLD Apr 2018'!AI6))</f>
        <v>0</v>
      </c>
      <c r="H12" s="132">
        <f>IF($C$5*'QLD Apr 2018'!AK6/'QLD Apr 2018'!AI6&lt;'QLD Apr 2018'!L6,0,IF($C$5*'QLD Apr 2018'!AK6/'QLD Apr 2018'!AI6&lt;='QLD Apr 2018'!M6,($C$5*'QLD Apr 2018'!AK6/'QLD Apr 2018'!AI6-'QLD Apr 2018'!L6)*('QLD Apr 2018'!R6/100)*'QLD Apr 2018'!AI6,('QLD Apr 2018'!M6-'QLD Apr 2018'!L6)*('QLD Apr 2018'!R6/100)*'QLD Apr 2018'!AI6))</f>
        <v>0</v>
      </c>
      <c r="I12" s="132">
        <f>IF($C$5*'QLD Apr 2018'!AK6/'QLD Apr 2018'!AI6&lt;'QLD Apr 2018'!M6,0,IF($C$5*'QLD Apr 2018'!AK6/'QLD Apr 2018'!AI6&lt;='QLD Apr 2018'!N6,($C$5*'QLD Apr 2018'!AK6/'QLD Apr 2018'!AI6-'QLD Apr 2018'!M6)*('QLD Apr 2018'!S6/100)*'QLD Apr 2018'!AI6,('QLD Apr 2018'!N6-'QLD Apr 2018'!M6)*('QLD Apr 2018'!S6/100)*'QLD Apr 2018'!AI6))</f>
        <v>0</v>
      </c>
      <c r="J12" s="131">
        <f>IF(($C$5*'QLD Apr 2018'!AK6/'QLD Apr 2018'!AI6&gt;'QLD Apr 2018'!N6),($C$5*'QLD Apr 2018'!AK6/'QLD Apr 2018'!AI6-'QLD Apr 2018'!N6)*'QLD Apr 2018'!T6/100*'QLD Apr 2018'!AI6,0)</f>
        <v>0</v>
      </c>
      <c r="K12" s="131">
        <f>IF($C$5*'QLD Apr 2018'!AL6/'QLD Apr 2018'!AJ6&gt;='QLD Apr 2018'!J6,('QLD Apr 2018'!J6*'QLD Apr 2018'!U6/100)*'QLD Apr 2018'!AJ6,($C$5*'QLD Apr 2018'!AL6/'QLD Apr 2018'!AJ6*'QLD Apr 2018'!U6/100)*'QLD Apr 2018'!AJ6)</f>
        <v>1456.92</v>
      </c>
      <c r="L12" s="131">
        <f>IF($C$5*'QLD Apr 2018'!AL6/'QLD Apr 2018'!AJ6&lt;'QLD Apr 2018'!J6,0,IF($C$5*'QLD Apr 2018'!AL6/'QLD Apr 2018'!AJ6&lt;='QLD Apr 2018'!K6,($C$5*'QLD Apr 2018'!AK6/'QLD Apr 2018'!AJ6-'QLD Apr 2018'!J6)*('QLD Apr 2018'!V6/100)*'QLD Apr 2018'!AJ6,('QLD Apr 2018'!K6-'QLD Apr 2018'!J6)*('QLD Apr 2018'!V6/100)*'QLD Apr 2018'!AJ6))</f>
        <v>530.46000000000015</v>
      </c>
      <c r="M12" s="131">
        <f>IF($C$5*'QLD Apr 2018'!AL6/'QLD Apr 2018'!AJ6&lt;'QLD Apr 2018'!K6,0,IF($C$5*'QLD Apr 2018'!AL6/'QLD Apr 2018'!AJ6&lt;='QLD Apr 2018'!L6,($C$5*'QLD Apr 2018'!AL6/'QLD Apr 2018'!AJ6-'QLD Apr 2018'!K6)*('QLD Apr 2018'!W6/100)*'QLD Apr 2018'!AJ6,('QLD Apr 2018'!L6-'QLD Apr 2018'!K6)*('QLD Apr 2018'!W6/100)*'QLD Apr 2018'!AJ6))</f>
        <v>0</v>
      </c>
      <c r="N12" s="131">
        <f>IF($C$5*'QLD Apr 2018'!AL6/'QLD Apr 2018'!AJ6&lt;'QLD Apr 2018'!L6,0,IF($C$5*'QLD Apr 2018'!AL6/'QLD Apr 2018'!AJ6&lt;='QLD Apr 2018'!M6,($C$5*'QLD Apr 2018'!AL6/'QLD Apr 2018'!AJ6-'QLD Apr 2018'!L6)*('QLD Apr 2018'!X6/100)*'QLD Apr 2018'!AJ6,('QLD Apr 2018'!M6-'QLD Apr 2018'!L6)*('QLD Apr 2018'!X6/100)*'QLD Apr 2018'!AJ6))</f>
        <v>0</v>
      </c>
      <c r="O12" s="131">
        <f>IF($C$5*'QLD Apr 2018'!AL6/'QLD Apr 2018'!AJ6&lt;'QLD Apr 2018'!M6,0,IF($C$5*'QLD Apr 2018'!AL6/'QLD Apr 2018'!AJ6&lt;='QLD Apr 2018'!N6,($C$5*'QLD Apr 2018'!AL6/'QLD Apr 2018'!AJ6-'QLD Apr 2018'!M6)*('QLD Apr 2018'!Y6/100)*'QLD Apr 2018'!AJ6,('QLD Apr 2018'!N6-'QLD Apr 2018'!M6)*('QLD Apr 2018'!Y6/100)*'QLD Apr 2018'!AJ6))</f>
        <v>0</v>
      </c>
      <c r="P12" s="131">
        <f>IF(($C$5*'QLD Apr 2018'!AL6/'QLD Apr 2018'!AJ6&gt;'QLD Apr 2018'!N6),($C$5*'QLD Apr 2018'!AL6/'QLD Apr 2018'!AJ6-'QLD Apr 2018'!N6)*'QLD Apr 2018'!Z6/100*'QLD Apr 2018'!AJ6,0)</f>
        <v>0</v>
      </c>
      <c r="Q12" s="134">
        <f t="shared" si="0"/>
        <v>4205.8050000000003</v>
      </c>
      <c r="R12" s="135">
        <f>'QLD Apr 2018'!AM6</f>
        <v>0</v>
      </c>
      <c r="S12" s="135">
        <f>'QLD Apr 2018'!AN6</f>
        <v>8</v>
      </c>
      <c r="T12" s="135">
        <f>'QLD Apr 2018'!AO6</f>
        <v>0</v>
      </c>
      <c r="U12" s="135">
        <f>'QLD Apr 2018'!AP6</f>
        <v>0</v>
      </c>
      <c r="V12" s="134">
        <f t="shared" si="1"/>
        <v>3887.8242</v>
      </c>
      <c r="W12" s="134">
        <f t="shared" si="2"/>
        <v>3887.8242</v>
      </c>
      <c r="X12" s="134">
        <f t="shared" si="3"/>
        <v>4276.6066200000005</v>
      </c>
      <c r="Y12" s="134">
        <f t="shared" si="3"/>
        <v>4276.6066200000005</v>
      </c>
      <c r="Z12" s="136">
        <f>'QLD Apr 2018'!AW6</f>
        <v>12</v>
      </c>
      <c r="AA12" s="137" t="str">
        <f>'QLD Apr 2018'!AX6</f>
        <v>y</v>
      </c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</row>
    <row r="13" spans="1:142" ht="20" customHeight="1" thickTop="1" thickBot="1" x14ac:dyDescent="0.25">
      <c r="A13" s="147" t="str">
        <f>'QLD Apr 2018'!D7</f>
        <v>Envestra Wide Bay</v>
      </c>
      <c r="B13" s="138" t="str">
        <f>'QLD Apr 2018'!F7</f>
        <v>Origin Energy</v>
      </c>
      <c r="C13" s="138" t="str">
        <f>'QLD Apr 2018'!G7</f>
        <v>Saver</v>
      </c>
      <c r="D13" s="139">
        <f>365*'QLD Apr 2018'!H7/100</f>
        <v>211.00650000000002</v>
      </c>
      <c r="E13" s="140">
        <f>IF($C$5*'QLD Apr 2018'!AK7/'QLD Apr 2018'!AI7&gt;='QLD Apr 2018'!J7,('QLD Apr 2018'!J7*'QLD Apr 2018'!O7/100)*'QLD Apr 2018'!AI7,($C$5*'QLD Apr 2018'!AK7/'QLD Apr 2018'!AI7*'QLD Apr 2018'!O7/100)*'QLD Apr 2018'!AI7)</f>
        <v>1196.6399999999999</v>
      </c>
      <c r="F13" s="141">
        <f>IF($C$5*'QLD Apr 2018'!AK7/'QLD Apr 2018'!AI7&lt;'QLD Apr 2018'!J7,0,IF($C$5*'QLD Apr 2018'!AK7/'QLD Apr 2018'!AI7&lt;='QLD Apr 2018'!K7,($C$5*'QLD Apr 2018'!AK7/'QLD Apr 2018'!AI7-'QLD Apr 2018'!J7)*('QLD Apr 2018'!P7/100)*'QLD Apr 2018'!AI7,('QLD Apr 2018'!K7-'QLD Apr 2018'!J7)*('QLD Apr 2018'!P7/100)*'QLD Apr 2018'!AI7))</f>
        <v>0</v>
      </c>
      <c r="G13" s="139">
        <f>IF($C$5*'QLD Apr 2018'!AK7/'QLD Apr 2018'!AI7&lt;'QLD Apr 2018'!K7,0,IF($C$5*'QLD Apr 2018'!AK7/'QLD Apr 2018'!AI7&lt;='QLD Apr 2018'!L7,($C$5*'QLD Apr 2018'!AK7/'QLD Apr 2018'!AI7-'QLD Apr 2018'!K7)*('QLD Apr 2018'!Q7/100)*'QLD Apr 2018'!AI7,('QLD Apr 2018'!L7-'QLD Apr 2018'!K7)*('QLD Apr 2018'!Q7/100)*'QLD Apr 2018'!AI7))</f>
        <v>0</v>
      </c>
      <c r="H13" s="140">
        <f>IF($C$5*'QLD Apr 2018'!AK7/'QLD Apr 2018'!AI7&lt;'QLD Apr 2018'!L7,0,IF($C$5*'QLD Apr 2018'!AK7/'QLD Apr 2018'!AI7&lt;='QLD Apr 2018'!M7,($C$5*'QLD Apr 2018'!AK7/'QLD Apr 2018'!AI7-'QLD Apr 2018'!L7)*('QLD Apr 2018'!R7/100)*'QLD Apr 2018'!AI7,('QLD Apr 2018'!M7-'QLD Apr 2018'!L7)*('QLD Apr 2018'!R7/100)*'QLD Apr 2018'!AI7))</f>
        <v>0</v>
      </c>
      <c r="I13" s="140">
        <f>IF($C$5*'QLD Apr 2018'!AK7/'QLD Apr 2018'!AI7&lt;'QLD Apr 2018'!M7,0,IF($C$5*'QLD Apr 2018'!AK7/'QLD Apr 2018'!AI7&lt;='QLD Apr 2018'!N7,($C$5*'QLD Apr 2018'!AK7/'QLD Apr 2018'!AI7-'QLD Apr 2018'!M7)*('QLD Apr 2018'!S7/100)*'QLD Apr 2018'!AI7,('QLD Apr 2018'!N7-'QLD Apr 2018'!M7)*('QLD Apr 2018'!S7/100)*'QLD Apr 2018'!AI7))</f>
        <v>0</v>
      </c>
      <c r="J13" s="139">
        <f>IF(($C$5*'QLD Apr 2018'!AK7/'QLD Apr 2018'!AI7&gt;'QLD Apr 2018'!N7),($C$5*'QLD Apr 2018'!AK7/'QLD Apr 2018'!AI7-'QLD Apr 2018'!N7)*'QLD Apr 2018'!T7/100*'QLD Apr 2018'!AI7,0)</f>
        <v>454.16000000000014</v>
      </c>
      <c r="K13" s="139">
        <f>IF($C$5*'QLD Apr 2018'!AL7/'QLD Apr 2018'!AJ7&gt;='QLD Apr 2018'!J7,('QLD Apr 2018'!J7*'QLD Apr 2018'!U7/100)*'QLD Apr 2018'!AJ7,($C$5*'QLD Apr 2018'!AL7/'QLD Apr 2018'!AJ7*'QLD Apr 2018'!U7/100)*'QLD Apr 2018'!AJ7)</f>
        <v>1196.6399999999999</v>
      </c>
      <c r="L13" s="139">
        <f>IF($C$5*'QLD Apr 2018'!AL7/'QLD Apr 2018'!AJ7&lt;'QLD Apr 2018'!J7,0,IF($C$5*'QLD Apr 2018'!AL7/'QLD Apr 2018'!AJ7&lt;='QLD Apr 2018'!K7,($C$5*'QLD Apr 2018'!AK7/'QLD Apr 2018'!AJ7-'QLD Apr 2018'!J7)*('QLD Apr 2018'!V7/100)*'QLD Apr 2018'!AJ7,('QLD Apr 2018'!K7-'QLD Apr 2018'!J7)*('QLD Apr 2018'!V7/100)*'QLD Apr 2018'!AJ7))</f>
        <v>0</v>
      </c>
      <c r="M13" s="139">
        <f>IF($C$5*'QLD Apr 2018'!AL7/'QLD Apr 2018'!AJ7&lt;'QLD Apr 2018'!K7,0,IF($C$5*'QLD Apr 2018'!AL7/'QLD Apr 2018'!AJ7&lt;='QLD Apr 2018'!L7,($C$5*'QLD Apr 2018'!AL7/'QLD Apr 2018'!AJ7-'QLD Apr 2018'!K7)*('QLD Apr 2018'!W7/100)*'QLD Apr 2018'!AJ7,('QLD Apr 2018'!L7-'QLD Apr 2018'!K7)*('QLD Apr 2018'!W7/100)*'QLD Apr 2018'!AJ7))</f>
        <v>0</v>
      </c>
      <c r="N13" s="139">
        <f>IF($C$5*'QLD Apr 2018'!AL7/'QLD Apr 2018'!AJ7&lt;'QLD Apr 2018'!L7,0,IF($C$5*'QLD Apr 2018'!AL7/'QLD Apr 2018'!AJ7&lt;='QLD Apr 2018'!M7,($C$5*'QLD Apr 2018'!AL7/'QLD Apr 2018'!AJ7-'QLD Apr 2018'!L7)*('QLD Apr 2018'!X7/100)*'QLD Apr 2018'!AJ7,('QLD Apr 2018'!M7-'QLD Apr 2018'!L7)*('QLD Apr 2018'!X7/100)*'QLD Apr 2018'!AJ7))</f>
        <v>0</v>
      </c>
      <c r="O13" s="139">
        <f>IF($C$5*'QLD Apr 2018'!AL7/'QLD Apr 2018'!AJ7&lt;'QLD Apr 2018'!M7,0,IF($C$5*'QLD Apr 2018'!AL7/'QLD Apr 2018'!AJ7&lt;='QLD Apr 2018'!N7,($C$5*'QLD Apr 2018'!AL7/'QLD Apr 2018'!AJ7-'QLD Apr 2018'!M7)*('QLD Apr 2018'!Y7/100)*'QLD Apr 2018'!AJ7,('QLD Apr 2018'!N7-'QLD Apr 2018'!M7)*('QLD Apr 2018'!Y7/100)*'QLD Apr 2018'!AJ7))</f>
        <v>0</v>
      </c>
      <c r="P13" s="139">
        <f>IF(($C$5*'QLD Apr 2018'!AL7/'QLD Apr 2018'!AJ7&gt;'QLD Apr 2018'!N7),($C$5*'QLD Apr 2018'!AL7/'QLD Apr 2018'!AJ7-'QLD Apr 2018'!N7)*'QLD Apr 2018'!Z7/100*'QLD Apr 2018'!AJ7,0)</f>
        <v>454.16000000000014</v>
      </c>
      <c r="Q13" s="142">
        <f t="shared" si="0"/>
        <v>3512.6065000000003</v>
      </c>
      <c r="R13" s="143">
        <f>'QLD Apr 2018'!AM7</f>
        <v>0</v>
      </c>
      <c r="S13" s="143">
        <f>'QLD Apr 2018'!AN7</f>
        <v>8</v>
      </c>
      <c r="T13" s="143">
        <f>'QLD Apr 2018'!AO7</f>
        <v>0</v>
      </c>
      <c r="U13" s="143">
        <f>'QLD Apr 2018'!AP7</f>
        <v>0</v>
      </c>
      <c r="V13" s="142">
        <f t="shared" si="1"/>
        <v>3248.4785000000002</v>
      </c>
      <c r="W13" s="142">
        <f t="shared" si="2"/>
        <v>3248.4785000000002</v>
      </c>
      <c r="X13" s="142">
        <f t="shared" si="3"/>
        <v>3573.3263500000003</v>
      </c>
      <c r="Y13" s="142">
        <f t="shared" si="3"/>
        <v>3573.3263500000003</v>
      </c>
      <c r="Z13" s="144">
        <f>'QLD Apr 2018'!AW7</f>
        <v>12</v>
      </c>
      <c r="AA13" s="145" t="str">
        <f>'QLD Apr 2018'!AX7</f>
        <v>y</v>
      </c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</row>
    <row r="14" spans="1:142" x14ac:dyDescent="0.2">
      <c r="A14" s="148"/>
      <c r="B14" s="96"/>
      <c r="C14" s="96"/>
    </row>
  </sheetData>
  <sheetProtection algorithmName="SHA-512" hashValue="c0WMOyceM1AvAtF6aKxoyGWCWFSiOe6Al9NEqGOWVIotzkZ53kN2wK3jJEtSbOdTO8cY+XOTJqw/0702dgucXg==" saltValue="MiCT7Tu4qtTUY+3soAy7nQ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9" tint="0.59999389629810485"/>
  </sheetPr>
  <dimension ref="A1:EL537"/>
  <sheetViews>
    <sheetView topLeftCell="L1" workbookViewId="0">
      <selection activeCell="J11" sqref="J11"/>
    </sheetView>
  </sheetViews>
  <sheetFormatPr baseColWidth="10" defaultRowHeight="15" x14ac:dyDescent="0.2"/>
  <cols>
    <col min="1" max="1" width="23.1640625" style="66" customWidth="1"/>
    <col min="2" max="2" width="18" style="66" customWidth="1"/>
    <col min="3" max="3" width="13" style="66" customWidth="1"/>
    <col min="4" max="21" width="14.1640625" style="66" customWidth="1"/>
    <col min="22" max="23" width="14.1640625" style="66" hidden="1" customWidth="1"/>
    <col min="24" max="27" width="14.1640625" style="66" customWidth="1"/>
    <col min="28" max="37" width="14.1640625" style="87" customWidth="1"/>
    <col min="38" max="142" width="12.5" style="87" customWidth="1"/>
    <col min="143" max="16384" width="10.83203125" style="66"/>
  </cols>
  <sheetData>
    <row r="1" spans="1:142" s="87" customFormat="1" x14ac:dyDescent="0.2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</row>
    <row r="2" spans="1:142" s="87" customFormat="1" x14ac:dyDescent="0.2">
      <c r="A2" s="88" t="s">
        <v>72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</row>
    <row r="3" spans="1:142" s="87" customFormat="1" ht="16" thickBot="1" x14ac:dyDescent="0.25">
      <c r="A3" s="86"/>
      <c r="B3" s="89"/>
      <c r="C3" s="86"/>
      <c r="D3" s="86"/>
      <c r="E3" s="86"/>
      <c r="F3" s="86"/>
      <c r="G3" s="86"/>
      <c r="H3" s="89"/>
      <c r="I3" s="90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111" t="s">
        <v>69</v>
      </c>
      <c r="W7" s="111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</row>
    <row r="8" spans="1:142" ht="20" customHeight="1" x14ac:dyDescent="0.2">
      <c r="A8" s="355" t="str">
        <f>'QLD Oct 2017'!D2</f>
        <v>APT Brisbane South</v>
      </c>
      <c r="B8" s="114" t="str">
        <f>'QLD Oct 2017'!F2</f>
        <v>AGL</v>
      </c>
      <c r="C8" s="114" t="str">
        <f>'QLD Oct 2017'!G2</f>
        <v>Savers</v>
      </c>
      <c r="D8" s="115">
        <f>365*'QLD Oct 2017'!H2/100</f>
        <v>470.85</v>
      </c>
      <c r="E8" s="116">
        <f>($C$5*'QLD Oct 2017'!O2/100)/2</f>
        <v>1350</v>
      </c>
      <c r="F8" s="117">
        <v>0</v>
      </c>
      <c r="G8" s="115">
        <v>0</v>
      </c>
      <c r="H8" s="116">
        <v>0</v>
      </c>
      <c r="I8" s="116">
        <v>0</v>
      </c>
      <c r="J8" s="115">
        <v>0</v>
      </c>
      <c r="K8" s="115">
        <f>($C$5*'QLD Oct 2017'!O2/100)/2</f>
        <v>1350</v>
      </c>
      <c r="L8" s="117">
        <v>0</v>
      </c>
      <c r="M8" s="115">
        <v>0</v>
      </c>
      <c r="N8" s="116">
        <v>0</v>
      </c>
      <c r="O8" s="116">
        <v>0</v>
      </c>
      <c r="P8" s="115">
        <v>0</v>
      </c>
      <c r="Q8" s="118">
        <f>SUM(D8:P8)</f>
        <v>3170.85</v>
      </c>
      <c r="R8" s="119">
        <f>'QLD Oct 2017'!AM2</f>
        <v>0</v>
      </c>
      <c r="S8" s="119">
        <f>'QLD Oct 2017'!AN2</f>
        <v>6</v>
      </c>
      <c r="T8" s="119">
        <f>'QLD Oct 2017'!AO2</f>
        <v>0</v>
      </c>
      <c r="U8" s="119">
        <f>'QLD Oct 2017'!AP2</f>
        <v>0</v>
      </c>
      <c r="V8" s="118">
        <f>(Q8-(Q8-D8)*S8/100)</f>
        <v>3008.85</v>
      </c>
      <c r="W8" s="118">
        <f>V8</f>
        <v>3008.85</v>
      </c>
      <c r="X8" s="118">
        <f>V8*1.1</f>
        <v>3309.7350000000001</v>
      </c>
      <c r="Y8" s="118">
        <f>W8*1.1</f>
        <v>3309.7350000000001</v>
      </c>
      <c r="Z8" s="120">
        <f>'QLD Oct 2017'!AW2</f>
        <v>0</v>
      </c>
      <c r="AA8" s="121" t="str">
        <f>'QLD Oct 2017'!AX2</f>
        <v>n</v>
      </c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</row>
    <row r="9" spans="1:142" s="87" customFormat="1" ht="20" customHeight="1" thickBot="1" x14ac:dyDescent="0.25">
      <c r="A9" s="353"/>
      <c r="B9" s="122" t="str">
        <f>'QLD Oct 2017'!F3</f>
        <v>Origin Energy</v>
      </c>
      <c r="C9" s="122" t="str">
        <f>'QLD Oct 2017'!G3</f>
        <v>Saver</v>
      </c>
      <c r="D9" s="123">
        <f>365*'QLD Oct 2017'!H3/100</f>
        <v>386.68099999999998</v>
      </c>
      <c r="E9" s="124">
        <f>IF($C$5*'QLD Oct 2017'!AK3/'QLD Oct 2017'!AI3&gt;='QLD Oct 2017'!J3,('QLD Oct 2017'!J3*'QLD Oct 2017'!O3/100)*'QLD Oct 2017'!AI3,($C$5*'QLD Oct 2017'!AK3/'QLD Oct 2017'!AI3*'QLD Oct 2017'!O3/100)*'QLD Oct 2017'!AI3)</f>
        <v>1398</v>
      </c>
      <c r="F9" s="125">
        <f>IF($C$5*'QLD Oct 2017'!AK3/'QLD Oct 2017'!AI3&lt;'QLD Oct 2017'!J3,0,IF($C$5*'QLD Oct 2017'!AK3/'QLD Oct 2017'!AI3&lt;='QLD Oct 2017'!K3,($C$5*'QLD Oct 2017'!AK3/'QLD Oct 2017'!AI3-'QLD Oct 2017'!J3)*('QLD Oct 2017'!P3/100)*'QLD Oct 2017'!AI3,('QLD Oct 2017'!K3-'QLD Oct 2017'!J3)*('QLD Oct 2017'!P3/100)*'QLD Oct 2017'!AI3))</f>
        <v>0</v>
      </c>
      <c r="G9" s="123">
        <f>IF($C$5*'QLD Oct 2017'!AK3/'QLD Oct 2017'!AI3&lt;'QLD Oct 2017'!K3,0,IF($C$5*'QLD Oct 2017'!AK3/'QLD Oct 2017'!AI3&lt;='QLD Oct 2017'!L3,($C$5*'QLD Oct 2017'!AK3/'QLD Oct 2017'!AI3-'QLD Oct 2017'!K3)*('QLD Oct 2017'!Q3/100)*'QLD Oct 2017'!AI3,('QLD Oct 2017'!L3-'QLD Oct 2017'!K3)*('QLD Oct 2017'!Q3/100)*'QLD Oct 2017'!AI3))</f>
        <v>0</v>
      </c>
      <c r="H9" s="124">
        <f>IF($C$5*'QLD Oct 2017'!AK3/'QLD Oct 2017'!AI3&lt;'QLD Oct 2017'!L3,0,IF($C$5*'QLD Oct 2017'!AK3/'QLD Oct 2017'!AI3&lt;='QLD Oct 2017'!M3,($C$5*'QLD Oct 2017'!AK3/'QLD Oct 2017'!AI3-'QLD Oct 2017'!L3)*('QLD Oct 2017'!R3/100)*'QLD Oct 2017'!AI3,('QLD Oct 2017'!M3-'QLD Oct 2017'!L3)*('QLD Oct 2017'!R3/100)*'QLD Oct 2017'!AI3))</f>
        <v>0</v>
      </c>
      <c r="I9" s="124">
        <f>IF($C$5*'QLD Oct 2017'!AK3/'QLD Oct 2017'!AI3&lt;'QLD Oct 2017'!M3,0,IF($C$5*'QLD Oct 2017'!AK3/'QLD Oct 2017'!AI3&lt;='QLD Oct 2017'!N3,($C$5*'QLD Oct 2017'!AK3/'QLD Oct 2017'!AI3-'QLD Oct 2017'!M3)*('QLD Oct 2017'!S3/100)*'QLD Oct 2017'!AI3,('QLD Oct 2017'!N3-'QLD Oct 2017'!M3)*('QLD Oct 2017'!S3/100)*'QLD Oct 2017'!AI3))</f>
        <v>0</v>
      </c>
      <c r="J9" s="123">
        <f>IF(($C$5*'QLD Oct 2017'!AK3/'QLD Oct 2017'!AI3&gt;'QLD Oct 2017'!N3),($C$5*'QLD Oct 2017'!AK3/'QLD Oct 2017'!AI3-'QLD Oct 2017'!N3)*'QLD Oct 2017'!T3/100*'QLD Oct 2017'!AI3,0)</f>
        <v>0</v>
      </c>
      <c r="K9" s="123">
        <f>IF($C$5*'QLD Oct 2017'!AL3/'QLD Oct 2017'!AJ3&gt;='QLD Oct 2017'!J3,('QLD Oct 2017'!J3*'QLD Oct 2017'!U3/100)*'QLD Oct 2017'!AJ3,($C$5*'QLD Oct 2017'!AL3/'QLD Oct 2017'!AJ3*'QLD Oct 2017'!U3/100)*'QLD Oct 2017'!AJ3)</f>
        <v>1398</v>
      </c>
      <c r="L9" s="123">
        <f>IF($C$5*'QLD Oct 2017'!AL3/'QLD Oct 2017'!AJ3&lt;'QLD Oct 2017'!J3,0,IF($C$5*'QLD Oct 2017'!AL3/'QLD Oct 2017'!AJ3&lt;='QLD Oct 2017'!K3,($C$5*'QLD Oct 2017'!AK3/'QLD Oct 2017'!AJ3-'QLD Oct 2017'!J3)*('QLD Oct 2017'!V3/100)*'QLD Oct 2017'!AJ3,('QLD Oct 2017'!K3-'QLD Oct 2017'!J3)*('QLD Oct 2017'!V3/100)*'QLD Oct 2017'!AJ3))</f>
        <v>0</v>
      </c>
      <c r="M9" s="123">
        <f>IF($C$5*'QLD Oct 2017'!AL3/'QLD Oct 2017'!AJ3&lt;'QLD Oct 2017'!K3,0,IF($C$5*'QLD Oct 2017'!AL3/'QLD Oct 2017'!AJ3&lt;='QLD Oct 2017'!L3,($C$5*'QLD Oct 2017'!AL3/'QLD Oct 2017'!AJ3-'QLD Oct 2017'!K3)*('QLD Oct 2017'!W3/100)*'QLD Oct 2017'!AJ3,('QLD Oct 2017'!L3-'QLD Oct 2017'!K3)*('QLD Oct 2017'!W3/100)*'QLD Oct 2017'!AJ3))</f>
        <v>0</v>
      </c>
      <c r="N9" s="123">
        <f>IF($C$5*'QLD Oct 2017'!AL3/'QLD Oct 2017'!AJ3&lt;'QLD Oct 2017'!L3,0,IF($C$5*'QLD Oct 2017'!AL3/'QLD Oct 2017'!AJ3&lt;='QLD Oct 2017'!M3,($C$5*'QLD Oct 2017'!AL3/'QLD Oct 2017'!AJ3-'QLD Oct 2017'!L3)*('QLD Oct 2017'!X3/100)*'QLD Oct 2017'!AJ3,('QLD Oct 2017'!M3-'QLD Oct 2017'!L3)*('QLD Oct 2017'!X3/100)*'QLD Oct 2017'!AJ3))</f>
        <v>0</v>
      </c>
      <c r="O9" s="123">
        <f>IF($C$5*'QLD Oct 2017'!AL3/'QLD Oct 2017'!AJ3&lt;'QLD Oct 2017'!M3,0,IF($C$5*'QLD Oct 2017'!AL3/'QLD Oct 2017'!AJ3&lt;='QLD Oct 2017'!N3,($C$5*'QLD Oct 2017'!AL3/'QLD Oct 2017'!AJ3-'QLD Oct 2017'!M3)*('QLD Oct 2017'!Y3/100)*'QLD Oct 2017'!AJ3,('QLD Oct 2017'!N3-'QLD Oct 2017'!M3)*('QLD Oct 2017'!Y3/100)*'QLD Oct 2017'!AJ3))</f>
        <v>0</v>
      </c>
      <c r="P9" s="123">
        <f>IF(($C$5*'QLD Oct 2017'!AL3/'QLD Oct 2017'!AJ3&gt;'QLD Oct 2017'!N3),($C$5*'QLD Oct 2017'!AL3/'QLD Oct 2017'!AJ3-'QLD Oct 2017'!N3)*'QLD Oct 2017'!Z3/100*'QLD Oct 2017'!AJ3,0)</f>
        <v>0</v>
      </c>
      <c r="Q9" s="126">
        <f t="shared" ref="Q9:Q13" si="0">SUM(D9:P9)</f>
        <v>3182.681</v>
      </c>
      <c r="R9" s="127">
        <f>'QLD Oct 2017'!AM3</f>
        <v>0</v>
      </c>
      <c r="S9" s="127">
        <f>'QLD Oct 2017'!AN3</f>
        <v>8</v>
      </c>
      <c r="T9" s="127">
        <f>'QLD Oct 2017'!AO3</f>
        <v>0</v>
      </c>
      <c r="U9" s="127">
        <f>'QLD Oct 2017'!AP3</f>
        <v>0</v>
      </c>
      <c r="V9" s="126">
        <f t="shared" ref="V9:V13" si="1">(Q9-(Q9-D9)*S9/100)</f>
        <v>2959.0010000000002</v>
      </c>
      <c r="W9" s="126">
        <f t="shared" ref="W9:W13" si="2">V9</f>
        <v>2959.0010000000002</v>
      </c>
      <c r="X9" s="126">
        <f t="shared" ref="X9:Y13" si="3">V9*1.1</f>
        <v>3254.9011000000005</v>
      </c>
      <c r="Y9" s="126">
        <f t="shared" si="3"/>
        <v>3254.9011000000005</v>
      </c>
      <c r="Z9" s="128">
        <f>'QLD Oct 2017'!AW3</f>
        <v>12</v>
      </c>
      <c r="AA9" s="129" t="str">
        <f>'QLD Oct 2017'!AX3</f>
        <v>y</v>
      </c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</row>
    <row r="10" spans="1:142" ht="20" customHeight="1" thickTop="1" x14ac:dyDescent="0.2">
      <c r="A10" s="356" t="str">
        <f>'QLD Oct 2017'!D4</f>
        <v>Envestra Brisbane North</v>
      </c>
      <c r="B10" s="114" t="str">
        <f>'QLD Oct 2017'!F4</f>
        <v>AGL</v>
      </c>
      <c r="C10" s="114" t="str">
        <f>'QLD Oct 2017'!G4</f>
        <v>Savers</v>
      </c>
      <c r="D10" s="115">
        <f>365*'QLD Oct 2017'!H4/100</f>
        <v>262.8</v>
      </c>
      <c r="E10" s="116">
        <f>($C$5*'QLD Oct 2017'!O4/100)/2</f>
        <v>1850</v>
      </c>
      <c r="F10" s="117">
        <v>0</v>
      </c>
      <c r="G10" s="115">
        <v>0</v>
      </c>
      <c r="H10" s="116">
        <v>0</v>
      </c>
      <c r="I10" s="116">
        <v>0</v>
      </c>
      <c r="J10" s="115">
        <v>0</v>
      </c>
      <c r="K10" s="115">
        <f>($C$5*'QLD Oct 2017'!O4/100)/2</f>
        <v>1850</v>
      </c>
      <c r="L10" s="117">
        <v>0</v>
      </c>
      <c r="M10" s="115">
        <v>0</v>
      </c>
      <c r="N10" s="116">
        <v>0</v>
      </c>
      <c r="O10" s="116">
        <v>0</v>
      </c>
      <c r="P10" s="115">
        <v>0</v>
      </c>
      <c r="Q10" s="118">
        <f t="shared" si="0"/>
        <v>3962.8</v>
      </c>
      <c r="R10" s="119">
        <f>'QLD Oct 2017'!AM4</f>
        <v>0</v>
      </c>
      <c r="S10" s="119">
        <f>'QLD Oct 2017'!AN4</f>
        <v>6</v>
      </c>
      <c r="T10" s="119">
        <f>'QLD Oct 2017'!AO4</f>
        <v>0</v>
      </c>
      <c r="U10" s="119">
        <f>'QLD Oct 2017'!AP4</f>
        <v>0</v>
      </c>
      <c r="V10" s="118">
        <f t="shared" si="1"/>
        <v>3740.8</v>
      </c>
      <c r="W10" s="118">
        <f t="shared" si="2"/>
        <v>3740.8</v>
      </c>
      <c r="X10" s="118">
        <f t="shared" si="3"/>
        <v>4114.88</v>
      </c>
      <c r="Y10" s="118">
        <f t="shared" si="3"/>
        <v>4114.88</v>
      </c>
      <c r="Z10" s="120">
        <f>'QLD Oct 2017'!AW4</f>
        <v>0</v>
      </c>
      <c r="AA10" s="121" t="str">
        <f>'QLD Oct 2017'!AX4</f>
        <v>n</v>
      </c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</row>
    <row r="11" spans="1:142" s="87" customFormat="1" ht="20" customHeight="1" thickBot="1" x14ac:dyDescent="0.25">
      <c r="A11" s="353"/>
      <c r="B11" s="122" t="str">
        <f>'QLD Oct 2017'!F5</f>
        <v>Origin Energy</v>
      </c>
      <c r="C11" s="122" t="str">
        <f>'QLD Oct 2017'!G5</f>
        <v>Saver</v>
      </c>
      <c r="D11" s="123">
        <f>365*'QLD Oct 2017'!H5/100</f>
        <v>236.92149999999998</v>
      </c>
      <c r="E11" s="124">
        <f>IF($C$5*'QLD Oct 2017'!AK5/'QLD Oct 2017'!AI5&gt;='QLD Oct 2017'!J5,('QLD Oct 2017'!J5*'QLD Oct 2017'!O5/100)*'QLD Oct 2017'!AI5,($C$5*'QLD Oct 2017'!AK5/'QLD Oct 2017'!AI5*'QLD Oct 2017'!O5/100)*'QLD Oct 2017'!AI5)</f>
        <v>1380.96</v>
      </c>
      <c r="F11" s="125">
        <f>IF($C$5*'QLD Oct 2017'!AK5/'QLD Oct 2017'!AI5&lt;'QLD Oct 2017'!J5,0,IF($C$5*'QLD Oct 2017'!AK5/'QLD Oct 2017'!AI5&lt;='QLD Oct 2017'!K5,($C$5*'QLD Oct 2017'!AK5/'QLD Oct 2017'!AI5-'QLD Oct 2017'!J5)*('QLD Oct 2017'!P5/100)*'QLD Oct 2017'!AI5,('QLD Oct 2017'!K5-'QLD Oct 2017'!J5)*('QLD Oct 2017'!P5/100)*'QLD Oct 2017'!AI5))</f>
        <v>495.18000000000006</v>
      </c>
      <c r="G11" s="123">
        <f>IF($C$5*'QLD Oct 2017'!AK5/'QLD Oct 2017'!AI5&lt;'QLD Oct 2017'!K5,0,IF($C$5*'QLD Oct 2017'!AK5/'QLD Oct 2017'!AI5&lt;='QLD Oct 2017'!L5,($C$5*'QLD Oct 2017'!AK5/'QLD Oct 2017'!AI5-'QLD Oct 2017'!K5)*('QLD Oct 2017'!Q5/100)*'QLD Oct 2017'!AI5,('QLD Oct 2017'!L5-'QLD Oct 2017'!K5)*('QLD Oct 2017'!Q5/100)*'QLD Oct 2017'!AI5))</f>
        <v>0</v>
      </c>
      <c r="H11" s="124">
        <f>IF($C$5*'QLD Oct 2017'!AK5/'QLD Oct 2017'!AI5&lt;'QLD Oct 2017'!L5,0,IF($C$5*'QLD Oct 2017'!AK5/'QLD Oct 2017'!AI5&lt;='QLD Oct 2017'!M5,($C$5*'QLD Oct 2017'!AK5/'QLD Oct 2017'!AI5-'QLD Oct 2017'!L5)*('QLD Oct 2017'!R5/100)*'QLD Oct 2017'!AI5,('QLD Oct 2017'!M5-'QLD Oct 2017'!L5)*('QLD Oct 2017'!R5/100)*'QLD Oct 2017'!AI5))</f>
        <v>0</v>
      </c>
      <c r="I11" s="124">
        <f>IF($C$5*'QLD Oct 2017'!AK5/'QLD Oct 2017'!AI5&lt;'QLD Oct 2017'!M5,0,IF($C$5*'QLD Oct 2017'!AK5/'QLD Oct 2017'!AI5&lt;='QLD Oct 2017'!N5,($C$5*'QLD Oct 2017'!AK5/'QLD Oct 2017'!AI5-'QLD Oct 2017'!M5)*('QLD Oct 2017'!S5/100)*'QLD Oct 2017'!AI5,('QLD Oct 2017'!N5-'QLD Oct 2017'!M5)*('QLD Oct 2017'!S5/100)*'QLD Oct 2017'!AI5))</f>
        <v>0</v>
      </c>
      <c r="J11" s="123">
        <f>IF(($C$5*'QLD Oct 2017'!AK5/'QLD Oct 2017'!AI5&gt;'QLD Oct 2017'!N5),($C$5*'QLD Oct 2017'!AK5/'QLD Oct 2017'!AI5-'QLD Oct 2017'!N5)*'QLD Oct 2017'!T5/100*'QLD Oct 2017'!AI5,0)</f>
        <v>0</v>
      </c>
      <c r="K11" s="123">
        <f>IF($C$5*'QLD Oct 2017'!AL5/'QLD Oct 2017'!AJ5&gt;='QLD Oct 2017'!J5,('QLD Oct 2017'!J5*'QLD Oct 2017'!U5/100)*'QLD Oct 2017'!AJ5,($C$5*'QLD Oct 2017'!AL5/'QLD Oct 2017'!AJ5*'QLD Oct 2017'!U5/100)*'QLD Oct 2017'!AJ5)</f>
        <v>1380.96</v>
      </c>
      <c r="L11" s="123">
        <f>IF($C$5*'QLD Oct 2017'!AL5/'QLD Oct 2017'!AJ5&lt;'QLD Oct 2017'!J5,0,IF($C$5*'QLD Oct 2017'!AL5/'QLD Oct 2017'!AJ5&lt;='QLD Oct 2017'!K5,($C$5*'QLD Oct 2017'!AK5/'QLD Oct 2017'!AJ5-'QLD Oct 2017'!J5)*('QLD Oct 2017'!V5/100)*'QLD Oct 2017'!AJ5,('QLD Oct 2017'!K5-'QLD Oct 2017'!J5)*('QLD Oct 2017'!V5/100)*'QLD Oct 2017'!AJ5))</f>
        <v>495.18000000000006</v>
      </c>
      <c r="M11" s="123">
        <f>IF($C$5*'QLD Oct 2017'!AL5/'QLD Oct 2017'!AJ5&lt;'QLD Oct 2017'!K5,0,IF($C$5*'QLD Oct 2017'!AL5/'QLD Oct 2017'!AJ5&lt;='QLD Oct 2017'!L5,($C$5*'QLD Oct 2017'!AL5/'QLD Oct 2017'!AJ5-'QLD Oct 2017'!K5)*('QLD Oct 2017'!W5/100)*'QLD Oct 2017'!AJ5,('QLD Oct 2017'!L5-'QLD Oct 2017'!K5)*('QLD Oct 2017'!W5/100)*'QLD Oct 2017'!AJ5))</f>
        <v>0</v>
      </c>
      <c r="N11" s="123">
        <f>IF($C$5*'QLD Oct 2017'!AL5/'QLD Oct 2017'!AJ5&lt;'QLD Oct 2017'!L5,0,IF($C$5*'QLD Oct 2017'!AL5/'QLD Oct 2017'!AJ5&lt;='QLD Oct 2017'!M5,($C$5*'QLD Oct 2017'!AL5/'QLD Oct 2017'!AJ5-'QLD Oct 2017'!L5)*('QLD Oct 2017'!X5/100)*'QLD Oct 2017'!AJ5,('QLD Oct 2017'!M5-'QLD Oct 2017'!L5)*('QLD Oct 2017'!X5/100)*'QLD Oct 2017'!AJ5))</f>
        <v>0</v>
      </c>
      <c r="O11" s="123">
        <f>IF($C$5*'QLD Oct 2017'!AL5/'QLD Oct 2017'!AJ5&lt;'QLD Oct 2017'!M5,0,IF($C$5*'QLD Oct 2017'!AL5/'QLD Oct 2017'!AJ5&lt;='QLD Oct 2017'!N5,($C$5*'QLD Oct 2017'!AL5/'QLD Oct 2017'!AJ5-'QLD Oct 2017'!M5)*('QLD Oct 2017'!Y5/100)*'QLD Oct 2017'!AJ5,('QLD Oct 2017'!N5-'QLD Oct 2017'!M5)*('QLD Oct 2017'!Y5/100)*'QLD Oct 2017'!AJ5))</f>
        <v>0</v>
      </c>
      <c r="P11" s="123">
        <f>IF(($C$5*'QLD Oct 2017'!AL5/'QLD Oct 2017'!AJ5&gt;'QLD Oct 2017'!N5),($C$5*'QLD Oct 2017'!AL5/'QLD Oct 2017'!AJ5-'QLD Oct 2017'!N5)*'QLD Oct 2017'!Z5/100*'QLD Oct 2017'!AJ5,0)</f>
        <v>0</v>
      </c>
      <c r="Q11" s="126">
        <f t="shared" si="0"/>
        <v>3989.2015000000001</v>
      </c>
      <c r="R11" s="127">
        <f>'QLD Oct 2017'!AM5</f>
        <v>0</v>
      </c>
      <c r="S11" s="127">
        <f>'QLD Oct 2017'!AN5</f>
        <v>8</v>
      </c>
      <c r="T11" s="127">
        <f>'QLD Oct 2017'!AO5</f>
        <v>0</v>
      </c>
      <c r="U11" s="127">
        <f>'QLD Oct 2017'!AP5</f>
        <v>0</v>
      </c>
      <c r="V11" s="126">
        <f t="shared" si="1"/>
        <v>3689.0191</v>
      </c>
      <c r="W11" s="126">
        <f t="shared" si="2"/>
        <v>3689.0191</v>
      </c>
      <c r="X11" s="126">
        <f t="shared" si="3"/>
        <v>4057.9210100000005</v>
      </c>
      <c r="Y11" s="126">
        <f t="shared" si="3"/>
        <v>4057.9210100000005</v>
      </c>
      <c r="Z11" s="128">
        <f>'QLD Oct 2017'!AW5</f>
        <v>12</v>
      </c>
      <c r="AA11" s="129" t="str">
        <f>'QLD Oct 2017'!AX5</f>
        <v>y</v>
      </c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</row>
    <row r="12" spans="1:142" ht="20" customHeight="1" thickTop="1" thickBot="1" x14ac:dyDescent="0.25">
      <c r="A12" s="146" t="str">
        <f>'QLD Oct 2017'!D6</f>
        <v>Envestra Northern</v>
      </c>
      <c r="B12" s="130" t="str">
        <f>'QLD Oct 2017'!F6</f>
        <v>Origin Energy</v>
      </c>
      <c r="C12" s="130" t="str">
        <f>'QLD Oct 2017'!G6</f>
        <v>Saver</v>
      </c>
      <c r="D12" s="131">
        <f>365*'QLD Oct 2017'!H6/100</f>
        <v>231.04499999999999</v>
      </c>
      <c r="E12" s="132">
        <f>IF($C$5*'QLD Oct 2017'!AK6/'QLD Oct 2017'!AI6&gt;='QLD Oct 2017'!J6,('QLD Oct 2017'!J6*'QLD Oct 2017'!O6/100)*'QLD Oct 2017'!AI6,($C$5*'QLD Oct 2017'!AK6/'QLD Oct 2017'!AI6*'QLD Oct 2017'!O6/100)*'QLD Oct 2017'!AI6)</f>
        <v>1456.92</v>
      </c>
      <c r="F12" s="133">
        <f>IF($C$5*'QLD Oct 2017'!AK6/'QLD Oct 2017'!AI6&lt;'QLD Oct 2017'!J6,0,IF($C$5*'QLD Oct 2017'!AK6/'QLD Oct 2017'!AI6&lt;='QLD Oct 2017'!K6,($C$5*'QLD Oct 2017'!AK6/'QLD Oct 2017'!AI6-'QLD Oct 2017'!J6)*('QLD Oct 2017'!P6/100)*'QLD Oct 2017'!AI6,('QLD Oct 2017'!K6-'QLD Oct 2017'!J6)*('QLD Oct 2017'!P6/100)*'QLD Oct 2017'!AI6))</f>
        <v>530.46000000000015</v>
      </c>
      <c r="G12" s="131">
        <f>IF($C$5*'QLD Oct 2017'!AK6/'QLD Oct 2017'!AI6&lt;'QLD Oct 2017'!K6,0,IF($C$5*'QLD Oct 2017'!AK6/'QLD Oct 2017'!AI6&lt;='QLD Oct 2017'!L6,($C$5*'QLD Oct 2017'!AK6/'QLD Oct 2017'!AI6-'QLD Oct 2017'!K6)*('QLD Oct 2017'!Q6/100)*'QLD Oct 2017'!AI6,('QLD Oct 2017'!L6-'QLD Oct 2017'!K6)*('QLD Oct 2017'!Q6/100)*'QLD Oct 2017'!AI6))</f>
        <v>0</v>
      </c>
      <c r="H12" s="132">
        <f>IF($C$5*'QLD Oct 2017'!AK6/'QLD Oct 2017'!AI6&lt;'QLD Oct 2017'!L6,0,IF($C$5*'QLD Oct 2017'!AK6/'QLD Oct 2017'!AI6&lt;='QLD Oct 2017'!M6,($C$5*'QLD Oct 2017'!AK6/'QLD Oct 2017'!AI6-'QLD Oct 2017'!L6)*('QLD Oct 2017'!R6/100)*'QLD Oct 2017'!AI6,('QLD Oct 2017'!M6-'QLD Oct 2017'!L6)*('QLD Oct 2017'!R6/100)*'QLD Oct 2017'!AI6))</f>
        <v>0</v>
      </c>
      <c r="I12" s="132">
        <f>IF($C$5*'QLD Oct 2017'!AK6/'QLD Oct 2017'!AI6&lt;'QLD Oct 2017'!M6,0,IF($C$5*'QLD Oct 2017'!AK6/'QLD Oct 2017'!AI6&lt;='QLD Oct 2017'!N6,($C$5*'QLD Oct 2017'!AK6/'QLD Oct 2017'!AI6-'QLD Oct 2017'!M6)*('QLD Oct 2017'!S6/100)*'QLD Oct 2017'!AI6,('QLD Oct 2017'!N6-'QLD Oct 2017'!M6)*('QLD Oct 2017'!S6/100)*'QLD Oct 2017'!AI6))</f>
        <v>0</v>
      </c>
      <c r="J12" s="131">
        <f>IF(($C$5*'QLD Oct 2017'!AK6/'QLD Oct 2017'!AI6&gt;'QLD Oct 2017'!N6),($C$5*'QLD Oct 2017'!AK6/'QLD Oct 2017'!AI6-'QLD Oct 2017'!N6)*'QLD Oct 2017'!T6/100*'QLD Oct 2017'!AI6,0)</f>
        <v>0</v>
      </c>
      <c r="K12" s="131">
        <f>IF($C$5*'QLD Oct 2017'!AL6/'QLD Oct 2017'!AJ6&gt;='QLD Oct 2017'!J6,('QLD Oct 2017'!J6*'QLD Oct 2017'!U6/100)*'QLD Oct 2017'!AJ6,($C$5*'QLD Oct 2017'!AL6/'QLD Oct 2017'!AJ6*'QLD Oct 2017'!U6/100)*'QLD Oct 2017'!AJ6)</f>
        <v>1456.92</v>
      </c>
      <c r="L12" s="131">
        <f>IF($C$5*'QLD Oct 2017'!AL6/'QLD Oct 2017'!AJ6&lt;'QLD Oct 2017'!J6,0,IF($C$5*'QLD Oct 2017'!AL6/'QLD Oct 2017'!AJ6&lt;='QLD Oct 2017'!K6,($C$5*'QLD Oct 2017'!AK6/'QLD Oct 2017'!AJ6-'QLD Oct 2017'!J6)*('QLD Oct 2017'!V6/100)*'QLD Oct 2017'!AJ6,('QLD Oct 2017'!K6-'QLD Oct 2017'!J6)*('QLD Oct 2017'!V6/100)*'QLD Oct 2017'!AJ6))</f>
        <v>530.46000000000015</v>
      </c>
      <c r="M12" s="131">
        <f>IF($C$5*'QLD Oct 2017'!AL6/'QLD Oct 2017'!AJ6&lt;'QLD Oct 2017'!K6,0,IF($C$5*'QLD Oct 2017'!AL6/'QLD Oct 2017'!AJ6&lt;='QLD Oct 2017'!L6,($C$5*'QLD Oct 2017'!AL6/'QLD Oct 2017'!AJ6-'QLD Oct 2017'!K6)*('QLD Oct 2017'!W6/100)*'QLD Oct 2017'!AJ6,('QLD Oct 2017'!L6-'QLD Oct 2017'!K6)*('QLD Oct 2017'!W6/100)*'QLD Oct 2017'!AJ6))</f>
        <v>0</v>
      </c>
      <c r="N12" s="131">
        <f>IF($C$5*'QLD Oct 2017'!AL6/'QLD Oct 2017'!AJ6&lt;'QLD Oct 2017'!L6,0,IF($C$5*'QLD Oct 2017'!AL6/'QLD Oct 2017'!AJ6&lt;='QLD Oct 2017'!M6,($C$5*'QLD Oct 2017'!AL6/'QLD Oct 2017'!AJ6-'QLD Oct 2017'!L6)*('QLD Oct 2017'!X6/100)*'QLD Oct 2017'!AJ6,('QLD Oct 2017'!M6-'QLD Oct 2017'!L6)*('QLD Oct 2017'!X6/100)*'QLD Oct 2017'!AJ6))</f>
        <v>0</v>
      </c>
      <c r="O12" s="131">
        <f>IF($C$5*'QLD Oct 2017'!AL6/'QLD Oct 2017'!AJ6&lt;'QLD Oct 2017'!M6,0,IF($C$5*'QLD Oct 2017'!AL6/'QLD Oct 2017'!AJ6&lt;='QLD Oct 2017'!N6,($C$5*'QLD Oct 2017'!AL6/'QLD Oct 2017'!AJ6-'QLD Oct 2017'!M6)*('QLD Oct 2017'!Y6/100)*'QLD Oct 2017'!AJ6,('QLD Oct 2017'!N6-'QLD Oct 2017'!M6)*('QLD Oct 2017'!Y6/100)*'QLD Oct 2017'!AJ6))</f>
        <v>0</v>
      </c>
      <c r="P12" s="131">
        <f>IF(($C$5*'QLD Oct 2017'!AL6/'QLD Oct 2017'!AJ6&gt;'QLD Oct 2017'!N6),($C$5*'QLD Oct 2017'!AL6/'QLD Oct 2017'!AJ6-'QLD Oct 2017'!N6)*'QLD Oct 2017'!Z6/100*'QLD Oct 2017'!AJ6,0)</f>
        <v>0</v>
      </c>
      <c r="Q12" s="134">
        <f t="shared" si="0"/>
        <v>4205.8050000000003</v>
      </c>
      <c r="R12" s="135">
        <f>'QLD Oct 2017'!AM6</f>
        <v>0</v>
      </c>
      <c r="S12" s="135">
        <f>'QLD Oct 2017'!AN6</f>
        <v>8</v>
      </c>
      <c r="T12" s="135">
        <f>'QLD Oct 2017'!AO6</f>
        <v>0</v>
      </c>
      <c r="U12" s="135">
        <f>'QLD Oct 2017'!AP6</f>
        <v>0</v>
      </c>
      <c r="V12" s="134">
        <f t="shared" si="1"/>
        <v>3887.8242</v>
      </c>
      <c r="W12" s="134">
        <f t="shared" si="2"/>
        <v>3887.8242</v>
      </c>
      <c r="X12" s="134">
        <f t="shared" si="3"/>
        <v>4276.6066200000005</v>
      </c>
      <c r="Y12" s="134">
        <f t="shared" si="3"/>
        <v>4276.6066200000005</v>
      </c>
      <c r="Z12" s="136">
        <f>'QLD Oct 2017'!AW6</f>
        <v>12</v>
      </c>
      <c r="AA12" s="137" t="str">
        <f>'QLD Oct 2017'!AX6</f>
        <v>y</v>
      </c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</row>
    <row r="13" spans="1:142" s="87" customFormat="1" ht="20" customHeight="1" thickTop="1" thickBot="1" x14ac:dyDescent="0.25">
      <c r="A13" s="147" t="str">
        <f>'QLD Oct 2017'!D7</f>
        <v>Envestra Wide Bay</v>
      </c>
      <c r="B13" s="138" t="str">
        <f>'QLD Oct 2017'!F7</f>
        <v>Origin Energy</v>
      </c>
      <c r="C13" s="138" t="str">
        <f>'QLD Oct 2017'!G7</f>
        <v>Saver</v>
      </c>
      <c r="D13" s="139">
        <f>365*'QLD Oct 2017'!H7/100</f>
        <v>211.00650000000002</v>
      </c>
      <c r="E13" s="140">
        <f>IF($C$5*'QLD Oct 2017'!AK7/'QLD Oct 2017'!AI7&gt;='QLD Oct 2017'!J7,('QLD Oct 2017'!J7*'QLD Oct 2017'!O7/100)*'QLD Oct 2017'!AI7,($C$5*'QLD Oct 2017'!AK7/'QLD Oct 2017'!AI7*'QLD Oct 2017'!O7/100)*'QLD Oct 2017'!AI7)</f>
        <v>1196.6399999999999</v>
      </c>
      <c r="F13" s="141">
        <f>IF($C$5*'QLD Oct 2017'!AK7/'QLD Oct 2017'!AI7&lt;'QLD Oct 2017'!J7,0,IF($C$5*'QLD Oct 2017'!AK7/'QLD Oct 2017'!AI7&lt;='QLD Oct 2017'!K7,($C$5*'QLD Oct 2017'!AK7/'QLD Oct 2017'!AI7-'QLD Oct 2017'!J7)*('QLD Oct 2017'!P7/100)*'QLD Oct 2017'!AI7,('QLD Oct 2017'!K7-'QLD Oct 2017'!J7)*('QLD Oct 2017'!P7/100)*'QLD Oct 2017'!AI7))</f>
        <v>0</v>
      </c>
      <c r="G13" s="139">
        <f>IF($C$5*'QLD Oct 2017'!AK7/'QLD Oct 2017'!AI7&lt;'QLD Oct 2017'!K7,0,IF($C$5*'QLD Oct 2017'!AK7/'QLD Oct 2017'!AI7&lt;='QLD Oct 2017'!L7,($C$5*'QLD Oct 2017'!AK7/'QLD Oct 2017'!AI7-'QLD Oct 2017'!K7)*('QLD Oct 2017'!Q7/100)*'QLD Oct 2017'!AI7,('QLD Oct 2017'!L7-'QLD Oct 2017'!K7)*('QLD Oct 2017'!Q7/100)*'QLD Oct 2017'!AI7))</f>
        <v>0</v>
      </c>
      <c r="H13" s="140">
        <f>IF($C$5*'QLD Oct 2017'!AK7/'QLD Oct 2017'!AI7&lt;'QLD Oct 2017'!L7,0,IF($C$5*'QLD Oct 2017'!AK7/'QLD Oct 2017'!AI7&lt;='QLD Oct 2017'!M7,($C$5*'QLD Oct 2017'!AK7/'QLD Oct 2017'!AI7-'QLD Oct 2017'!L7)*('QLD Oct 2017'!R7/100)*'QLD Oct 2017'!AI7,('QLD Oct 2017'!M7-'QLD Oct 2017'!L7)*('QLD Oct 2017'!R7/100)*'QLD Oct 2017'!AI7))</f>
        <v>0</v>
      </c>
      <c r="I13" s="140">
        <f>IF($C$5*'QLD Oct 2017'!AK7/'QLD Oct 2017'!AI7&lt;'QLD Oct 2017'!M7,0,IF($C$5*'QLD Oct 2017'!AK7/'QLD Oct 2017'!AI7&lt;='QLD Oct 2017'!N7,($C$5*'QLD Oct 2017'!AK7/'QLD Oct 2017'!AI7-'QLD Oct 2017'!M7)*('QLD Oct 2017'!S7/100)*'QLD Oct 2017'!AI7,('QLD Oct 2017'!N7-'QLD Oct 2017'!M7)*('QLD Oct 2017'!S7/100)*'QLD Oct 2017'!AI7))</f>
        <v>0</v>
      </c>
      <c r="J13" s="139">
        <f>IF(($C$5*'QLD Oct 2017'!AK7/'QLD Oct 2017'!AI7&gt;'QLD Oct 2017'!N7),($C$5*'QLD Oct 2017'!AK7/'QLD Oct 2017'!AI7-'QLD Oct 2017'!N7)*'QLD Oct 2017'!T7/100*'QLD Oct 2017'!AI7,0)</f>
        <v>454.16000000000014</v>
      </c>
      <c r="K13" s="139">
        <f>IF($C$5*'QLD Oct 2017'!AL7/'QLD Oct 2017'!AJ7&gt;='QLD Oct 2017'!J7,('QLD Oct 2017'!J7*'QLD Oct 2017'!U7/100)*'QLD Oct 2017'!AJ7,($C$5*'QLD Oct 2017'!AL7/'QLD Oct 2017'!AJ7*'QLD Oct 2017'!U7/100)*'QLD Oct 2017'!AJ7)</f>
        <v>1196.6399999999999</v>
      </c>
      <c r="L13" s="139">
        <f>IF($C$5*'QLD Oct 2017'!AL7/'QLD Oct 2017'!AJ7&lt;'QLD Oct 2017'!J7,0,IF($C$5*'QLD Oct 2017'!AL7/'QLD Oct 2017'!AJ7&lt;='QLD Oct 2017'!K7,($C$5*'QLD Oct 2017'!AK7/'QLD Oct 2017'!AJ7-'QLD Oct 2017'!J7)*('QLD Oct 2017'!V7/100)*'QLD Oct 2017'!AJ7,('QLD Oct 2017'!K7-'QLD Oct 2017'!J7)*('QLD Oct 2017'!V7/100)*'QLD Oct 2017'!AJ7))</f>
        <v>0</v>
      </c>
      <c r="M13" s="139">
        <f>IF($C$5*'QLD Oct 2017'!AL7/'QLD Oct 2017'!AJ7&lt;'QLD Oct 2017'!K7,0,IF($C$5*'QLD Oct 2017'!AL7/'QLD Oct 2017'!AJ7&lt;='QLD Oct 2017'!L7,($C$5*'QLD Oct 2017'!AL7/'QLD Oct 2017'!AJ7-'QLD Oct 2017'!K7)*('QLD Oct 2017'!W7/100)*'QLD Oct 2017'!AJ7,('QLD Oct 2017'!L7-'QLD Oct 2017'!K7)*('QLD Oct 2017'!W7/100)*'QLD Oct 2017'!AJ7))</f>
        <v>0</v>
      </c>
      <c r="N13" s="139">
        <f>IF($C$5*'QLD Oct 2017'!AL7/'QLD Oct 2017'!AJ7&lt;'QLD Oct 2017'!L7,0,IF($C$5*'QLD Oct 2017'!AL7/'QLD Oct 2017'!AJ7&lt;='QLD Oct 2017'!M7,($C$5*'QLD Oct 2017'!AL7/'QLD Oct 2017'!AJ7-'QLD Oct 2017'!L7)*('QLD Oct 2017'!X7/100)*'QLD Oct 2017'!AJ7,('QLD Oct 2017'!M7-'QLD Oct 2017'!L7)*('QLD Oct 2017'!X7/100)*'QLD Oct 2017'!AJ7))</f>
        <v>0</v>
      </c>
      <c r="O13" s="139">
        <f>IF($C$5*'QLD Oct 2017'!AL7/'QLD Oct 2017'!AJ7&lt;'QLD Oct 2017'!M7,0,IF($C$5*'QLD Oct 2017'!AL7/'QLD Oct 2017'!AJ7&lt;='QLD Oct 2017'!N7,($C$5*'QLD Oct 2017'!AL7/'QLD Oct 2017'!AJ7-'QLD Oct 2017'!M7)*('QLD Oct 2017'!Y7/100)*'QLD Oct 2017'!AJ7,('QLD Oct 2017'!N7-'QLD Oct 2017'!M7)*('QLD Oct 2017'!Y7/100)*'QLD Oct 2017'!AJ7))</f>
        <v>0</v>
      </c>
      <c r="P13" s="139">
        <f>IF(($C$5*'QLD Oct 2017'!AL7/'QLD Oct 2017'!AJ7&gt;'QLD Oct 2017'!N7),($C$5*'QLD Oct 2017'!AL7/'QLD Oct 2017'!AJ7-'QLD Oct 2017'!N7)*'QLD Oct 2017'!Z7/100*'QLD Oct 2017'!AJ7,0)</f>
        <v>454.16000000000014</v>
      </c>
      <c r="Q13" s="142">
        <f t="shared" si="0"/>
        <v>3512.6065000000003</v>
      </c>
      <c r="R13" s="143">
        <f>'QLD Oct 2017'!AM7</f>
        <v>0</v>
      </c>
      <c r="S13" s="143">
        <f>'QLD Oct 2017'!AN7</f>
        <v>8</v>
      </c>
      <c r="T13" s="143">
        <f>'QLD Oct 2017'!AO7</f>
        <v>0</v>
      </c>
      <c r="U13" s="143">
        <f>'QLD Oct 2017'!AP7</f>
        <v>0</v>
      </c>
      <c r="V13" s="142">
        <f t="shared" si="1"/>
        <v>3248.4785000000002</v>
      </c>
      <c r="W13" s="142">
        <f t="shared" si="2"/>
        <v>3248.4785000000002</v>
      </c>
      <c r="X13" s="142">
        <f t="shared" si="3"/>
        <v>3573.3263500000003</v>
      </c>
      <c r="Y13" s="142">
        <f t="shared" si="3"/>
        <v>3573.3263500000003</v>
      </c>
      <c r="Z13" s="144">
        <f>'QLD Oct 2017'!AW7</f>
        <v>12</v>
      </c>
      <c r="AA13" s="145" t="str">
        <f>'QLD Oct 2017'!AX7</f>
        <v>y</v>
      </c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</row>
    <row r="14" spans="1:142" s="87" customFormat="1" x14ac:dyDescent="0.2">
      <c r="A14" s="91"/>
      <c r="B14" s="90"/>
      <c r="C14" s="90"/>
    </row>
    <row r="15" spans="1:142" s="87" customFormat="1" x14ac:dyDescent="0.2"/>
    <row r="16" spans="1:142" s="87" customFormat="1" x14ac:dyDescent="0.2"/>
    <row r="17" s="87" customFormat="1" x14ac:dyDescent="0.2"/>
    <row r="18" s="87" customFormat="1" x14ac:dyDescent="0.2"/>
    <row r="19" s="87" customFormat="1" x14ac:dyDescent="0.2"/>
    <row r="20" s="87" customFormat="1" x14ac:dyDescent="0.2"/>
    <row r="21" s="87" customFormat="1" x14ac:dyDescent="0.2"/>
    <row r="22" s="87" customFormat="1" x14ac:dyDescent="0.2"/>
    <row r="23" s="87" customFormat="1" x14ac:dyDescent="0.2"/>
    <row r="24" s="87" customFormat="1" x14ac:dyDescent="0.2"/>
    <row r="25" s="87" customFormat="1" x14ac:dyDescent="0.2"/>
    <row r="26" s="87" customFormat="1" x14ac:dyDescent="0.2"/>
    <row r="27" s="87" customFormat="1" x14ac:dyDescent="0.2"/>
    <row r="28" s="87" customFormat="1" x14ac:dyDescent="0.2"/>
    <row r="29" s="87" customFormat="1" x14ac:dyDescent="0.2"/>
    <row r="30" s="87" customFormat="1" x14ac:dyDescent="0.2"/>
    <row r="31" s="87" customFormat="1" x14ac:dyDescent="0.2"/>
    <row r="32" s="87" customFormat="1" x14ac:dyDescent="0.2"/>
    <row r="33" s="87" customFormat="1" x14ac:dyDescent="0.2"/>
    <row r="34" s="87" customFormat="1" x14ac:dyDescent="0.2"/>
    <row r="35" s="87" customFormat="1" x14ac:dyDescent="0.2"/>
    <row r="36" s="87" customFormat="1" x14ac:dyDescent="0.2"/>
    <row r="37" s="87" customFormat="1" x14ac:dyDescent="0.2"/>
    <row r="38" s="87" customFormat="1" x14ac:dyDescent="0.2"/>
    <row r="39" s="87" customFormat="1" x14ac:dyDescent="0.2"/>
    <row r="40" s="87" customFormat="1" x14ac:dyDescent="0.2"/>
    <row r="41" s="87" customFormat="1" x14ac:dyDescent="0.2"/>
    <row r="42" s="87" customFormat="1" x14ac:dyDescent="0.2"/>
    <row r="43" s="87" customFormat="1" x14ac:dyDescent="0.2"/>
    <row r="44" s="87" customFormat="1" x14ac:dyDescent="0.2"/>
    <row r="45" s="87" customFormat="1" x14ac:dyDescent="0.2"/>
    <row r="46" s="87" customFormat="1" x14ac:dyDescent="0.2"/>
    <row r="47" s="87" customFormat="1" x14ac:dyDescent="0.2"/>
    <row r="48" s="87" customFormat="1" x14ac:dyDescent="0.2"/>
    <row r="49" s="87" customFormat="1" x14ac:dyDescent="0.2"/>
    <row r="50" s="87" customFormat="1" x14ac:dyDescent="0.2"/>
    <row r="51" s="87" customFormat="1" x14ac:dyDescent="0.2"/>
    <row r="52" s="87" customFormat="1" x14ac:dyDescent="0.2"/>
    <row r="53" s="87" customFormat="1" x14ac:dyDescent="0.2"/>
    <row r="54" s="87" customFormat="1" x14ac:dyDescent="0.2"/>
    <row r="55" s="87" customFormat="1" x14ac:dyDescent="0.2"/>
    <row r="56" s="87" customFormat="1" x14ac:dyDescent="0.2"/>
    <row r="57" s="87" customFormat="1" x14ac:dyDescent="0.2"/>
    <row r="58" s="87" customFormat="1" x14ac:dyDescent="0.2"/>
    <row r="59" s="87" customFormat="1" x14ac:dyDescent="0.2"/>
    <row r="60" s="87" customFormat="1" x14ac:dyDescent="0.2"/>
    <row r="61" s="87" customFormat="1" x14ac:dyDescent="0.2"/>
    <row r="62" s="87" customFormat="1" x14ac:dyDescent="0.2"/>
    <row r="63" s="87" customFormat="1" x14ac:dyDescent="0.2"/>
    <row r="64" s="87" customFormat="1" x14ac:dyDescent="0.2"/>
    <row r="65" s="87" customFormat="1" x14ac:dyDescent="0.2"/>
    <row r="66" s="87" customFormat="1" x14ac:dyDescent="0.2"/>
    <row r="67" s="87" customFormat="1" x14ac:dyDescent="0.2"/>
    <row r="68" s="87" customFormat="1" x14ac:dyDescent="0.2"/>
    <row r="69" s="87" customFormat="1" x14ac:dyDescent="0.2"/>
    <row r="70" s="87" customFormat="1" x14ac:dyDescent="0.2"/>
    <row r="71" s="87" customFormat="1" x14ac:dyDescent="0.2"/>
    <row r="72" s="87" customFormat="1" x14ac:dyDescent="0.2"/>
    <row r="73" s="87" customFormat="1" x14ac:dyDescent="0.2"/>
    <row r="74" s="87" customFormat="1" x14ac:dyDescent="0.2"/>
    <row r="75" s="87" customFormat="1" x14ac:dyDescent="0.2"/>
    <row r="76" s="87" customFormat="1" x14ac:dyDescent="0.2"/>
    <row r="77" s="87" customFormat="1" x14ac:dyDescent="0.2"/>
    <row r="78" s="87" customFormat="1" x14ac:dyDescent="0.2"/>
    <row r="79" s="87" customFormat="1" x14ac:dyDescent="0.2"/>
    <row r="80" s="87" customFormat="1" x14ac:dyDescent="0.2"/>
    <row r="81" s="87" customFormat="1" x14ac:dyDescent="0.2"/>
    <row r="82" s="87" customFormat="1" x14ac:dyDescent="0.2"/>
    <row r="83" s="87" customFormat="1" x14ac:dyDescent="0.2"/>
    <row r="84" s="87" customFormat="1" x14ac:dyDescent="0.2"/>
    <row r="85" s="87" customFormat="1" x14ac:dyDescent="0.2"/>
    <row r="86" s="87" customFormat="1" x14ac:dyDescent="0.2"/>
    <row r="87" s="87" customFormat="1" x14ac:dyDescent="0.2"/>
    <row r="88" s="87" customFormat="1" x14ac:dyDescent="0.2"/>
    <row r="89" s="87" customFormat="1" x14ac:dyDescent="0.2"/>
    <row r="90" s="87" customFormat="1" x14ac:dyDescent="0.2"/>
    <row r="91" s="87" customFormat="1" x14ac:dyDescent="0.2"/>
    <row r="92" s="87" customFormat="1" x14ac:dyDescent="0.2"/>
    <row r="93" s="87" customFormat="1" x14ac:dyDescent="0.2"/>
    <row r="94" s="87" customFormat="1" x14ac:dyDescent="0.2"/>
    <row r="95" s="87" customFormat="1" x14ac:dyDescent="0.2"/>
    <row r="96" s="87" customFormat="1" x14ac:dyDescent="0.2"/>
    <row r="97" s="87" customFormat="1" x14ac:dyDescent="0.2"/>
    <row r="98" s="87" customFormat="1" x14ac:dyDescent="0.2"/>
    <row r="99" s="87" customFormat="1" x14ac:dyDescent="0.2"/>
    <row r="100" s="87" customFormat="1" x14ac:dyDescent="0.2"/>
    <row r="101" s="87" customFormat="1" x14ac:dyDescent="0.2"/>
    <row r="102" s="87" customFormat="1" x14ac:dyDescent="0.2"/>
    <row r="103" s="87" customFormat="1" x14ac:dyDescent="0.2"/>
    <row r="104" s="87" customFormat="1" x14ac:dyDescent="0.2"/>
    <row r="105" s="87" customFormat="1" x14ac:dyDescent="0.2"/>
    <row r="106" s="87" customFormat="1" x14ac:dyDescent="0.2"/>
    <row r="107" s="87" customFormat="1" x14ac:dyDescent="0.2"/>
    <row r="108" s="87" customFormat="1" x14ac:dyDescent="0.2"/>
    <row r="109" s="87" customFormat="1" x14ac:dyDescent="0.2"/>
    <row r="110" s="87" customFormat="1" x14ac:dyDescent="0.2"/>
    <row r="111" s="87" customFormat="1" x14ac:dyDescent="0.2"/>
    <row r="112" s="87" customFormat="1" x14ac:dyDescent="0.2"/>
    <row r="113" s="87" customFormat="1" x14ac:dyDescent="0.2"/>
    <row r="114" s="87" customFormat="1" x14ac:dyDescent="0.2"/>
    <row r="115" s="87" customFormat="1" x14ac:dyDescent="0.2"/>
    <row r="116" s="87" customFormat="1" x14ac:dyDescent="0.2"/>
    <row r="117" s="87" customFormat="1" x14ac:dyDescent="0.2"/>
    <row r="118" s="87" customFormat="1" x14ac:dyDescent="0.2"/>
    <row r="119" s="87" customFormat="1" x14ac:dyDescent="0.2"/>
    <row r="120" s="87" customFormat="1" x14ac:dyDescent="0.2"/>
    <row r="121" s="87" customFormat="1" x14ac:dyDescent="0.2"/>
    <row r="122" s="87" customFormat="1" x14ac:dyDescent="0.2"/>
    <row r="123" s="87" customFormat="1" x14ac:dyDescent="0.2"/>
    <row r="124" s="87" customFormat="1" x14ac:dyDescent="0.2"/>
    <row r="125" s="87" customFormat="1" x14ac:dyDescent="0.2"/>
    <row r="126" s="87" customFormat="1" x14ac:dyDescent="0.2"/>
    <row r="127" s="87" customFormat="1" x14ac:dyDescent="0.2"/>
    <row r="128" s="87" customFormat="1" x14ac:dyDescent="0.2"/>
    <row r="129" s="87" customFormat="1" x14ac:dyDescent="0.2"/>
    <row r="130" s="87" customFormat="1" x14ac:dyDescent="0.2"/>
    <row r="131" s="87" customFormat="1" x14ac:dyDescent="0.2"/>
    <row r="132" s="87" customFormat="1" x14ac:dyDescent="0.2"/>
    <row r="133" s="87" customFormat="1" x14ac:dyDescent="0.2"/>
    <row r="134" s="87" customFormat="1" x14ac:dyDescent="0.2"/>
    <row r="135" s="87" customFormat="1" x14ac:dyDescent="0.2"/>
    <row r="136" s="87" customFormat="1" x14ac:dyDescent="0.2"/>
    <row r="137" s="87" customFormat="1" x14ac:dyDescent="0.2"/>
    <row r="138" s="87" customFormat="1" x14ac:dyDescent="0.2"/>
    <row r="139" s="87" customFormat="1" x14ac:dyDescent="0.2"/>
    <row r="140" s="87" customFormat="1" x14ac:dyDescent="0.2"/>
    <row r="141" s="87" customFormat="1" x14ac:dyDescent="0.2"/>
    <row r="142" s="87" customFormat="1" x14ac:dyDescent="0.2"/>
    <row r="143" s="87" customFormat="1" x14ac:dyDescent="0.2"/>
    <row r="144" s="87" customFormat="1" x14ac:dyDescent="0.2"/>
    <row r="145" s="87" customFormat="1" x14ac:dyDescent="0.2"/>
    <row r="146" s="87" customFormat="1" x14ac:dyDescent="0.2"/>
    <row r="147" s="87" customFormat="1" x14ac:dyDescent="0.2"/>
    <row r="148" s="87" customFormat="1" x14ac:dyDescent="0.2"/>
    <row r="149" s="87" customFormat="1" x14ac:dyDescent="0.2"/>
    <row r="150" s="87" customFormat="1" x14ac:dyDescent="0.2"/>
    <row r="151" s="87" customFormat="1" x14ac:dyDescent="0.2"/>
    <row r="152" s="87" customFormat="1" x14ac:dyDescent="0.2"/>
    <row r="153" s="87" customFormat="1" x14ac:dyDescent="0.2"/>
    <row r="154" s="87" customFormat="1" x14ac:dyDescent="0.2"/>
    <row r="155" s="87" customFormat="1" x14ac:dyDescent="0.2"/>
    <row r="156" s="87" customFormat="1" x14ac:dyDescent="0.2"/>
    <row r="157" s="87" customFormat="1" x14ac:dyDescent="0.2"/>
    <row r="158" s="87" customFormat="1" x14ac:dyDescent="0.2"/>
    <row r="159" s="87" customFormat="1" x14ac:dyDescent="0.2"/>
    <row r="160" s="87" customFormat="1" x14ac:dyDescent="0.2"/>
    <row r="161" s="87" customFormat="1" x14ac:dyDescent="0.2"/>
    <row r="162" s="87" customFormat="1" x14ac:dyDescent="0.2"/>
    <row r="163" s="87" customFormat="1" x14ac:dyDescent="0.2"/>
    <row r="164" s="87" customFormat="1" x14ac:dyDescent="0.2"/>
    <row r="165" s="87" customFormat="1" x14ac:dyDescent="0.2"/>
    <row r="166" s="87" customFormat="1" x14ac:dyDescent="0.2"/>
    <row r="167" s="87" customFormat="1" x14ac:dyDescent="0.2"/>
    <row r="168" s="87" customFormat="1" x14ac:dyDescent="0.2"/>
    <row r="169" s="87" customFormat="1" x14ac:dyDescent="0.2"/>
    <row r="170" s="87" customFormat="1" x14ac:dyDescent="0.2"/>
    <row r="171" s="87" customFormat="1" x14ac:dyDescent="0.2"/>
    <row r="172" s="87" customFormat="1" x14ac:dyDescent="0.2"/>
    <row r="173" s="87" customFormat="1" x14ac:dyDescent="0.2"/>
    <row r="174" s="87" customFormat="1" x14ac:dyDescent="0.2"/>
    <row r="175" s="87" customFormat="1" x14ac:dyDescent="0.2"/>
    <row r="176" s="87" customFormat="1" x14ac:dyDescent="0.2"/>
    <row r="177" s="87" customFormat="1" x14ac:dyDescent="0.2"/>
    <row r="178" s="87" customFormat="1" x14ac:dyDescent="0.2"/>
    <row r="179" s="87" customFormat="1" x14ac:dyDescent="0.2"/>
    <row r="180" s="87" customFormat="1" x14ac:dyDescent="0.2"/>
    <row r="181" s="87" customFormat="1" x14ac:dyDescent="0.2"/>
    <row r="182" s="87" customFormat="1" x14ac:dyDescent="0.2"/>
    <row r="183" s="87" customFormat="1" x14ac:dyDescent="0.2"/>
    <row r="184" s="87" customFormat="1" x14ac:dyDescent="0.2"/>
    <row r="185" s="87" customFormat="1" x14ac:dyDescent="0.2"/>
    <row r="186" s="87" customFormat="1" x14ac:dyDescent="0.2"/>
    <row r="187" s="87" customFormat="1" x14ac:dyDescent="0.2"/>
    <row r="188" s="87" customFormat="1" x14ac:dyDescent="0.2"/>
    <row r="189" s="87" customFormat="1" x14ac:dyDescent="0.2"/>
    <row r="190" s="87" customFormat="1" x14ac:dyDescent="0.2"/>
    <row r="191" s="87" customFormat="1" x14ac:dyDescent="0.2"/>
    <row r="192" s="87" customFormat="1" x14ac:dyDescent="0.2"/>
    <row r="193" s="87" customFormat="1" x14ac:dyDescent="0.2"/>
    <row r="194" s="87" customFormat="1" x14ac:dyDescent="0.2"/>
    <row r="195" s="87" customFormat="1" x14ac:dyDescent="0.2"/>
    <row r="196" s="87" customFormat="1" x14ac:dyDescent="0.2"/>
    <row r="197" s="87" customFormat="1" x14ac:dyDescent="0.2"/>
    <row r="198" s="87" customFormat="1" x14ac:dyDescent="0.2"/>
    <row r="199" s="87" customFormat="1" x14ac:dyDescent="0.2"/>
    <row r="200" s="87" customFormat="1" x14ac:dyDescent="0.2"/>
    <row r="201" s="87" customFormat="1" x14ac:dyDescent="0.2"/>
    <row r="202" s="87" customFormat="1" x14ac:dyDescent="0.2"/>
    <row r="203" s="87" customFormat="1" x14ac:dyDescent="0.2"/>
    <row r="204" s="87" customFormat="1" x14ac:dyDescent="0.2"/>
    <row r="205" s="87" customFormat="1" x14ac:dyDescent="0.2"/>
    <row r="206" s="87" customFormat="1" x14ac:dyDescent="0.2"/>
    <row r="207" s="87" customFormat="1" x14ac:dyDescent="0.2"/>
    <row r="208" s="87" customFormat="1" x14ac:dyDescent="0.2"/>
    <row r="209" s="87" customFormat="1" x14ac:dyDescent="0.2"/>
    <row r="210" s="87" customFormat="1" x14ac:dyDescent="0.2"/>
    <row r="211" s="87" customFormat="1" x14ac:dyDescent="0.2"/>
    <row r="212" s="87" customFormat="1" x14ac:dyDescent="0.2"/>
    <row r="213" s="87" customFormat="1" x14ac:dyDescent="0.2"/>
    <row r="214" s="87" customFormat="1" x14ac:dyDescent="0.2"/>
    <row r="215" s="87" customFormat="1" x14ac:dyDescent="0.2"/>
    <row r="216" s="87" customFormat="1" x14ac:dyDescent="0.2"/>
    <row r="217" s="87" customFormat="1" x14ac:dyDescent="0.2"/>
    <row r="218" s="87" customFormat="1" x14ac:dyDescent="0.2"/>
    <row r="219" s="87" customFormat="1" x14ac:dyDescent="0.2"/>
    <row r="220" s="87" customFormat="1" x14ac:dyDescent="0.2"/>
    <row r="221" s="87" customFormat="1" x14ac:dyDescent="0.2"/>
    <row r="222" s="87" customFormat="1" x14ac:dyDescent="0.2"/>
    <row r="223" s="87" customFormat="1" x14ac:dyDescent="0.2"/>
    <row r="224" s="87" customFormat="1" x14ac:dyDescent="0.2"/>
    <row r="225" s="87" customFormat="1" x14ac:dyDescent="0.2"/>
    <row r="226" s="87" customFormat="1" x14ac:dyDescent="0.2"/>
    <row r="227" s="87" customFormat="1" x14ac:dyDescent="0.2"/>
    <row r="228" s="87" customFormat="1" x14ac:dyDescent="0.2"/>
    <row r="229" s="87" customFormat="1" x14ac:dyDescent="0.2"/>
    <row r="230" s="87" customFormat="1" x14ac:dyDescent="0.2"/>
    <row r="231" s="87" customFormat="1" x14ac:dyDescent="0.2"/>
    <row r="232" s="87" customFormat="1" x14ac:dyDescent="0.2"/>
    <row r="233" s="87" customFormat="1" x14ac:dyDescent="0.2"/>
    <row r="234" s="87" customFormat="1" x14ac:dyDescent="0.2"/>
    <row r="235" s="87" customFormat="1" x14ac:dyDescent="0.2"/>
    <row r="236" s="87" customFormat="1" x14ac:dyDescent="0.2"/>
    <row r="237" s="87" customFormat="1" x14ac:dyDescent="0.2"/>
    <row r="238" s="87" customFormat="1" x14ac:dyDescent="0.2"/>
    <row r="239" s="87" customFormat="1" x14ac:dyDescent="0.2"/>
    <row r="240" s="87" customFormat="1" x14ac:dyDescent="0.2"/>
    <row r="241" s="87" customFormat="1" x14ac:dyDescent="0.2"/>
    <row r="242" s="87" customFormat="1" x14ac:dyDescent="0.2"/>
    <row r="243" s="87" customFormat="1" x14ac:dyDescent="0.2"/>
    <row r="244" s="87" customFormat="1" x14ac:dyDescent="0.2"/>
    <row r="245" s="87" customFormat="1" x14ac:dyDescent="0.2"/>
    <row r="246" s="87" customFormat="1" x14ac:dyDescent="0.2"/>
    <row r="247" s="87" customFormat="1" x14ac:dyDescent="0.2"/>
    <row r="248" s="87" customFormat="1" x14ac:dyDescent="0.2"/>
    <row r="249" s="87" customFormat="1" x14ac:dyDescent="0.2"/>
    <row r="250" s="87" customFormat="1" x14ac:dyDescent="0.2"/>
    <row r="251" s="87" customFormat="1" x14ac:dyDescent="0.2"/>
    <row r="252" s="87" customFormat="1" x14ac:dyDescent="0.2"/>
    <row r="253" s="87" customFormat="1" x14ac:dyDescent="0.2"/>
    <row r="254" s="87" customFormat="1" x14ac:dyDescent="0.2"/>
    <row r="255" s="87" customFormat="1" x14ac:dyDescent="0.2"/>
    <row r="256" s="87" customFormat="1" x14ac:dyDescent="0.2"/>
    <row r="257" s="87" customFormat="1" x14ac:dyDescent="0.2"/>
    <row r="258" s="87" customFormat="1" x14ac:dyDescent="0.2"/>
    <row r="259" s="87" customFormat="1" x14ac:dyDescent="0.2"/>
    <row r="260" s="87" customFormat="1" x14ac:dyDescent="0.2"/>
    <row r="261" s="87" customFormat="1" x14ac:dyDescent="0.2"/>
    <row r="262" s="87" customFormat="1" x14ac:dyDescent="0.2"/>
    <row r="263" s="87" customFormat="1" x14ac:dyDescent="0.2"/>
    <row r="264" s="87" customFormat="1" x14ac:dyDescent="0.2"/>
    <row r="265" s="87" customFormat="1" x14ac:dyDescent="0.2"/>
    <row r="266" s="87" customFormat="1" x14ac:dyDescent="0.2"/>
    <row r="267" s="87" customFormat="1" x14ac:dyDescent="0.2"/>
    <row r="268" s="87" customFormat="1" x14ac:dyDescent="0.2"/>
    <row r="269" s="87" customFormat="1" x14ac:dyDescent="0.2"/>
    <row r="270" s="87" customFormat="1" x14ac:dyDescent="0.2"/>
    <row r="271" s="87" customFormat="1" x14ac:dyDescent="0.2"/>
    <row r="272" s="87" customFormat="1" x14ac:dyDescent="0.2"/>
    <row r="273" s="87" customFormat="1" x14ac:dyDescent="0.2"/>
    <row r="274" s="87" customFormat="1" x14ac:dyDescent="0.2"/>
    <row r="275" s="87" customFormat="1" x14ac:dyDescent="0.2"/>
    <row r="276" s="87" customFormat="1" x14ac:dyDescent="0.2"/>
    <row r="277" s="87" customFormat="1" x14ac:dyDescent="0.2"/>
    <row r="278" s="87" customFormat="1" x14ac:dyDescent="0.2"/>
    <row r="279" s="87" customFormat="1" x14ac:dyDescent="0.2"/>
    <row r="280" s="87" customFormat="1" x14ac:dyDescent="0.2"/>
    <row r="281" s="87" customFormat="1" x14ac:dyDescent="0.2"/>
    <row r="282" s="87" customFormat="1" x14ac:dyDescent="0.2"/>
    <row r="283" s="87" customFormat="1" x14ac:dyDescent="0.2"/>
    <row r="284" s="87" customFormat="1" x14ac:dyDescent="0.2"/>
    <row r="285" s="87" customFormat="1" x14ac:dyDescent="0.2"/>
    <row r="286" s="87" customFormat="1" x14ac:dyDescent="0.2"/>
    <row r="287" s="87" customFormat="1" x14ac:dyDescent="0.2"/>
    <row r="288" s="87" customFormat="1" x14ac:dyDescent="0.2"/>
    <row r="289" s="87" customFormat="1" x14ac:dyDescent="0.2"/>
    <row r="290" s="87" customFormat="1" x14ac:dyDescent="0.2"/>
    <row r="291" s="87" customFormat="1" x14ac:dyDescent="0.2"/>
    <row r="292" s="87" customFormat="1" x14ac:dyDescent="0.2"/>
    <row r="293" s="87" customFormat="1" x14ac:dyDescent="0.2"/>
    <row r="294" s="87" customFormat="1" x14ac:dyDescent="0.2"/>
    <row r="295" s="87" customFormat="1" x14ac:dyDescent="0.2"/>
    <row r="296" s="87" customFormat="1" x14ac:dyDescent="0.2"/>
    <row r="297" s="87" customFormat="1" x14ac:dyDescent="0.2"/>
    <row r="298" s="87" customFormat="1" x14ac:dyDescent="0.2"/>
    <row r="299" s="87" customFormat="1" x14ac:dyDescent="0.2"/>
    <row r="300" s="87" customFormat="1" x14ac:dyDescent="0.2"/>
    <row r="301" s="87" customFormat="1" x14ac:dyDescent="0.2"/>
    <row r="302" s="87" customFormat="1" x14ac:dyDescent="0.2"/>
    <row r="303" s="87" customFormat="1" x14ac:dyDescent="0.2"/>
    <row r="304" s="87" customFormat="1" x14ac:dyDescent="0.2"/>
    <row r="305" s="87" customFormat="1" x14ac:dyDescent="0.2"/>
    <row r="306" s="87" customFormat="1" x14ac:dyDescent="0.2"/>
    <row r="307" s="87" customFormat="1" x14ac:dyDescent="0.2"/>
    <row r="308" s="87" customFormat="1" x14ac:dyDescent="0.2"/>
    <row r="309" s="87" customFormat="1" x14ac:dyDescent="0.2"/>
    <row r="310" s="87" customFormat="1" x14ac:dyDescent="0.2"/>
    <row r="311" s="87" customFormat="1" x14ac:dyDescent="0.2"/>
    <row r="312" s="87" customFormat="1" x14ac:dyDescent="0.2"/>
    <row r="313" s="87" customFormat="1" x14ac:dyDescent="0.2"/>
    <row r="314" s="87" customFormat="1" x14ac:dyDescent="0.2"/>
    <row r="315" s="87" customFormat="1" x14ac:dyDescent="0.2"/>
    <row r="316" s="87" customFormat="1" x14ac:dyDescent="0.2"/>
    <row r="317" s="87" customFormat="1" x14ac:dyDescent="0.2"/>
    <row r="318" s="87" customFormat="1" x14ac:dyDescent="0.2"/>
    <row r="319" s="87" customFormat="1" x14ac:dyDescent="0.2"/>
    <row r="320" s="87" customFormat="1" x14ac:dyDescent="0.2"/>
    <row r="321" s="87" customFormat="1" x14ac:dyDescent="0.2"/>
    <row r="322" s="87" customFormat="1" x14ac:dyDescent="0.2"/>
    <row r="323" s="87" customFormat="1" x14ac:dyDescent="0.2"/>
    <row r="324" s="87" customFormat="1" x14ac:dyDescent="0.2"/>
    <row r="325" s="87" customFormat="1" x14ac:dyDescent="0.2"/>
    <row r="326" s="87" customFormat="1" x14ac:dyDescent="0.2"/>
    <row r="327" s="87" customFormat="1" x14ac:dyDescent="0.2"/>
    <row r="328" s="87" customFormat="1" x14ac:dyDescent="0.2"/>
    <row r="329" s="87" customFormat="1" x14ac:dyDescent="0.2"/>
    <row r="330" s="87" customFormat="1" x14ac:dyDescent="0.2"/>
    <row r="331" s="87" customFormat="1" x14ac:dyDescent="0.2"/>
    <row r="332" s="87" customFormat="1" x14ac:dyDescent="0.2"/>
    <row r="333" s="87" customFormat="1" x14ac:dyDescent="0.2"/>
    <row r="334" s="87" customFormat="1" x14ac:dyDescent="0.2"/>
    <row r="335" s="87" customFormat="1" x14ac:dyDescent="0.2"/>
    <row r="336" s="87" customFormat="1" x14ac:dyDescent="0.2"/>
    <row r="337" s="87" customFormat="1" x14ac:dyDescent="0.2"/>
    <row r="338" s="87" customFormat="1" x14ac:dyDescent="0.2"/>
    <row r="339" s="87" customFormat="1" x14ac:dyDescent="0.2"/>
    <row r="340" s="87" customFormat="1" x14ac:dyDescent="0.2"/>
    <row r="341" s="87" customFormat="1" x14ac:dyDescent="0.2"/>
    <row r="342" s="87" customFormat="1" x14ac:dyDescent="0.2"/>
    <row r="343" s="87" customFormat="1" x14ac:dyDescent="0.2"/>
    <row r="344" s="87" customFormat="1" x14ac:dyDescent="0.2"/>
    <row r="345" s="87" customFormat="1" x14ac:dyDescent="0.2"/>
    <row r="346" s="87" customFormat="1" x14ac:dyDescent="0.2"/>
    <row r="347" s="87" customFormat="1" x14ac:dyDescent="0.2"/>
    <row r="348" s="87" customFormat="1" x14ac:dyDescent="0.2"/>
    <row r="349" s="87" customFormat="1" x14ac:dyDescent="0.2"/>
    <row r="350" s="87" customFormat="1" x14ac:dyDescent="0.2"/>
    <row r="351" s="87" customFormat="1" x14ac:dyDescent="0.2"/>
    <row r="352" s="87" customFormat="1" x14ac:dyDescent="0.2"/>
    <row r="353" s="87" customFormat="1" x14ac:dyDescent="0.2"/>
    <row r="354" s="87" customFormat="1" x14ac:dyDescent="0.2"/>
    <row r="355" s="87" customFormat="1" x14ac:dyDescent="0.2"/>
    <row r="356" s="87" customFormat="1" x14ac:dyDescent="0.2"/>
    <row r="357" s="87" customFormat="1" x14ac:dyDescent="0.2"/>
    <row r="358" s="87" customFormat="1" x14ac:dyDescent="0.2"/>
    <row r="359" s="87" customFormat="1" x14ac:dyDescent="0.2"/>
    <row r="360" s="87" customFormat="1" x14ac:dyDescent="0.2"/>
    <row r="361" s="87" customFormat="1" x14ac:dyDescent="0.2"/>
    <row r="362" s="87" customFormat="1" x14ac:dyDescent="0.2"/>
    <row r="363" s="87" customFormat="1" x14ac:dyDescent="0.2"/>
    <row r="364" s="87" customFormat="1" x14ac:dyDescent="0.2"/>
    <row r="365" s="87" customFormat="1" x14ac:dyDescent="0.2"/>
    <row r="366" s="87" customFormat="1" x14ac:dyDescent="0.2"/>
    <row r="367" s="87" customFormat="1" x14ac:dyDescent="0.2"/>
    <row r="368" s="87" customFormat="1" x14ac:dyDescent="0.2"/>
    <row r="369" s="87" customFormat="1" x14ac:dyDescent="0.2"/>
    <row r="370" s="87" customFormat="1" x14ac:dyDescent="0.2"/>
    <row r="371" s="87" customFormat="1" x14ac:dyDescent="0.2"/>
    <row r="372" s="87" customFormat="1" x14ac:dyDescent="0.2"/>
    <row r="373" s="87" customFormat="1" x14ac:dyDescent="0.2"/>
    <row r="374" s="87" customFormat="1" x14ac:dyDescent="0.2"/>
    <row r="375" s="87" customFormat="1" x14ac:dyDescent="0.2"/>
    <row r="376" s="87" customFormat="1" x14ac:dyDescent="0.2"/>
    <row r="377" s="87" customFormat="1" x14ac:dyDescent="0.2"/>
    <row r="378" s="87" customFormat="1" x14ac:dyDescent="0.2"/>
    <row r="379" s="87" customFormat="1" x14ac:dyDescent="0.2"/>
    <row r="380" s="87" customFormat="1" x14ac:dyDescent="0.2"/>
    <row r="381" s="87" customFormat="1" x14ac:dyDescent="0.2"/>
    <row r="382" s="87" customFormat="1" x14ac:dyDescent="0.2"/>
    <row r="383" s="87" customFormat="1" x14ac:dyDescent="0.2"/>
    <row r="384" s="87" customFormat="1" x14ac:dyDescent="0.2"/>
    <row r="385" s="87" customFormat="1" x14ac:dyDescent="0.2"/>
    <row r="386" s="87" customFormat="1" x14ac:dyDescent="0.2"/>
    <row r="387" s="87" customFormat="1" x14ac:dyDescent="0.2"/>
    <row r="388" s="87" customFormat="1" x14ac:dyDescent="0.2"/>
    <row r="389" s="87" customFormat="1" x14ac:dyDescent="0.2"/>
    <row r="390" s="87" customFormat="1" x14ac:dyDescent="0.2"/>
    <row r="391" s="87" customFormat="1" x14ac:dyDescent="0.2"/>
    <row r="392" s="87" customFormat="1" x14ac:dyDescent="0.2"/>
    <row r="393" s="87" customFormat="1" x14ac:dyDescent="0.2"/>
    <row r="394" s="87" customFormat="1" x14ac:dyDescent="0.2"/>
    <row r="395" s="87" customFormat="1" x14ac:dyDescent="0.2"/>
    <row r="396" s="87" customFormat="1" x14ac:dyDescent="0.2"/>
    <row r="397" s="87" customFormat="1" x14ac:dyDescent="0.2"/>
    <row r="398" s="87" customFormat="1" x14ac:dyDescent="0.2"/>
    <row r="399" s="87" customFormat="1" x14ac:dyDescent="0.2"/>
    <row r="400" s="87" customFormat="1" x14ac:dyDescent="0.2"/>
    <row r="401" s="87" customFormat="1" x14ac:dyDescent="0.2"/>
    <row r="402" s="87" customFormat="1" x14ac:dyDescent="0.2"/>
    <row r="403" s="87" customFormat="1" x14ac:dyDescent="0.2"/>
    <row r="404" s="87" customFormat="1" x14ac:dyDescent="0.2"/>
    <row r="405" s="87" customFormat="1" x14ac:dyDescent="0.2"/>
    <row r="406" s="87" customFormat="1" x14ac:dyDescent="0.2"/>
    <row r="407" s="87" customFormat="1" x14ac:dyDescent="0.2"/>
    <row r="408" s="87" customFormat="1" x14ac:dyDescent="0.2"/>
    <row r="409" s="87" customFormat="1" x14ac:dyDescent="0.2"/>
    <row r="410" s="87" customFormat="1" x14ac:dyDescent="0.2"/>
    <row r="411" s="87" customFormat="1" x14ac:dyDescent="0.2"/>
    <row r="412" s="87" customFormat="1" x14ac:dyDescent="0.2"/>
    <row r="413" s="87" customFormat="1" x14ac:dyDescent="0.2"/>
    <row r="414" s="87" customFormat="1" x14ac:dyDescent="0.2"/>
    <row r="415" s="87" customFormat="1" x14ac:dyDescent="0.2"/>
    <row r="416" s="87" customFormat="1" x14ac:dyDescent="0.2"/>
    <row r="417" s="87" customFormat="1" x14ac:dyDescent="0.2"/>
    <row r="418" s="87" customFormat="1" x14ac:dyDescent="0.2"/>
    <row r="419" s="87" customFormat="1" x14ac:dyDescent="0.2"/>
    <row r="420" s="87" customFormat="1" x14ac:dyDescent="0.2"/>
    <row r="421" s="87" customFormat="1" x14ac:dyDescent="0.2"/>
    <row r="422" s="87" customFormat="1" x14ac:dyDescent="0.2"/>
    <row r="423" s="87" customFormat="1" x14ac:dyDescent="0.2"/>
    <row r="424" s="87" customFormat="1" x14ac:dyDescent="0.2"/>
    <row r="425" s="87" customFormat="1" x14ac:dyDescent="0.2"/>
    <row r="426" s="87" customFormat="1" x14ac:dyDescent="0.2"/>
    <row r="427" s="87" customFormat="1" x14ac:dyDescent="0.2"/>
    <row r="428" s="87" customFormat="1" x14ac:dyDescent="0.2"/>
    <row r="429" s="87" customFormat="1" x14ac:dyDescent="0.2"/>
    <row r="430" s="87" customFormat="1" x14ac:dyDescent="0.2"/>
    <row r="431" s="87" customFormat="1" x14ac:dyDescent="0.2"/>
    <row r="432" s="87" customFormat="1" x14ac:dyDescent="0.2"/>
    <row r="433" s="87" customFormat="1" x14ac:dyDescent="0.2"/>
    <row r="434" s="87" customFormat="1" x14ac:dyDescent="0.2"/>
    <row r="435" s="87" customFormat="1" x14ac:dyDescent="0.2"/>
    <row r="436" s="87" customFormat="1" x14ac:dyDescent="0.2"/>
    <row r="437" s="87" customFormat="1" x14ac:dyDescent="0.2"/>
    <row r="438" s="87" customFormat="1" x14ac:dyDescent="0.2"/>
    <row r="439" s="87" customFormat="1" x14ac:dyDescent="0.2"/>
    <row r="440" s="87" customFormat="1" x14ac:dyDescent="0.2"/>
    <row r="441" s="87" customFormat="1" x14ac:dyDescent="0.2"/>
    <row r="442" s="87" customFormat="1" x14ac:dyDescent="0.2"/>
    <row r="443" s="87" customFormat="1" x14ac:dyDescent="0.2"/>
    <row r="444" s="87" customFormat="1" x14ac:dyDescent="0.2"/>
    <row r="445" s="87" customFormat="1" x14ac:dyDescent="0.2"/>
    <row r="446" s="87" customFormat="1" x14ac:dyDescent="0.2"/>
    <row r="447" s="87" customFormat="1" x14ac:dyDescent="0.2"/>
    <row r="448" s="87" customFormat="1" x14ac:dyDescent="0.2"/>
    <row r="449" s="87" customFormat="1" x14ac:dyDescent="0.2"/>
    <row r="450" s="87" customFormat="1" x14ac:dyDescent="0.2"/>
    <row r="451" s="87" customFormat="1" x14ac:dyDescent="0.2"/>
    <row r="452" s="87" customFormat="1" x14ac:dyDescent="0.2"/>
    <row r="453" s="87" customFormat="1" x14ac:dyDescent="0.2"/>
    <row r="454" s="87" customFormat="1" x14ac:dyDescent="0.2"/>
    <row r="455" s="87" customFormat="1" x14ac:dyDescent="0.2"/>
    <row r="456" s="87" customFormat="1" x14ac:dyDescent="0.2"/>
    <row r="457" s="87" customFormat="1" x14ac:dyDescent="0.2"/>
    <row r="458" s="87" customFormat="1" x14ac:dyDescent="0.2"/>
    <row r="459" s="87" customFormat="1" x14ac:dyDescent="0.2"/>
    <row r="460" s="87" customFormat="1" x14ac:dyDescent="0.2"/>
    <row r="461" s="87" customFormat="1" x14ac:dyDescent="0.2"/>
    <row r="462" s="87" customFormat="1" x14ac:dyDescent="0.2"/>
    <row r="463" s="87" customFormat="1" x14ac:dyDescent="0.2"/>
    <row r="464" s="87" customFormat="1" x14ac:dyDescent="0.2"/>
    <row r="465" s="87" customFormat="1" x14ac:dyDescent="0.2"/>
    <row r="466" s="87" customFormat="1" x14ac:dyDescent="0.2"/>
    <row r="467" s="87" customFormat="1" x14ac:dyDescent="0.2"/>
    <row r="468" s="87" customFormat="1" x14ac:dyDescent="0.2"/>
    <row r="469" s="87" customFormat="1" x14ac:dyDescent="0.2"/>
    <row r="470" s="87" customFormat="1" x14ac:dyDescent="0.2"/>
    <row r="471" s="87" customFormat="1" x14ac:dyDescent="0.2"/>
    <row r="472" s="87" customFormat="1" x14ac:dyDescent="0.2"/>
    <row r="473" s="87" customFormat="1" x14ac:dyDescent="0.2"/>
    <row r="474" s="87" customFormat="1" x14ac:dyDescent="0.2"/>
    <row r="475" s="87" customFormat="1" x14ac:dyDescent="0.2"/>
    <row r="476" s="87" customFormat="1" x14ac:dyDescent="0.2"/>
    <row r="477" s="87" customFormat="1" x14ac:dyDescent="0.2"/>
    <row r="478" s="87" customFormat="1" x14ac:dyDescent="0.2"/>
    <row r="479" s="87" customFormat="1" x14ac:dyDescent="0.2"/>
    <row r="480" s="87" customFormat="1" x14ac:dyDescent="0.2"/>
    <row r="481" s="87" customFormat="1" x14ac:dyDescent="0.2"/>
    <row r="482" s="87" customFormat="1" x14ac:dyDescent="0.2"/>
    <row r="483" s="87" customFormat="1" x14ac:dyDescent="0.2"/>
    <row r="484" s="87" customFormat="1" x14ac:dyDescent="0.2"/>
    <row r="485" s="87" customFormat="1" x14ac:dyDescent="0.2"/>
    <row r="486" s="87" customFormat="1" x14ac:dyDescent="0.2"/>
    <row r="487" s="87" customFormat="1" x14ac:dyDescent="0.2"/>
    <row r="488" s="87" customFormat="1" x14ac:dyDescent="0.2"/>
    <row r="489" s="87" customFormat="1" x14ac:dyDescent="0.2"/>
    <row r="490" s="87" customFormat="1" x14ac:dyDescent="0.2"/>
    <row r="491" s="87" customFormat="1" x14ac:dyDescent="0.2"/>
    <row r="492" s="87" customFormat="1" x14ac:dyDescent="0.2"/>
    <row r="493" s="87" customFormat="1" x14ac:dyDescent="0.2"/>
    <row r="494" s="87" customFormat="1" x14ac:dyDescent="0.2"/>
    <row r="495" s="87" customFormat="1" x14ac:dyDescent="0.2"/>
    <row r="496" s="87" customFormat="1" x14ac:dyDescent="0.2"/>
    <row r="497" s="87" customFormat="1" x14ac:dyDescent="0.2"/>
    <row r="498" s="87" customFormat="1" x14ac:dyDescent="0.2"/>
    <row r="499" s="87" customFormat="1" x14ac:dyDescent="0.2"/>
    <row r="500" s="87" customFormat="1" x14ac:dyDescent="0.2"/>
    <row r="501" s="87" customFormat="1" x14ac:dyDescent="0.2"/>
    <row r="502" s="87" customFormat="1" x14ac:dyDescent="0.2"/>
    <row r="503" s="87" customFormat="1" x14ac:dyDescent="0.2"/>
    <row r="504" s="87" customFormat="1" x14ac:dyDescent="0.2"/>
    <row r="505" s="87" customFormat="1" x14ac:dyDescent="0.2"/>
    <row r="506" s="87" customFormat="1" x14ac:dyDescent="0.2"/>
    <row r="507" s="87" customFormat="1" x14ac:dyDescent="0.2"/>
    <row r="508" s="87" customFormat="1" x14ac:dyDescent="0.2"/>
    <row r="509" s="87" customFormat="1" x14ac:dyDescent="0.2"/>
    <row r="510" s="87" customFormat="1" x14ac:dyDescent="0.2"/>
    <row r="511" s="87" customFormat="1" x14ac:dyDescent="0.2"/>
    <row r="512" s="87" customFormat="1" x14ac:dyDescent="0.2"/>
    <row r="513" s="87" customFormat="1" x14ac:dyDescent="0.2"/>
    <row r="514" s="87" customFormat="1" x14ac:dyDescent="0.2"/>
    <row r="515" s="87" customFormat="1" x14ac:dyDescent="0.2"/>
    <row r="516" s="87" customFormat="1" x14ac:dyDescent="0.2"/>
    <row r="517" s="87" customFormat="1" x14ac:dyDescent="0.2"/>
    <row r="518" s="87" customFormat="1" x14ac:dyDescent="0.2"/>
    <row r="519" s="87" customFormat="1" x14ac:dyDescent="0.2"/>
    <row r="520" s="87" customFormat="1" x14ac:dyDescent="0.2"/>
    <row r="521" s="87" customFormat="1" x14ac:dyDescent="0.2"/>
    <row r="522" s="87" customFormat="1" x14ac:dyDescent="0.2"/>
    <row r="523" s="87" customFormat="1" x14ac:dyDescent="0.2"/>
    <row r="524" s="87" customFormat="1" x14ac:dyDescent="0.2"/>
    <row r="525" s="87" customFormat="1" x14ac:dyDescent="0.2"/>
    <row r="526" s="87" customFormat="1" x14ac:dyDescent="0.2"/>
    <row r="527" s="87" customFormat="1" x14ac:dyDescent="0.2"/>
    <row r="528" s="87" customFormat="1" x14ac:dyDescent="0.2"/>
    <row r="529" s="87" customFormat="1" x14ac:dyDescent="0.2"/>
    <row r="530" s="87" customFormat="1" x14ac:dyDescent="0.2"/>
    <row r="531" s="87" customFormat="1" x14ac:dyDescent="0.2"/>
    <row r="532" s="87" customFormat="1" x14ac:dyDescent="0.2"/>
    <row r="533" s="87" customFormat="1" x14ac:dyDescent="0.2"/>
    <row r="534" s="87" customFormat="1" x14ac:dyDescent="0.2"/>
    <row r="535" s="87" customFormat="1" x14ac:dyDescent="0.2"/>
    <row r="536" s="87" customFormat="1" x14ac:dyDescent="0.2"/>
    <row r="537" s="87" customFormat="1" x14ac:dyDescent="0.2"/>
  </sheetData>
  <sheetProtection algorithmName="SHA-512" hashValue="AAMK6Td/u6FKfRsb+dGf1lxamHSwsvBcuo+95uNKVseiK9KS2nwZOmk02W+RBdggbyiErnDIhzfFFtwpRgTU+A==" saltValue="1liPz56yZ4wsBADLfuIvRg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 tint="0.79998168889431442"/>
  </sheetPr>
  <dimension ref="A1:EL461"/>
  <sheetViews>
    <sheetView topLeftCell="I1" zoomScaleNormal="100" workbookViewId="0">
      <selection activeCell="I12" sqref="I12"/>
    </sheetView>
  </sheetViews>
  <sheetFormatPr baseColWidth="10" defaultRowHeight="15" x14ac:dyDescent="0.2"/>
  <cols>
    <col min="1" max="1" width="23.1640625" style="66" customWidth="1"/>
    <col min="2" max="2" width="18" style="66" customWidth="1"/>
    <col min="3" max="3" width="13" style="66" customWidth="1"/>
    <col min="4" max="21" width="14.1640625" style="66" customWidth="1"/>
    <col min="22" max="23" width="14.1640625" style="66" hidden="1" customWidth="1"/>
    <col min="24" max="27" width="14.1640625" style="66" customWidth="1"/>
    <col min="28" max="37" width="14.1640625" style="81" customWidth="1"/>
    <col min="38" max="142" width="12.5" style="81" customWidth="1"/>
    <col min="143" max="16384" width="10.83203125" style="66"/>
  </cols>
  <sheetData>
    <row r="1" spans="1:142" s="81" customFormat="1" x14ac:dyDescent="0.2">
      <c r="A1" s="80" t="s">
        <v>38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</row>
    <row r="2" spans="1:142" s="81" customFormat="1" x14ac:dyDescent="0.2">
      <c r="A2" s="82" t="s">
        <v>72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</row>
    <row r="3" spans="1:142" s="81" customFormat="1" ht="16" thickBot="1" x14ac:dyDescent="0.25">
      <c r="A3" s="80"/>
      <c r="B3" s="83"/>
      <c r="C3" s="80"/>
      <c r="D3" s="80"/>
      <c r="E3" s="80"/>
      <c r="F3" s="80"/>
      <c r="G3" s="80"/>
      <c r="H3" s="83"/>
      <c r="I3" s="84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111" t="s">
        <v>69</v>
      </c>
      <c r="W7" s="111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</row>
    <row r="8" spans="1:142" ht="20" customHeight="1" x14ac:dyDescent="0.2">
      <c r="A8" s="355" t="str">
        <f>'QLD Apr 2017'!D2</f>
        <v>APT Brisbane South</v>
      </c>
      <c r="B8" s="114" t="str">
        <f>'QLD Apr 2017'!F2</f>
        <v>AGL</v>
      </c>
      <c r="C8" s="114" t="str">
        <f>'QLD Apr 2017'!G2</f>
        <v>Savers</v>
      </c>
      <c r="D8" s="115">
        <f>365*'QLD Apr 2017'!H2/100</f>
        <v>509.26260000000002</v>
      </c>
      <c r="E8" s="116">
        <f>IF($C$5*'QLD Apr 2017'!AK2/'QLD Apr 2017'!AI2&gt;='QLD Apr 2017'!J2,('QLD Apr 2017'!J2*'QLD Apr 2017'!O2/100)*'QLD Apr 2017'!AI2,($C$5*'QLD Apr 2017'!AK2/'QLD Apr 2017'!AI2*'QLD Apr 2017'!O2/100)*'QLD Apr 2017'!AI2)</f>
        <v>1312</v>
      </c>
      <c r="F8" s="117">
        <f>IF($C$5*'QLD Apr 2017'!AK2/'QLD Apr 2017'!AI2&lt;'QLD Apr 2017'!J2,0,IF($C$5*'QLD Apr 2017'!AK2/'QLD Apr 2017'!AI2&lt;='QLD Apr 2017'!K2,($C$5*'QLD Apr 2017'!AK2/'QLD Apr 2017'!AI2-'QLD Apr 2017'!J2)*('QLD Apr 2017'!P2/100)*'QLD Apr 2017'!AI2,('QLD Apr 2017'!K2-'QLD Apr 2017'!J2)*('QLD Apr 2017'!P2/100)*'QLD Apr 2017'!AI2))</f>
        <v>0</v>
      </c>
      <c r="G8" s="115">
        <f>IF($C$5*'QLD Apr 2017'!AK2/'QLD Apr 2017'!AI2&lt;'QLD Apr 2017'!K2,0,IF($C$5*'QLD Apr 2017'!AK2/'QLD Apr 2017'!AI2&lt;='QLD Apr 2017'!L2,($C$5*'QLD Apr 2017'!AK2/'QLD Apr 2017'!AI2-'QLD Apr 2017'!K2)*('QLD Apr 2017'!Q2/100)*'QLD Apr 2017'!AI2,('QLD Apr 2017'!L2-'QLD Apr 2017'!K2)*('QLD Apr 2017'!Q2/100)*'QLD Apr 2017'!AI2))</f>
        <v>0</v>
      </c>
      <c r="H8" s="116">
        <f>IF($C$5*'QLD Apr 2017'!AK2/'QLD Apr 2017'!AI2&lt;'QLD Apr 2017'!L2,0,IF($C$5*'QLD Apr 2017'!AK2/'QLD Apr 2017'!AI2&lt;='QLD Apr 2017'!M2,($C$5*'QLD Apr 2017'!AK2/'QLD Apr 2017'!AI2-'QLD Apr 2017'!L2)*('QLD Apr 2017'!R2/100)*'QLD Apr 2017'!AI2,('QLD Apr 2017'!M2-'QLD Apr 2017'!L2)*('QLD Apr 2017'!R2/100)*'QLD Apr 2017'!AI2))</f>
        <v>0</v>
      </c>
      <c r="I8" s="116">
        <f>IF($C$5*'QLD Apr 2017'!AK2/'QLD Apr 2017'!AI2&lt;'QLD Apr 2017'!M2,0,IF($C$5*'QLD Apr 2017'!AK2/'QLD Apr 2017'!AI2&lt;='QLD Apr 2017'!N2,($C$5*'QLD Apr 2017'!AK2/'QLD Apr 2017'!AI2-'QLD Apr 2017'!M2)*('QLD Apr 2017'!S2/100)*'QLD Apr 2017'!AI2,('QLD Apr 2017'!N2-'QLD Apr 2017'!M2)*('QLD Apr 2017'!S2/100)*'QLD Apr 2017'!AI2))</f>
        <v>0</v>
      </c>
      <c r="J8" s="115">
        <f>IF(($C$5*'QLD Apr 2017'!AK2/'QLD Apr 2017'!AI2&gt;'QLD Apr 2017'!N2),($C$5*'QLD Apr 2017'!AK2/'QLD Apr 2017'!AI2-'QLD Apr 2017'!N2)*'QLD Apr 2017'!T2/100*'QLD Apr 2017'!AI2,0)</f>
        <v>0</v>
      </c>
      <c r="K8" s="115">
        <f>IF($C$5*'QLD Apr 2017'!AL2/'QLD Apr 2017'!AJ2&gt;='QLD Apr 2017'!J2,('QLD Apr 2017'!J2*'QLD Apr 2017'!U2/100)*'QLD Apr 2017'!AJ2,($C$5*'QLD Apr 2017'!AL2/'QLD Apr 2017'!AJ2*'QLD Apr 2017'!U2/100)*'QLD Apr 2017'!AJ2)</f>
        <v>1312</v>
      </c>
      <c r="L8" s="115">
        <f>IF($C$5*'QLD Apr 2017'!AL2/'QLD Apr 2017'!AJ2&lt;'QLD Apr 2017'!J2,0,IF($C$5*'QLD Apr 2017'!AL2/'QLD Apr 2017'!AJ2&lt;='QLD Apr 2017'!K2,($C$5*'QLD Apr 2017'!AK2/'QLD Apr 2017'!AJ2-'QLD Apr 2017'!J2)*('QLD Apr 2017'!V2/100)*'QLD Apr 2017'!AJ2,('QLD Apr 2017'!K2-'QLD Apr 2017'!J2)*('QLD Apr 2017'!V2/100)*'QLD Apr 2017'!AJ2))</f>
        <v>0</v>
      </c>
      <c r="M8" s="115">
        <f>IF($C$5*'QLD Apr 2017'!AL2/'QLD Apr 2017'!AJ2&lt;'QLD Apr 2017'!K2,0,IF($C$5*'QLD Apr 2017'!AL2/'QLD Apr 2017'!AJ2&lt;='QLD Apr 2017'!L2,($C$5*'QLD Apr 2017'!AL2/'QLD Apr 2017'!AJ2-'QLD Apr 2017'!K2)*('QLD Apr 2017'!W2/100)*'QLD Apr 2017'!AJ2,('QLD Apr 2017'!L2-'QLD Apr 2017'!K2)*('QLD Apr 2017'!W2/100)*'QLD Apr 2017'!AJ2))</f>
        <v>0</v>
      </c>
      <c r="N8" s="115">
        <f>IF($C$5*'QLD Apr 2017'!AL2/'QLD Apr 2017'!AJ2&lt;'QLD Apr 2017'!L2,0,IF($C$5*'QLD Apr 2017'!AL2/'QLD Apr 2017'!AJ2&lt;='QLD Apr 2017'!M2,($C$5*'QLD Apr 2017'!AL2/'QLD Apr 2017'!AJ2-'QLD Apr 2017'!L2)*('QLD Apr 2017'!X2/100)*'QLD Apr 2017'!AJ2,('QLD Apr 2017'!M2-'QLD Apr 2017'!L2)*('QLD Apr 2017'!X2/100)*'QLD Apr 2017'!AJ2))</f>
        <v>0</v>
      </c>
      <c r="O8" s="115">
        <f>IF($C$5*'QLD Apr 2017'!AL2/'QLD Apr 2017'!AJ2&lt;'QLD Apr 2017'!M2,0,IF($C$5*'QLD Apr 2017'!AL2/'QLD Apr 2017'!AJ2&lt;='QLD Apr 2017'!N2,($C$5*'QLD Apr 2017'!AL2/'QLD Apr 2017'!AJ2-'QLD Apr 2017'!M2)*('QLD Apr 2017'!Y2/100)*'QLD Apr 2017'!AJ2,('QLD Apr 2017'!N2-'QLD Apr 2017'!M2)*('QLD Apr 2017'!Y2/100)*'QLD Apr 2017'!AJ2))</f>
        <v>0</v>
      </c>
      <c r="P8" s="115">
        <f>IF(($C$5*'QLD Apr 2017'!AL2/'QLD Apr 2017'!AJ2&gt;'QLD Apr 2017'!N2),($C$5*'QLD Apr 2017'!AL2/'QLD Apr 2017'!AJ2-'QLD Apr 2017'!N2)*'QLD Apr 2017'!Z2/100*'QLD Apr 2017'!AJ2,0)</f>
        <v>0</v>
      </c>
      <c r="Q8" s="118">
        <f>SUM(D8:P8)</f>
        <v>3133.2626</v>
      </c>
      <c r="R8" s="119">
        <f>'QLD Apr 2017'!AM2</f>
        <v>0</v>
      </c>
      <c r="S8" s="119">
        <f>'QLD Apr 2017'!AN2</f>
        <v>6</v>
      </c>
      <c r="T8" s="119">
        <f>'QLD Apr 2017'!AO2</f>
        <v>0</v>
      </c>
      <c r="U8" s="119">
        <f>'QLD Apr 2017'!AP2</f>
        <v>0</v>
      </c>
      <c r="V8" s="118">
        <f>(Q8-(Q8-D8)*S8/100)</f>
        <v>2975.8226</v>
      </c>
      <c r="W8" s="118">
        <f>V8</f>
        <v>2975.8226</v>
      </c>
      <c r="X8" s="118">
        <f>V8*1.1</f>
        <v>3273.4048600000001</v>
      </c>
      <c r="Y8" s="118">
        <f>W8*1.1</f>
        <v>3273.4048600000001</v>
      </c>
      <c r="Z8" s="120">
        <f>'QLD Apr 2017'!AW2</f>
        <v>0</v>
      </c>
      <c r="AA8" s="121" t="str">
        <f>'QLD Apr 2017'!AX2</f>
        <v>n</v>
      </c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</row>
    <row r="9" spans="1:142" ht="20" customHeight="1" thickBot="1" x14ac:dyDescent="0.25">
      <c r="A9" s="353"/>
      <c r="B9" s="122" t="str">
        <f>'QLD Apr 2017'!F3</f>
        <v>Origin Energy</v>
      </c>
      <c r="C9" s="122" t="str">
        <f>'QLD Apr 2017'!G3</f>
        <v>Saver</v>
      </c>
      <c r="D9" s="123">
        <f>365*'QLD Apr 2017'!H3/100</f>
        <v>380.8775</v>
      </c>
      <c r="E9" s="124">
        <f>IF($C$5*'QLD Apr 2017'!AK3/'QLD Apr 2017'!AI3&gt;='QLD Apr 2017'!J3,('QLD Apr 2017'!J3*'QLD Apr 2017'!O3/100)*'QLD Apr 2017'!AI3,($C$5*'QLD Apr 2017'!AK3/'QLD Apr 2017'!AI3*'QLD Apr 2017'!O3/100)*'QLD Apr 2017'!AI3)</f>
        <v>1353</v>
      </c>
      <c r="F9" s="125">
        <f>IF($C$5*'QLD Apr 2017'!AK3/'QLD Apr 2017'!AI3&lt;'QLD Apr 2017'!J3,0,IF($C$5*'QLD Apr 2017'!AK3/'QLD Apr 2017'!AI3&lt;='QLD Apr 2017'!K3,($C$5*'QLD Apr 2017'!AK3/'QLD Apr 2017'!AI3-'QLD Apr 2017'!J3)*('QLD Apr 2017'!P3/100)*'QLD Apr 2017'!AI3,('QLD Apr 2017'!K3-'QLD Apr 2017'!J3)*('QLD Apr 2017'!P3/100)*'QLD Apr 2017'!AI3))</f>
        <v>0</v>
      </c>
      <c r="G9" s="123">
        <f>IF($C$5*'QLD Apr 2017'!AK3/'QLD Apr 2017'!AI3&lt;'QLD Apr 2017'!K3,0,IF($C$5*'QLD Apr 2017'!AK3/'QLD Apr 2017'!AI3&lt;='QLD Apr 2017'!L3,($C$5*'QLD Apr 2017'!AK3/'QLD Apr 2017'!AI3-'QLD Apr 2017'!K3)*('QLD Apr 2017'!Q3/100)*'QLD Apr 2017'!AI3,('QLD Apr 2017'!L3-'QLD Apr 2017'!K3)*('QLD Apr 2017'!Q3/100)*'QLD Apr 2017'!AI3))</f>
        <v>0</v>
      </c>
      <c r="H9" s="124">
        <f>IF($C$5*'QLD Apr 2017'!AK3/'QLD Apr 2017'!AI3&lt;'QLD Apr 2017'!L3,0,IF($C$5*'QLD Apr 2017'!AK3/'QLD Apr 2017'!AI3&lt;='QLD Apr 2017'!M3,($C$5*'QLD Apr 2017'!AK3/'QLD Apr 2017'!AI3-'QLD Apr 2017'!L3)*('QLD Apr 2017'!R3/100)*'QLD Apr 2017'!AI3,('QLD Apr 2017'!M3-'QLD Apr 2017'!L3)*('QLD Apr 2017'!R3/100)*'QLD Apr 2017'!AI3))</f>
        <v>0</v>
      </c>
      <c r="I9" s="124">
        <f>IF($C$5*'QLD Apr 2017'!AK3/'QLD Apr 2017'!AI3&lt;'QLD Apr 2017'!M3,0,IF($C$5*'QLD Apr 2017'!AK3/'QLD Apr 2017'!AI3&lt;='QLD Apr 2017'!N3,($C$5*'QLD Apr 2017'!AK3/'QLD Apr 2017'!AI3-'QLD Apr 2017'!M3)*('QLD Apr 2017'!S3/100)*'QLD Apr 2017'!AI3,('QLD Apr 2017'!N3-'QLD Apr 2017'!M3)*('QLD Apr 2017'!S3/100)*'QLD Apr 2017'!AI3))</f>
        <v>0</v>
      </c>
      <c r="J9" s="123">
        <f>IF(($C$5*'QLD Apr 2017'!AK3/'QLD Apr 2017'!AI3&gt;'QLD Apr 2017'!N3),($C$5*'QLD Apr 2017'!AK3/'QLD Apr 2017'!AI3-'QLD Apr 2017'!N3)*'QLD Apr 2017'!T3/100*'QLD Apr 2017'!AI3,0)</f>
        <v>0</v>
      </c>
      <c r="K9" s="123">
        <f>IF($C$5*'QLD Apr 2017'!AL3/'QLD Apr 2017'!AJ3&gt;='QLD Apr 2017'!J3,('QLD Apr 2017'!J3*'QLD Apr 2017'!U3/100)*'QLD Apr 2017'!AJ3,($C$5*'QLD Apr 2017'!AL3/'QLD Apr 2017'!AJ3*'QLD Apr 2017'!U3/100)*'QLD Apr 2017'!AJ3)</f>
        <v>1353</v>
      </c>
      <c r="L9" s="123">
        <f>IF($C$5*'QLD Apr 2017'!AL3/'QLD Apr 2017'!AJ3&lt;'QLD Apr 2017'!J3,0,IF($C$5*'QLD Apr 2017'!AL3/'QLD Apr 2017'!AJ3&lt;='QLD Apr 2017'!K3,($C$5*'QLD Apr 2017'!AK3/'QLD Apr 2017'!AJ3-'QLD Apr 2017'!J3)*('QLD Apr 2017'!V3/100)*'QLD Apr 2017'!AJ3,('QLD Apr 2017'!K3-'QLD Apr 2017'!J3)*('QLD Apr 2017'!V3/100)*'QLD Apr 2017'!AJ3))</f>
        <v>0</v>
      </c>
      <c r="M9" s="123">
        <f>IF($C$5*'QLD Apr 2017'!AL3/'QLD Apr 2017'!AJ3&lt;'QLD Apr 2017'!K3,0,IF($C$5*'QLD Apr 2017'!AL3/'QLD Apr 2017'!AJ3&lt;='QLD Apr 2017'!L3,($C$5*'QLD Apr 2017'!AL3/'QLD Apr 2017'!AJ3-'QLD Apr 2017'!K3)*('QLD Apr 2017'!W3/100)*'QLD Apr 2017'!AJ3,('QLD Apr 2017'!L3-'QLD Apr 2017'!K3)*('QLD Apr 2017'!W3/100)*'QLD Apr 2017'!AJ3))</f>
        <v>0</v>
      </c>
      <c r="N9" s="123">
        <f>IF($C$5*'QLD Apr 2017'!AL3/'QLD Apr 2017'!AJ3&lt;'QLD Apr 2017'!L3,0,IF($C$5*'QLD Apr 2017'!AL3/'QLD Apr 2017'!AJ3&lt;='QLD Apr 2017'!M3,($C$5*'QLD Apr 2017'!AL3/'QLD Apr 2017'!AJ3-'QLD Apr 2017'!L3)*('QLD Apr 2017'!X3/100)*'QLD Apr 2017'!AJ3,('QLD Apr 2017'!M3-'QLD Apr 2017'!L3)*('QLD Apr 2017'!X3/100)*'QLD Apr 2017'!AJ3))</f>
        <v>0</v>
      </c>
      <c r="O9" s="123">
        <f>IF($C$5*'QLD Apr 2017'!AL3/'QLD Apr 2017'!AJ3&lt;'QLD Apr 2017'!M3,0,IF($C$5*'QLD Apr 2017'!AL3/'QLD Apr 2017'!AJ3&lt;='QLD Apr 2017'!N3,($C$5*'QLD Apr 2017'!AL3/'QLD Apr 2017'!AJ3-'QLD Apr 2017'!M3)*('QLD Apr 2017'!Y3/100)*'QLD Apr 2017'!AJ3,('QLD Apr 2017'!N3-'QLD Apr 2017'!M3)*('QLD Apr 2017'!Y3/100)*'QLD Apr 2017'!AJ3))</f>
        <v>0</v>
      </c>
      <c r="P9" s="123">
        <f>IF(($C$5*'QLD Apr 2017'!AL3/'QLD Apr 2017'!AJ3&gt;'QLD Apr 2017'!N3),($C$5*'QLD Apr 2017'!AL3/'QLD Apr 2017'!AJ3-'QLD Apr 2017'!N3)*'QLD Apr 2017'!Z3/100*'QLD Apr 2017'!AJ3,0)</f>
        <v>0</v>
      </c>
      <c r="Q9" s="126">
        <f t="shared" ref="Q9:Q13" si="0">SUM(D9:P9)</f>
        <v>3086.8775000000001</v>
      </c>
      <c r="R9" s="127">
        <f>'QLD Apr 2017'!AM3</f>
        <v>0</v>
      </c>
      <c r="S9" s="127">
        <f>'QLD Apr 2017'!AN3</f>
        <v>8</v>
      </c>
      <c r="T9" s="127">
        <f>'QLD Apr 2017'!AO3</f>
        <v>0</v>
      </c>
      <c r="U9" s="127">
        <f>'QLD Apr 2017'!AP3</f>
        <v>0</v>
      </c>
      <c r="V9" s="126">
        <f t="shared" ref="V9:V13" si="1">(Q9-(Q9-D9)*S9/100)</f>
        <v>2870.3975</v>
      </c>
      <c r="W9" s="126">
        <f t="shared" ref="W9:W13" si="2">V9</f>
        <v>2870.3975</v>
      </c>
      <c r="X9" s="126">
        <f t="shared" ref="X9:Y13" si="3">V9*1.1</f>
        <v>3157.4372500000004</v>
      </c>
      <c r="Y9" s="126">
        <f t="shared" si="3"/>
        <v>3157.4372500000004</v>
      </c>
      <c r="Z9" s="128">
        <f>'QLD Apr 2017'!AW3</f>
        <v>12</v>
      </c>
      <c r="AA9" s="129" t="str">
        <f>'QLD Apr 2017'!AX3</f>
        <v>y</v>
      </c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</row>
    <row r="10" spans="1:142" ht="20" customHeight="1" thickTop="1" x14ac:dyDescent="0.2">
      <c r="A10" s="356" t="str">
        <f>'QLD Apr 2017'!D4</f>
        <v>Envestra Brisbane North</v>
      </c>
      <c r="B10" s="114" t="str">
        <f>'QLD Apr 2017'!F4</f>
        <v>AGL</v>
      </c>
      <c r="C10" s="114" t="str">
        <f>'QLD Apr 2017'!G4</f>
        <v>Savers</v>
      </c>
      <c r="D10" s="115">
        <f>365*'QLD Apr 2017'!H4/100</f>
        <v>256.99649999999997</v>
      </c>
      <c r="E10" s="116">
        <f>IF($C$5*'QLD Apr 2017'!AK4/'QLD Apr 2017'!AI4&gt;='QLD Apr 2017'!J4,('QLD Apr 2017'!J4*'QLD Apr 2017'!O4/100)*'QLD Apr 2017'!AI4,($C$5*'QLD Apr 2017'!AK4/'QLD Apr 2017'!AI4*'QLD Apr 2017'!O4/100)*'QLD Apr 2017'!AI4)</f>
        <v>1275.8399999999999</v>
      </c>
      <c r="F10" s="117">
        <f>IF($C$5*'QLD Apr 2017'!AK4/'QLD Apr 2017'!AI4&lt;'QLD Apr 2017'!J4,0,IF($C$5*'QLD Apr 2017'!AK4/'QLD Apr 2017'!AI4&lt;='QLD Apr 2017'!K4,($C$5*'QLD Apr 2017'!AK4/'QLD Apr 2017'!AI4-'QLD Apr 2017'!J4)*('QLD Apr 2017'!P4/100)*'QLD Apr 2017'!AI4,('QLD Apr 2017'!K4-'QLD Apr 2017'!J4)*('QLD Apr 2017'!P4/100)*'QLD Apr 2017'!AI4))</f>
        <v>481.04000000000019</v>
      </c>
      <c r="G10" s="115">
        <f>IF($C$5*'QLD Apr 2017'!AK4/'QLD Apr 2017'!AI4&lt;'QLD Apr 2017'!K4,0,IF($C$5*'QLD Apr 2017'!AK4/'QLD Apr 2017'!AI4&lt;='QLD Apr 2017'!L4,($C$5*'QLD Apr 2017'!AK4/'QLD Apr 2017'!AI4-'QLD Apr 2017'!K4)*('QLD Apr 2017'!Q4/100)*'QLD Apr 2017'!AI4,('QLD Apr 2017'!L4-'QLD Apr 2017'!K4)*('QLD Apr 2017'!Q4/100)*'QLD Apr 2017'!AI4))</f>
        <v>0</v>
      </c>
      <c r="H10" s="116">
        <f>IF($C$5*'QLD Apr 2017'!AK4/'QLD Apr 2017'!AI4&lt;'QLD Apr 2017'!L4,0,IF($C$5*'QLD Apr 2017'!AK4/'QLD Apr 2017'!AI4&lt;='QLD Apr 2017'!M4,($C$5*'QLD Apr 2017'!AK4/'QLD Apr 2017'!AI4-'QLD Apr 2017'!L4)*('QLD Apr 2017'!R4/100)*'QLD Apr 2017'!AI4,('QLD Apr 2017'!M4-'QLD Apr 2017'!L4)*('QLD Apr 2017'!R4/100)*'QLD Apr 2017'!AI4))</f>
        <v>0</v>
      </c>
      <c r="I10" s="116">
        <f>IF($C$5*'QLD Apr 2017'!AK4/'QLD Apr 2017'!AI4&lt;'QLD Apr 2017'!M4,0,IF($C$5*'QLD Apr 2017'!AK4/'QLD Apr 2017'!AI4&lt;='QLD Apr 2017'!N4,($C$5*'QLD Apr 2017'!AK4/'QLD Apr 2017'!AI4-'QLD Apr 2017'!M4)*('QLD Apr 2017'!S4/100)*'QLD Apr 2017'!AI4,('QLD Apr 2017'!N4-'QLD Apr 2017'!M4)*('QLD Apr 2017'!S4/100)*'QLD Apr 2017'!AI4))</f>
        <v>0</v>
      </c>
      <c r="J10" s="115">
        <f>IF(($C$5*'QLD Apr 2017'!AK4/'QLD Apr 2017'!AI4&gt;'QLD Apr 2017'!N4),($C$5*'QLD Apr 2017'!AK4/'QLD Apr 2017'!AI4-'QLD Apr 2017'!N4)*'QLD Apr 2017'!T4/100*'QLD Apr 2017'!AI4,0)</f>
        <v>0</v>
      </c>
      <c r="K10" s="115">
        <f>IF($C$5*'QLD Apr 2017'!AL4/'QLD Apr 2017'!AJ4&gt;='QLD Apr 2017'!J4,('QLD Apr 2017'!J4*'QLD Apr 2017'!U4/100)*'QLD Apr 2017'!AJ4,($C$5*'QLD Apr 2017'!AL4/'QLD Apr 2017'!AJ4*'QLD Apr 2017'!U4/100)*'QLD Apr 2017'!AJ4)</f>
        <v>1275.8399999999999</v>
      </c>
      <c r="L10" s="115">
        <f>IF($C$5*'QLD Apr 2017'!AL4/'QLD Apr 2017'!AJ4&lt;'QLD Apr 2017'!J4,0,IF($C$5*'QLD Apr 2017'!AL4/'QLD Apr 2017'!AJ4&lt;='QLD Apr 2017'!K4,($C$5*'QLD Apr 2017'!AK4/'QLD Apr 2017'!AJ4-'QLD Apr 2017'!J4)*('QLD Apr 2017'!V4/100)*'QLD Apr 2017'!AJ4,('QLD Apr 2017'!K4-'QLD Apr 2017'!J4)*('QLD Apr 2017'!V4/100)*'QLD Apr 2017'!AJ4))</f>
        <v>481.04000000000019</v>
      </c>
      <c r="M10" s="115">
        <f>IF($C$5*'QLD Apr 2017'!AL4/'QLD Apr 2017'!AJ4&lt;'QLD Apr 2017'!K4,0,IF($C$5*'QLD Apr 2017'!AL4/'QLD Apr 2017'!AJ4&lt;='QLD Apr 2017'!L4,($C$5*'QLD Apr 2017'!AL4/'QLD Apr 2017'!AJ4-'QLD Apr 2017'!K4)*('QLD Apr 2017'!W4/100)*'QLD Apr 2017'!AJ4,('QLD Apr 2017'!L4-'QLD Apr 2017'!K4)*('QLD Apr 2017'!W4/100)*'QLD Apr 2017'!AJ4))</f>
        <v>0</v>
      </c>
      <c r="N10" s="115">
        <f>IF($C$5*'QLD Apr 2017'!AL4/'QLD Apr 2017'!AJ4&lt;'QLD Apr 2017'!L4,0,IF($C$5*'QLD Apr 2017'!AL4/'QLD Apr 2017'!AJ4&lt;='QLD Apr 2017'!M4,($C$5*'QLD Apr 2017'!AL4/'QLD Apr 2017'!AJ4-'QLD Apr 2017'!L4)*('QLD Apr 2017'!X4/100)*'QLD Apr 2017'!AJ4,('QLD Apr 2017'!M4-'QLD Apr 2017'!L4)*('QLD Apr 2017'!X4/100)*'QLD Apr 2017'!AJ4))</f>
        <v>0</v>
      </c>
      <c r="O10" s="115">
        <f>IF($C$5*'QLD Apr 2017'!AL4/'QLD Apr 2017'!AJ4&lt;'QLD Apr 2017'!M4,0,IF($C$5*'QLD Apr 2017'!AL4/'QLD Apr 2017'!AJ4&lt;='QLD Apr 2017'!N4,($C$5*'QLD Apr 2017'!AL4/'QLD Apr 2017'!AJ4-'QLD Apr 2017'!M4)*('QLD Apr 2017'!Y4/100)*'QLD Apr 2017'!AJ4,('QLD Apr 2017'!N4-'QLD Apr 2017'!M4)*('QLD Apr 2017'!Y4/100)*'QLD Apr 2017'!AJ4))</f>
        <v>0</v>
      </c>
      <c r="P10" s="115">
        <f>IF(($C$5*'QLD Apr 2017'!AL4/'QLD Apr 2017'!AJ4&gt;'QLD Apr 2017'!N4),($C$5*'QLD Apr 2017'!AL4/'QLD Apr 2017'!AJ4-'QLD Apr 2017'!N4)*'QLD Apr 2017'!Z4/100*'QLD Apr 2017'!AJ4,0)</f>
        <v>0</v>
      </c>
      <c r="Q10" s="118">
        <f t="shared" si="0"/>
        <v>3770.7565000000004</v>
      </c>
      <c r="R10" s="119">
        <f>'QLD Apr 2017'!AM4</f>
        <v>0</v>
      </c>
      <c r="S10" s="119">
        <f>'QLD Apr 2017'!AN4</f>
        <v>6</v>
      </c>
      <c r="T10" s="119">
        <f>'QLD Apr 2017'!AO4</f>
        <v>0</v>
      </c>
      <c r="U10" s="119">
        <f>'QLD Apr 2017'!AP4</f>
        <v>0</v>
      </c>
      <c r="V10" s="118">
        <f t="shared" si="1"/>
        <v>3559.9309000000003</v>
      </c>
      <c r="W10" s="118">
        <f t="shared" si="2"/>
        <v>3559.9309000000003</v>
      </c>
      <c r="X10" s="118">
        <f t="shared" si="3"/>
        <v>3915.9239900000007</v>
      </c>
      <c r="Y10" s="118">
        <f t="shared" si="3"/>
        <v>3915.9239900000007</v>
      </c>
      <c r="Z10" s="120">
        <f>'QLD Apr 2017'!AW4</f>
        <v>0</v>
      </c>
      <c r="AA10" s="121" t="str">
        <f>'QLD Apr 2017'!AX4</f>
        <v>n</v>
      </c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</row>
    <row r="11" spans="1:142" ht="20" customHeight="1" thickBot="1" x14ac:dyDescent="0.25">
      <c r="A11" s="353"/>
      <c r="B11" s="122" t="str">
        <f>'QLD Apr 2017'!F5</f>
        <v>Origin Energy</v>
      </c>
      <c r="C11" s="122" t="str">
        <f>'QLD Apr 2017'!G5</f>
        <v>Saver</v>
      </c>
      <c r="D11" s="123">
        <f>365*'QLD Apr 2017'!H5/100</f>
        <v>235.02349999999998</v>
      </c>
      <c r="E11" s="124">
        <f>IF($C$5*'QLD Apr 2017'!AK5/'QLD Apr 2017'!AI5&gt;='QLD Apr 2017'!J5,('QLD Apr 2017'!J5*'QLD Apr 2017'!O5/100)*'QLD Apr 2017'!AI5,($C$5*'QLD Apr 2017'!AK5/'QLD Apr 2017'!AI5*'QLD Apr 2017'!O5/100)*'QLD Apr 2017'!AI5)</f>
        <v>1355.04</v>
      </c>
      <c r="F11" s="125">
        <f>IF($C$5*'QLD Apr 2017'!AK5/'QLD Apr 2017'!AI5&lt;'QLD Apr 2017'!J5,0,IF($C$5*'QLD Apr 2017'!AK5/'QLD Apr 2017'!AI5&lt;='QLD Apr 2017'!K5,($C$5*'QLD Apr 2017'!AK5/'QLD Apr 2017'!AI5-'QLD Apr 2017'!J5)*('QLD Apr 2017'!P5/100)*'QLD Apr 2017'!AI5,('QLD Apr 2017'!K5-'QLD Apr 2017'!J5)*('QLD Apr 2017'!P5/100)*'QLD Apr 2017'!AI5))</f>
        <v>485.38000000000011</v>
      </c>
      <c r="G11" s="123">
        <f>IF($C$5*'QLD Apr 2017'!AK5/'QLD Apr 2017'!AI5&lt;'QLD Apr 2017'!K5,0,IF($C$5*'QLD Apr 2017'!AK5/'QLD Apr 2017'!AI5&lt;='QLD Apr 2017'!L5,($C$5*'QLD Apr 2017'!AK5/'QLD Apr 2017'!AI5-'QLD Apr 2017'!K5)*('QLD Apr 2017'!Q5/100)*'QLD Apr 2017'!AI5,('QLD Apr 2017'!L5-'QLD Apr 2017'!K5)*('QLD Apr 2017'!Q5/100)*'QLD Apr 2017'!AI5))</f>
        <v>0</v>
      </c>
      <c r="H11" s="124">
        <f>IF($C$5*'QLD Apr 2017'!AK5/'QLD Apr 2017'!AI5&lt;'QLD Apr 2017'!L5,0,IF($C$5*'QLD Apr 2017'!AK5/'QLD Apr 2017'!AI5&lt;='QLD Apr 2017'!M5,($C$5*'QLD Apr 2017'!AK5/'QLD Apr 2017'!AI5-'QLD Apr 2017'!L5)*('QLD Apr 2017'!R5/100)*'QLD Apr 2017'!AI5,('QLD Apr 2017'!M5-'QLD Apr 2017'!L5)*('QLD Apr 2017'!R5/100)*'QLD Apr 2017'!AI5))</f>
        <v>0</v>
      </c>
      <c r="I11" s="124">
        <f>IF($C$5*'QLD Apr 2017'!AK5/'QLD Apr 2017'!AI5&lt;'QLD Apr 2017'!M5,0,IF($C$5*'QLD Apr 2017'!AK5/'QLD Apr 2017'!AI5&lt;='QLD Apr 2017'!N5,($C$5*'QLD Apr 2017'!AK5/'QLD Apr 2017'!AI5-'QLD Apr 2017'!M5)*('QLD Apr 2017'!S5/100)*'QLD Apr 2017'!AI5,('QLD Apr 2017'!N5-'QLD Apr 2017'!M5)*('QLD Apr 2017'!S5/100)*'QLD Apr 2017'!AI5))</f>
        <v>0</v>
      </c>
      <c r="J11" s="123">
        <f>IF(($C$5*'QLD Apr 2017'!AK5/'QLD Apr 2017'!AI5&gt;'QLD Apr 2017'!N5),($C$5*'QLD Apr 2017'!AK5/'QLD Apr 2017'!AI5-'QLD Apr 2017'!N5)*'QLD Apr 2017'!T5/100*'QLD Apr 2017'!AI5,0)</f>
        <v>0</v>
      </c>
      <c r="K11" s="123">
        <f>IF($C$5*'QLD Apr 2017'!AL5/'QLD Apr 2017'!AJ5&gt;='QLD Apr 2017'!J5,('QLD Apr 2017'!J5*'QLD Apr 2017'!U5/100)*'QLD Apr 2017'!AJ5,($C$5*'QLD Apr 2017'!AL5/'QLD Apr 2017'!AJ5*'QLD Apr 2017'!U5/100)*'QLD Apr 2017'!AJ5)</f>
        <v>1355.04</v>
      </c>
      <c r="L11" s="123">
        <f>IF($C$5*'QLD Apr 2017'!AL5/'QLD Apr 2017'!AJ5&lt;'QLD Apr 2017'!J5,0,IF($C$5*'QLD Apr 2017'!AL5/'QLD Apr 2017'!AJ5&lt;='QLD Apr 2017'!K5,($C$5*'QLD Apr 2017'!AK5/'QLD Apr 2017'!AJ5-'QLD Apr 2017'!J5)*('QLD Apr 2017'!V5/100)*'QLD Apr 2017'!AJ5,('QLD Apr 2017'!K5-'QLD Apr 2017'!J5)*('QLD Apr 2017'!V5/100)*'QLD Apr 2017'!AJ5))</f>
        <v>485.38000000000011</v>
      </c>
      <c r="M11" s="123">
        <f>IF($C$5*'QLD Apr 2017'!AL5/'QLD Apr 2017'!AJ5&lt;'QLD Apr 2017'!K5,0,IF($C$5*'QLD Apr 2017'!AL5/'QLD Apr 2017'!AJ5&lt;='QLD Apr 2017'!L5,($C$5*'QLD Apr 2017'!AL5/'QLD Apr 2017'!AJ5-'QLD Apr 2017'!K5)*('QLD Apr 2017'!W5/100)*'QLD Apr 2017'!AJ5,('QLD Apr 2017'!L5-'QLD Apr 2017'!K5)*('QLD Apr 2017'!W5/100)*'QLD Apr 2017'!AJ5))</f>
        <v>0</v>
      </c>
      <c r="N11" s="123">
        <f>IF($C$5*'QLD Apr 2017'!AL5/'QLD Apr 2017'!AJ5&lt;'QLD Apr 2017'!L5,0,IF($C$5*'QLD Apr 2017'!AL5/'QLD Apr 2017'!AJ5&lt;='QLD Apr 2017'!M5,($C$5*'QLD Apr 2017'!AL5/'QLD Apr 2017'!AJ5-'QLD Apr 2017'!L5)*('QLD Apr 2017'!X5/100)*'QLD Apr 2017'!AJ5,('QLD Apr 2017'!M5-'QLD Apr 2017'!L5)*('QLD Apr 2017'!X5/100)*'QLD Apr 2017'!AJ5))</f>
        <v>0</v>
      </c>
      <c r="O11" s="123">
        <f>IF($C$5*'QLD Apr 2017'!AL5/'QLD Apr 2017'!AJ5&lt;'QLD Apr 2017'!M5,0,IF($C$5*'QLD Apr 2017'!AL5/'QLD Apr 2017'!AJ5&lt;='QLD Apr 2017'!N5,($C$5*'QLD Apr 2017'!AL5/'QLD Apr 2017'!AJ5-'QLD Apr 2017'!M5)*('QLD Apr 2017'!Y5/100)*'QLD Apr 2017'!AJ5,('QLD Apr 2017'!N5-'QLD Apr 2017'!M5)*('QLD Apr 2017'!Y5/100)*'QLD Apr 2017'!AJ5))</f>
        <v>0</v>
      </c>
      <c r="P11" s="123">
        <f>IF(($C$5*'QLD Apr 2017'!AL5/'QLD Apr 2017'!AJ5&gt;'QLD Apr 2017'!N5),($C$5*'QLD Apr 2017'!AL5/'QLD Apr 2017'!AJ5-'QLD Apr 2017'!N5)*'QLD Apr 2017'!Z5/100*'QLD Apr 2017'!AJ5,0)</f>
        <v>0</v>
      </c>
      <c r="Q11" s="126">
        <f t="shared" si="0"/>
        <v>3915.8635000000004</v>
      </c>
      <c r="R11" s="127">
        <f>'QLD Apr 2017'!AM5</f>
        <v>0</v>
      </c>
      <c r="S11" s="127">
        <f>'QLD Apr 2017'!AN5</f>
        <v>8</v>
      </c>
      <c r="T11" s="127">
        <f>'QLD Apr 2017'!AO5</f>
        <v>0</v>
      </c>
      <c r="U11" s="127">
        <f>'QLD Apr 2017'!AP5</f>
        <v>0</v>
      </c>
      <c r="V11" s="126">
        <f t="shared" si="1"/>
        <v>3621.3963000000003</v>
      </c>
      <c r="W11" s="126">
        <f t="shared" si="2"/>
        <v>3621.3963000000003</v>
      </c>
      <c r="X11" s="126">
        <f t="shared" si="3"/>
        <v>3983.5359300000009</v>
      </c>
      <c r="Y11" s="126">
        <f t="shared" si="3"/>
        <v>3983.5359300000009</v>
      </c>
      <c r="Z11" s="128">
        <f>'QLD Apr 2017'!AW5</f>
        <v>12</v>
      </c>
      <c r="AA11" s="129" t="str">
        <f>'QLD Apr 2017'!AX5</f>
        <v>y</v>
      </c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</row>
    <row r="12" spans="1:142" ht="20" customHeight="1" thickTop="1" thickBot="1" x14ac:dyDescent="0.25">
      <c r="A12" s="146" t="str">
        <f>'QLD Apr 2017'!D6</f>
        <v>Envestra Northern</v>
      </c>
      <c r="B12" s="130" t="str">
        <f>'QLD Apr 2017'!F6</f>
        <v>Origin Energy</v>
      </c>
      <c r="C12" s="130" t="str">
        <f>'QLD Apr 2017'!G6</f>
        <v>Saver</v>
      </c>
      <c r="D12" s="131">
        <f>365*'QLD Apr 2017'!H6/100</f>
        <v>229.14700000000002</v>
      </c>
      <c r="E12" s="132">
        <f>IF($C$5*'QLD Apr 2017'!AK6/'QLD Apr 2017'!AI6&gt;='QLD Apr 2017'!J6,('QLD Apr 2017'!J6*'QLD Apr 2017'!O6/100)*'QLD Apr 2017'!AI6,($C$5*'QLD Apr 2017'!AK6/'QLD Apr 2017'!AI6*'QLD Apr 2017'!O6/100)*'QLD Apr 2017'!AI6)</f>
        <v>1429.92</v>
      </c>
      <c r="F12" s="133">
        <f>IF($C$5*'QLD Apr 2017'!AK6/'QLD Apr 2017'!AI6&lt;'QLD Apr 2017'!J6,0,IF($C$5*'QLD Apr 2017'!AK6/'QLD Apr 2017'!AI6&lt;='QLD Apr 2017'!K6,($C$5*'QLD Apr 2017'!AK6/'QLD Apr 2017'!AI6-'QLD Apr 2017'!J6)*('QLD Apr 2017'!P6/100)*'QLD Apr 2017'!AI6,('QLD Apr 2017'!K6-'QLD Apr 2017'!J6)*('QLD Apr 2017'!P6/100)*'QLD Apr 2017'!AI6))</f>
        <v>520.24000000000012</v>
      </c>
      <c r="G12" s="131">
        <f>IF($C$5*'QLD Apr 2017'!AK6/'QLD Apr 2017'!AI6&lt;'QLD Apr 2017'!K6,0,IF($C$5*'QLD Apr 2017'!AK6/'QLD Apr 2017'!AI6&lt;='QLD Apr 2017'!L6,($C$5*'QLD Apr 2017'!AK6/'QLD Apr 2017'!AI6-'QLD Apr 2017'!K6)*('QLD Apr 2017'!Q6/100)*'QLD Apr 2017'!AI6,('QLD Apr 2017'!L6-'QLD Apr 2017'!K6)*('QLD Apr 2017'!Q6/100)*'QLD Apr 2017'!AI6))</f>
        <v>0</v>
      </c>
      <c r="H12" s="132">
        <f>IF($C$5*'QLD Apr 2017'!AK6/'QLD Apr 2017'!AI6&lt;'QLD Apr 2017'!L6,0,IF($C$5*'QLD Apr 2017'!AK6/'QLD Apr 2017'!AI6&lt;='QLD Apr 2017'!M6,($C$5*'QLD Apr 2017'!AK6/'QLD Apr 2017'!AI6-'QLD Apr 2017'!L6)*('QLD Apr 2017'!R6/100)*'QLD Apr 2017'!AI6,('QLD Apr 2017'!M6-'QLD Apr 2017'!L6)*('QLD Apr 2017'!R6/100)*'QLD Apr 2017'!AI6))</f>
        <v>0</v>
      </c>
      <c r="I12" s="132">
        <f>IF($C$5*'QLD Apr 2017'!AK6/'QLD Apr 2017'!AI6&lt;'QLD Apr 2017'!M6,0,IF($C$5*'QLD Apr 2017'!AK6/'QLD Apr 2017'!AI6&lt;='QLD Apr 2017'!N6,($C$5*'QLD Apr 2017'!AK6/'QLD Apr 2017'!AI6-'QLD Apr 2017'!M6)*('QLD Apr 2017'!S6/100)*'QLD Apr 2017'!AI6,('QLD Apr 2017'!N6-'QLD Apr 2017'!M6)*('QLD Apr 2017'!S6/100)*'QLD Apr 2017'!AI6))</f>
        <v>0</v>
      </c>
      <c r="J12" s="131">
        <f>IF(($C$5*'QLD Apr 2017'!AK6/'QLD Apr 2017'!AI6&gt;'QLD Apr 2017'!N6),($C$5*'QLD Apr 2017'!AK6/'QLD Apr 2017'!AI6-'QLD Apr 2017'!N6)*'QLD Apr 2017'!T6/100*'QLD Apr 2017'!AI6,0)</f>
        <v>0</v>
      </c>
      <c r="K12" s="131">
        <f>IF($C$5*'QLD Apr 2017'!AL6/'QLD Apr 2017'!AJ6&gt;='QLD Apr 2017'!J6,('QLD Apr 2017'!J6*'QLD Apr 2017'!U6/100)*'QLD Apr 2017'!AJ6,($C$5*'QLD Apr 2017'!AL6/'QLD Apr 2017'!AJ6*'QLD Apr 2017'!U6/100)*'QLD Apr 2017'!AJ6)</f>
        <v>1429.92</v>
      </c>
      <c r="L12" s="131">
        <f>IF($C$5*'QLD Apr 2017'!AL6/'QLD Apr 2017'!AJ6&lt;'QLD Apr 2017'!J6,0,IF($C$5*'QLD Apr 2017'!AL6/'QLD Apr 2017'!AJ6&lt;='QLD Apr 2017'!K6,($C$5*'QLD Apr 2017'!AK6/'QLD Apr 2017'!AJ6-'QLD Apr 2017'!J6)*('QLD Apr 2017'!V6/100)*'QLD Apr 2017'!AJ6,('QLD Apr 2017'!K6-'QLD Apr 2017'!J6)*('QLD Apr 2017'!V6/100)*'QLD Apr 2017'!AJ6))</f>
        <v>520.24000000000012</v>
      </c>
      <c r="M12" s="131">
        <f>IF($C$5*'QLD Apr 2017'!AL6/'QLD Apr 2017'!AJ6&lt;'QLD Apr 2017'!K6,0,IF($C$5*'QLD Apr 2017'!AL6/'QLD Apr 2017'!AJ6&lt;='QLD Apr 2017'!L6,($C$5*'QLD Apr 2017'!AL6/'QLD Apr 2017'!AJ6-'QLD Apr 2017'!K6)*('QLD Apr 2017'!W6/100)*'QLD Apr 2017'!AJ6,('QLD Apr 2017'!L6-'QLD Apr 2017'!K6)*('QLD Apr 2017'!W6/100)*'QLD Apr 2017'!AJ6))</f>
        <v>0</v>
      </c>
      <c r="N12" s="131">
        <f>IF($C$5*'QLD Apr 2017'!AL6/'QLD Apr 2017'!AJ6&lt;'QLD Apr 2017'!L6,0,IF($C$5*'QLD Apr 2017'!AL6/'QLD Apr 2017'!AJ6&lt;='QLD Apr 2017'!M6,($C$5*'QLD Apr 2017'!AL6/'QLD Apr 2017'!AJ6-'QLD Apr 2017'!L6)*('QLD Apr 2017'!X6/100)*'QLD Apr 2017'!AJ6,('QLD Apr 2017'!M6-'QLD Apr 2017'!L6)*('QLD Apr 2017'!X6/100)*'QLD Apr 2017'!AJ6))</f>
        <v>0</v>
      </c>
      <c r="O12" s="131">
        <f>IF($C$5*'QLD Apr 2017'!AL6/'QLD Apr 2017'!AJ6&lt;'QLD Apr 2017'!M6,0,IF($C$5*'QLD Apr 2017'!AL6/'QLD Apr 2017'!AJ6&lt;='QLD Apr 2017'!N6,($C$5*'QLD Apr 2017'!AL6/'QLD Apr 2017'!AJ6-'QLD Apr 2017'!M6)*('QLD Apr 2017'!Y6/100)*'QLD Apr 2017'!AJ6,('QLD Apr 2017'!N6-'QLD Apr 2017'!M6)*('QLD Apr 2017'!Y6/100)*'QLD Apr 2017'!AJ6))</f>
        <v>0</v>
      </c>
      <c r="P12" s="131">
        <f>IF(($C$5*'QLD Apr 2017'!AL6/'QLD Apr 2017'!AJ6&gt;'QLD Apr 2017'!N6),($C$5*'QLD Apr 2017'!AL6/'QLD Apr 2017'!AJ6-'QLD Apr 2017'!N6)*'QLD Apr 2017'!Z6/100*'QLD Apr 2017'!AJ6,0)</f>
        <v>0</v>
      </c>
      <c r="Q12" s="134">
        <f t="shared" si="0"/>
        <v>4129.4670000000006</v>
      </c>
      <c r="R12" s="135">
        <f>'QLD Apr 2017'!AM6</f>
        <v>0</v>
      </c>
      <c r="S12" s="135">
        <f>'QLD Apr 2017'!AN6</f>
        <v>8</v>
      </c>
      <c r="T12" s="135">
        <f>'QLD Apr 2017'!AO6</f>
        <v>0</v>
      </c>
      <c r="U12" s="135">
        <f>'QLD Apr 2017'!AP6</f>
        <v>0</v>
      </c>
      <c r="V12" s="134">
        <f t="shared" si="1"/>
        <v>3817.4414000000006</v>
      </c>
      <c r="W12" s="134">
        <f t="shared" si="2"/>
        <v>3817.4414000000006</v>
      </c>
      <c r="X12" s="134">
        <f t="shared" si="3"/>
        <v>4199.1855400000013</v>
      </c>
      <c r="Y12" s="134">
        <f t="shared" si="3"/>
        <v>4199.1855400000013</v>
      </c>
      <c r="Z12" s="136">
        <f>'QLD Apr 2017'!AW6</f>
        <v>12</v>
      </c>
      <c r="AA12" s="137" t="str">
        <f>'QLD Apr 2017'!AX6</f>
        <v>y</v>
      </c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</row>
    <row r="13" spans="1:142" ht="20" customHeight="1" thickTop="1" thickBot="1" x14ac:dyDescent="0.25">
      <c r="A13" s="147" t="str">
        <f>'QLD Apr 2017'!D7</f>
        <v>Envestra Wide Bay</v>
      </c>
      <c r="B13" s="138" t="str">
        <f>'QLD Apr 2017'!F7</f>
        <v>Origin Energy</v>
      </c>
      <c r="C13" s="138" t="str">
        <f>'QLD Apr 2017'!G7</f>
        <v>Saver</v>
      </c>
      <c r="D13" s="139">
        <f>365*'QLD Apr 2017'!H7/100</f>
        <v>210.678</v>
      </c>
      <c r="E13" s="140">
        <f>IF($C$5*'QLD Apr 2017'!AK7/'QLD Apr 2017'!AI7&gt;='QLD Apr 2017'!J7,('QLD Apr 2017'!J7*'QLD Apr 2017'!O7/100)*'QLD Apr 2017'!AI7,($C$5*'QLD Apr 2017'!AK7/'QLD Apr 2017'!AI7*'QLD Apr 2017'!O7/100)*'QLD Apr 2017'!AI7)</f>
        <v>1175.76</v>
      </c>
      <c r="F13" s="141">
        <f>IF($C$5*'QLD Apr 2017'!AK7/'QLD Apr 2017'!AI7&lt;'QLD Apr 2017'!J7,0,IF($C$5*'QLD Apr 2017'!AK7/'QLD Apr 2017'!AI7&lt;='QLD Apr 2017'!K7,($C$5*'QLD Apr 2017'!AK7/'QLD Apr 2017'!AI7-'QLD Apr 2017'!J7)*('QLD Apr 2017'!P7/100)*'QLD Apr 2017'!AI7,('QLD Apr 2017'!K7-'QLD Apr 2017'!J7)*('QLD Apr 2017'!P7/100)*'QLD Apr 2017'!AI7))</f>
        <v>0</v>
      </c>
      <c r="G13" s="139">
        <f>IF($C$5*'QLD Apr 2017'!AK7/'QLD Apr 2017'!AI7&lt;'QLD Apr 2017'!K7,0,IF($C$5*'QLD Apr 2017'!AK7/'QLD Apr 2017'!AI7&lt;='QLD Apr 2017'!L7,($C$5*'QLD Apr 2017'!AK7/'QLD Apr 2017'!AI7-'QLD Apr 2017'!K7)*('QLD Apr 2017'!Q7/100)*'QLD Apr 2017'!AI7,('QLD Apr 2017'!L7-'QLD Apr 2017'!K7)*('QLD Apr 2017'!Q7/100)*'QLD Apr 2017'!AI7))</f>
        <v>0</v>
      </c>
      <c r="H13" s="140">
        <f>IF($C$5*'QLD Apr 2017'!AK7/'QLD Apr 2017'!AI7&lt;'QLD Apr 2017'!L7,0,IF($C$5*'QLD Apr 2017'!AK7/'QLD Apr 2017'!AI7&lt;='QLD Apr 2017'!M7,($C$5*'QLD Apr 2017'!AK7/'QLD Apr 2017'!AI7-'QLD Apr 2017'!L7)*('QLD Apr 2017'!R7/100)*'QLD Apr 2017'!AI7,('QLD Apr 2017'!M7-'QLD Apr 2017'!L7)*('QLD Apr 2017'!R7/100)*'QLD Apr 2017'!AI7))</f>
        <v>0</v>
      </c>
      <c r="I13" s="140">
        <f>IF($C$5*'QLD Apr 2017'!AK7/'QLD Apr 2017'!AI7&lt;'QLD Apr 2017'!M7,0,IF($C$5*'QLD Apr 2017'!AK7/'QLD Apr 2017'!AI7&lt;='QLD Apr 2017'!N7,($C$5*'QLD Apr 2017'!AK7/'QLD Apr 2017'!AI7-'QLD Apr 2017'!M7)*('QLD Apr 2017'!S7/100)*'QLD Apr 2017'!AI7,('QLD Apr 2017'!N7-'QLD Apr 2017'!M7)*('QLD Apr 2017'!S7/100)*'QLD Apr 2017'!AI7))</f>
        <v>0</v>
      </c>
      <c r="J13" s="139">
        <f>IF(($C$5*'QLD Apr 2017'!AK7/'QLD Apr 2017'!AI7&gt;'QLD Apr 2017'!N7),($C$5*'QLD Apr 2017'!AK7/'QLD Apr 2017'!AI7-'QLD Apr 2017'!N7)*'QLD Apr 2017'!T7/100*'QLD Apr 2017'!AI7,0)</f>
        <v>446.04000000000008</v>
      </c>
      <c r="K13" s="139">
        <f>IF($C$5*'QLD Apr 2017'!AL7/'QLD Apr 2017'!AJ7&gt;='QLD Apr 2017'!J7,('QLD Apr 2017'!J7*'QLD Apr 2017'!U7/100)*'QLD Apr 2017'!AJ7,($C$5*'QLD Apr 2017'!AL7/'QLD Apr 2017'!AJ7*'QLD Apr 2017'!U7/100)*'QLD Apr 2017'!AJ7)</f>
        <v>1175.76</v>
      </c>
      <c r="L13" s="139">
        <f>IF($C$5*'QLD Apr 2017'!AL7/'QLD Apr 2017'!AJ7&lt;'QLD Apr 2017'!J7,0,IF($C$5*'QLD Apr 2017'!AL7/'QLD Apr 2017'!AJ7&lt;='QLD Apr 2017'!K7,($C$5*'QLD Apr 2017'!AK7/'QLD Apr 2017'!AJ7-'QLD Apr 2017'!J7)*('QLD Apr 2017'!V7/100)*'QLD Apr 2017'!AJ7,('QLD Apr 2017'!K7-'QLD Apr 2017'!J7)*('QLD Apr 2017'!V7/100)*'QLD Apr 2017'!AJ7))</f>
        <v>0</v>
      </c>
      <c r="M13" s="139">
        <f>IF($C$5*'QLD Apr 2017'!AL7/'QLD Apr 2017'!AJ7&lt;'QLD Apr 2017'!K7,0,IF($C$5*'QLD Apr 2017'!AL7/'QLD Apr 2017'!AJ7&lt;='QLD Apr 2017'!L7,($C$5*'QLD Apr 2017'!AL7/'QLD Apr 2017'!AJ7-'QLD Apr 2017'!K7)*('QLD Apr 2017'!W7/100)*'QLD Apr 2017'!AJ7,('QLD Apr 2017'!L7-'QLD Apr 2017'!K7)*('QLD Apr 2017'!W7/100)*'QLD Apr 2017'!AJ7))</f>
        <v>0</v>
      </c>
      <c r="N13" s="139">
        <f>IF($C$5*'QLD Apr 2017'!AL7/'QLD Apr 2017'!AJ7&lt;'QLD Apr 2017'!L7,0,IF($C$5*'QLD Apr 2017'!AL7/'QLD Apr 2017'!AJ7&lt;='QLD Apr 2017'!M7,($C$5*'QLD Apr 2017'!AL7/'QLD Apr 2017'!AJ7-'QLD Apr 2017'!L7)*('QLD Apr 2017'!X7/100)*'QLD Apr 2017'!AJ7,('QLD Apr 2017'!M7-'QLD Apr 2017'!L7)*('QLD Apr 2017'!X7/100)*'QLD Apr 2017'!AJ7))</f>
        <v>0</v>
      </c>
      <c r="O13" s="139">
        <f>IF($C$5*'QLD Apr 2017'!AL7/'QLD Apr 2017'!AJ7&lt;'QLD Apr 2017'!M7,0,IF($C$5*'QLD Apr 2017'!AL7/'QLD Apr 2017'!AJ7&lt;='QLD Apr 2017'!N7,($C$5*'QLD Apr 2017'!AL7/'QLD Apr 2017'!AJ7-'QLD Apr 2017'!M7)*('QLD Apr 2017'!Y7/100)*'QLD Apr 2017'!AJ7,('QLD Apr 2017'!N7-'QLD Apr 2017'!M7)*('QLD Apr 2017'!Y7/100)*'QLD Apr 2017'!AJ7))</f>
        <v>0</v>
      </c>
      <c r="P13" s="139">
        <f>IF(($C$5*'QLD Apr 2017'!AL7/'QLD Apr 2017'!AJ7&gt;'QLD Apr 2017'!N7),($C$5*'QLD Apr 2017'!AL7/'QLD Apr 2017'!AJ7-'QLD Apr 2017'!N7)*'QLD Apr 2017'!Z7/100*'QLD Apr 2017'!AJ7,0)</f>
        <v>446.04000000000008</v>
      </c>
      <c r="Q13" s="142">
        <f t="shared" si="0"/>
        <v>3454.2780000000002</v>
      </c>
      <c r="R13" s="143">
        <f>'QLD Apr 2017'!AM7</f>
        <v>0</v>
      </c>
      <c r="S13" s="143">
        <f>'QLD Apr 2017'!AN7</f>
        <v>8</v>
      </c>
      <c r="T13" s="143">
        <f>'QLD Apr 2017'!AO7</f>
        <v>0</v>
      </c>
      <c r="U13" s="143">
        <f>'QLD Apr 2017'!AP7</f>
        <v>0</v>
      </c>
      <c r="V13" s="142">
        <f t="shared" si="1"/>
        <v>3194.79</v>
      </c>
      <c r="W13" s="142">
        <f t="shared" si="2"/>
        <v>3194.79</v>
      </c>
      <c r="X13" s="142">
        <f t="shared" si="3"/>
        <v>3514.2690000000002</v>
      </c>
      <c r="Y13" s="142">
        <f t="shared" si="3"/>
        <v>3514.2690000000002</v>
      </c>
      <c r="Z13" s="144">
        <f>'QLD Apr 2017'!AW7</f>
        <v>12</v>
      </c>
      <c r="AA13" s="145" t="str">
        <f>'QLD Apr 2017'!AX7</f>
        <v>y</v>
      </c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</row>
    <row r="14" spans="1:142" s="81" customFormat="1" x14ac:dyDescent="0.2">
      <c r="A14" s="85"/>
      <c r="B14" s="84"/>
      <c r="C14" s="84"/>
    </row>
    <row r="15" spans="1:142" s="81" customFormat="1" x14ac:dyDescent="0.2"/>
    <row r="16" spans="1:142" s="81" customFormat="1" x14ac:dyDescent="0.2"/>
    <row r="17" s="81" customFormat="1" x14ac:dyDescent="0.2"/>
    <row r="18" s="81" customFormat="1" x14ac:dyDescent="0.2"/>
    <row r="19" s="81" customFormat="1" x14ac:dyDescent="0.2"/>
    <row r="20" s="81" customFormat="1" x14ac:dyDescent="0.2"/>
    <row r="21" s="81" customFormat="1" x14ac:dyDescent="0.2"/>
    <row r="22" s="81" customFormat="1" x14ac:dyDescent="0.2"/>
    <row r="23" s="81" customFormat="1" x14ac:dyDescent="0.2"/>
    <row r="24" s="81" customFormat="1" x14ac:dyDescent="0.2"/>
    <row r="25" s="81" customFormat="1" x14ac:dyDescent="0.2"/>
    <row r="26" s="81" customFormat="1" x14ac:dyDescent="0.2"/>
    <row r="27" s="81" customFormat="1" x14ac:dyDescent="0.2"/>
    <row r="28" s="81" customFormat="1" x14ac:dyDescent="0.2"/>
    <row r="29" s="81" customFormat="1" x14ac:dyDescent="0.2"/>
    <row r="30" s="81" customFormat="1" x14ac:dyDescent="0.2"/>
    <row r="31" s="81" customFormat="1" x14ac:dyDescent="0.2"/>
    <row r="32" s="81" customFormat="1" x14ac:dyDescent="0.2"/>
    <row r="33" s="81" customFormat="1" x14ac:dyDescent="0.2"/>
    <row r="34" s="81" customFormat="1" x14ac:dyDescent="0.2"/>
    <row r="35" s="81" customFormat="1" x14ac:dyDescent="0.2"/>
    <row r="36" s="81" customFormat="1" x14ac:dyDescent="0.2"/>
    <row r="37" s="81" customFormat="1" x14ac:dyDescent="0.2"/>
    <row r="38" s="81" customFormat="1" x14ac:dyDescent="0.2"/>
    <row r="39" s="81" customFormat="1" x14ac:dyDescent="0.2"/>
    <row r="40" s="81" customFormat="1" x14ac:dyDescent="0.2"/>
    <row r="41" s="81" customFormat="1" x14ac:dyDescent="0.2"/>
    <row r="42" s="81" customFormat="1" x14ac:dyDescent="0.2"/>
    <row r="43" s="81" customFormat="1" x14ac:dyDescent="0.2"/>
    <row r="44" s="81" customFormat="1" x14ac:dyDescent="0.2"/>
    <row r="45" s="81" customFormat="1" x14ac:dyDescent="0.2"/>
    <row r="46" s="81" customFormat="1" x14ac:dyDescent="0.2"/>
    <row r="47" s="81" customFormat="1" x14ac:dyDescent="0.2"/>
    <row r="48" s="81" customFormat="1" x14ac:dyDescent="0.2"/>
    <row r="49" s="81" customFormat="1" x14ac:dyDescent="0.2"/>
    <row r="50" s="81" customFormat="1" x14ac:dyDescent="0.2"/>
    <row r="51" s="81" customFormat="1" x14ac:dyDescent="0.2"/>
    <row r="52" s="81" customFormat="1" x14ac:dyDescent="0.2"/>
    <row r="53" s="81" customFormat="1" x14ac:dyDescent="0.2"/>
    <row r="54" s="81" customFormat="1" x14ac:dyDescent="0.2"/>
    <row r="55" s="81" customFormat="1" x14ac:dyDescent="0.2"/>
    <row r="56" s="81" customFormat="1" x14ac:dyDescent="0.2"/>
    <row r="57" s="81" customFormat="1" x14ac:dyDescent="0.2"/>
    <row r="58" s="81" customFormat="1" x14ac:dyDescent="0.2"/>
    <row r="59" s="81" customFormat="1" x14ac:dyDescent="0.2"/>
    <row r="60" s="81" customFormat="1" x14ac:dyDescent="0.2"/>
    <row r="61" s="81" customFormat="1" x14ac:dyDescent="0.2"/>
    <row r="62" s="81" customFormat="1" x14ac:dyDescent="0.2"/>
    <row r="63" s="81" customFormat="1" x14ac:dyDescent="0.2"/>
    <row r="64" s="81" customFormat="1" x14ac:dyDescent="0.2"/>
    <row r="65" s="81" customFormat="1" x14ac:dyDescent="0.2"/>
    <row r="66" s="81" customFormat="1" x14ac:dyDescent="0.2"/>
    <row r="67" s="81" customFormat="1" x14ac:dyDescent="0.2"/>
    <row r="68" s="81" customFormat="1" x14ac:dyDescent="0.2"/>
    <row r="69" s="81" customFormat="1" x14ac:dyDescent="0.2"/>
    <row r="70" s="81" customFormat="1" x14ac:dyDescent="0.2"/>
    <row r="71" s="81" customFormat="1" x14ac:dyDescent="0.2"/>
    <row r="72" s="81" customFormat="1" x14ac:dyDescent="0.2"/>
    <row r="73" s="81" customFormat="1" x14ac:dyDescent="0.2"/>
    <row r="74" s="81" customFormat="1" x14ac:dyDescent="0.2"/>
    <row r="75" s="81" customFormat="1" x14ac:dyDescent="0.2"/>
    <row r="76" s="81" customFormat="1" x14ac:dyDescent="0.2"/>
    <row r="77" s="81" customFormat="1" x14ac:dyDescent="0.2"/>
    <row r="78" s="81" customFormat="1" x14ac:dyDescent="0.2"/>
    <row r="79" s="81" customFormat="1" x14ac:dyDescent="0.2"/>
    <row r="80" s="81" customFormat="1" x14ac:dyDescent="0.2"/>
    <row r="81" s="81" customFormat="1" x14ac:dyDescent="0.2"/>
    <row r="82" s="81" customFormat="1" x14ac:dyDescent="0.2"/>
    <row r="83" s="81" customFormat="1" x14ac:dyDescent="0.2"/>
    <row r="84" s="81" customFormat="1" x14ac:dyDescent="0.2"/>
    <row r="85" s="81" customFormat="1" x14ac:dyDescent="0.2"/>
    <row r="86" s="81" customFormat="1" x14ac:dyDescent="0.2"/>
    <row r="87" s="81" customFormat="1" x14ac:dyDescent="0.2"/>
    <row r="88" s="81" customFormat="1" x14ac:dyDescent="0.2"/>
    <row r="89" s="81" customFormat="1" x14ac:dyDescent="0.2"/>
    <row r="90" s="81" customFormat="1" x14ac:dyDescent="0.2"/>
    <row r="91" s="81" customFormat="1" x14ac:dyDescent="0.2"/>
    <row r="92" s="81" customFormat="1" x14ac:dyDescent="0.2"/>
    <row r="93" s="81" customFormat="1" x14ac:dyDescent="0.2"/>
    <row r="94" s="81" customFormat="1" x14ac:dyDescent="0.2"/>
    <row r="95" s="81" customFormat="1" x14ac:dyDescent="0.2"/>
    <row r="96" s="81" customFormat="1" x14ac:dyDescent="0.2"/>
    <row r="97" s="81" customFormat="1" x14ac:dyDescent="0.2"/>
    <row r="98" s="81" customFormat="1" x14ac:dyDescent="0.2"/>
    <row r="99" s="81" customFormat="1" x14ac:dyDescent="0.2"/>
    <row r="100" s="81" customFormat="1" x14ac:dyDescent="0.2"/>
    <row r="101" s="81" customFormat="1" x14ac:dyDescent="0.2"/>
    <row r="102" s="81" customFormat="1" x14ac:dyDescent="0.2"/>
    <row r="103" s="81" customFormat="1" x14ac:dyDescent="0.2"/>
    <row r="104" s="81" customFormat="1" x14ac:dyDescent="0.2"/>
    <row r="105" s="81" customFormat="1" x14ac:dyDescent="0.2"/>
    <row r="106" s="81" customFormat="1" x14ac:dyDescent="0.2"/>
    <row r="107" s="81" customFormat="1" x14ac:dyDescent="0.2"/>
    <row r="108" s="81" customFormat="1" x14ac:dyDescent="0.2"/>
    <row r="109" s="81" customFormat="1" x14ac:dyDescent="0.2"/>
    <row r="110" s="81" customFormat="1" x14ac:dyDescent="0.2"/>
    <row r="111" s="81" customFormat="1" x14ac:dyDescent="0.2"/>
    <row r="112" s="81" customFormat="1" x14ac:dyDescent="0.2"/>
    <row r="113" s="81" customFormat="1" x14ac:dyDescent="0.2"/>
    <row r="114" s="81" customFormat="1" x14ac:dyDescent="0.2"/>
    <row r="115" s="81" customFormat="1" x14ac:dyDescent="0.2"/>
    <row r="116" s="81" customFormat="1" x14ac:dyDescent="0.2"/>
    <row r="117" s="81" customFormat="1" x14ac:dyDescent="0.2"/>
    <row r="118" s="81" customFormat="1" x14ac:dyDescent="0.2"/>
    <row r="119" s="81" customFormat="1" x14ac:dyDescent="0.2"/>
    <row r="120" s="81" customFormat="1" x14ac:dyDescent="0.2"/>
    <row r="121" s="81" customFormat="1" x14ac:dyDescent="0.2"/>
    <row r="122" s="81" customFormat="1" x14ac:dyDescent="0.2"/>
    <row r="123" s="81" customFormat="1" x14ac:dyDescent="0.2"/>
    <row r="124" s="81" customFormat="1" x14ac:dyDescent="0.2"/>
    <row r="125" s="81" customFormat="1" x14ac:dyDescent="0.2"/>
    <row r="126" s="81" customFormat="1" x14ac:dyDescent="0.2"/>
    <row r="127" s="81" customFormat="1" x14ac:dyDescent="0.2"/>
    <row r="128" s="81" customFormat="1" x14ac:dyDescent="0.2"/>
    <row r="129" s="81" customFormat="1" x14ac:dyDescent="0.2"/>
    <row r="130" s="81" customFormat="1" x14ac:dyDescent="0.2"/>
    <row r="131" s="81" customFormat="1" x14ac:dyDescent="0.2"/>
    <row r="132" s="81" customFormat="1" x14ac:dyDescent="0.2"/>
    <row r="133" s="81" customFormat="1" x14ac:dyDescent="0.2"/>
    <row r="134" s="81" customFormat="1" x14ac:dyDescent="0.2"/>
    <row r="135" s="81" customFormat="1" x14ac:dyDescent="0.2"/>
    <row r="136" s="81" customFormat="1" x14ac:dyDescent="0.2"/>
    <row r="137" s="81" customFormat="1" x14ac:dyDescent="0.2"/>
    <row r="138" s="81" customFormat="1" x14ac:dyDescent="0.2"/>
    <row r="139" s="81" customFormat="1" x14ac:dyDescent="0.2"/>
    <row r="140" s="81" customFormat="1" x14ac:dyDescent="0.2"/>
    <row r="141" s="81" customFormat="1" x14ac:dyDescent="0.2"/>
    <row r="142" s="81" customFormat="1" x14ac:dyDescent="0.2"/>
    <row r="143" s="81" customFormat="1" x14ac:dyDescent="0.2"/>
    <row r="144" s="81" customFormat="1" x14ac:dyDescent="0.2"/>
    <row r="145" s="81" customFormat="1" x14ac:dyDescent="0.2"/>
    <row r="146" s="81" customFormat="1" x14ac:dyDescent="0.2"/>
    <row r="147" s="81" customFormat="1" x14ac:dyDescent="0.2"/>
    <row r="148" s="81" customFormat="1" x14ac:dyDescent="0.2"/>
    <row r="149" s="81" customFormat="1" x14ac:dyDescent="0.2"/>
    <row r="150" s="81" customFormat="1" x14ac:dyDescent="0.2"/>
    <row r="151" s="81" customFormat="1" x14ac:dyDescent="0.2"/>
    <row r="152" s="81" customFormat="1" x14ac:dyDescent="0.2"/>
    <row r="153" s="81" customFormat="1" x14ac:dyDescent="0.2"/>
    <row r="154" s="81" customFormat="1" x14ac:dyDescent="0.2"/>
    <row r="155" s="81" customFormat="1" x14ac:dyDescent="0.2"/>
    <row r="156" s="81" customFormat="1" x14ac:dyDescent="0.2"/>
    <row r="157" s="81" customFormat="1" x14ac:dyDescent="0.2"/>
    <row r="158" s="81" customFormat="1" x14ac:dyDescent="0.2"/>
    <row r="159" s="81" customFormat="1" x14ac:dyDescent="0.2"/>
    <row r="160" s="81" customFormat="1" x14ac:dyDescent="0.2"/>
    <row r="161" s="81" customFormat="1" x14ac:dyDescent="0.2"/>
    <row r="162" s="81" customFormat="1" x14ac:dyDescent="0.2"/>
    <row r="163" s="81" customFormat="1" x14ac:dyDescent="0.2"/>
    <row r="164" s="81" customFormat="1" x14ac:dyDescent="0.2"/>
    <row r="165" s="81" customFormat="1" x14ac:dyDescent="0.2"/>
    <row r="166" s="81" customFormat="1" x14ac:dyDescent="0.2"/>
    <row r="167" s="81" customFormat="1" x14ac:dyDescent="0.2"/>
    <row r="168" s="81" customFormat="1" x14ac:dyDescent="0.2"/>
    <row r="169" s="81" customFormat="1" x14ac:dyDescent="0.2"/>
    <row r="170" s="81" customFormat="1" x14ac:dyDescent="0.2"/>
    <row r="171" s="81" customFormat="1" x14ac:dyDescent="0.2"/>
    <row r="172" s="81" customFormat="1" x14ac:dyDescent="0.2"/>
    <row r="173" s="81" customFormat="1" x14ac:dyDescent="0.2"/>
    <row r="174" s="81" customFormat="1" x14ac:dyDescent="0.2"/>
    <row r="175" s="81" customFormat="1" x14ac:dyDescent="0.2"/>
    <row r="176" s="81" customFormat="1" x14ac:dyDescent="0.2"/>
    <row r="177" s="81" customFormat="1" x14ac:dyDescent="0.2"/>
    <row r="178" s="81" customFormat="1" x14ac:dyDescent="0.2"/>
    <row r="179" s="81" customFormat="1" x14ac:dyDescent="0.2"/>
    <row r="180" s="81" customFormat="1" x14ac:dyDescent="0.2"/>
    <row r="181" s="81" customFormat="1" x14ac:dyDescent="0.2"/>
    <row r="182" s="81" customFormat="1" x14ac:dyDescent="0.2"/>
    <row r="183" s="81" customFormat="1" x14ac:dyDescent="0.2"/>
    <row r="184" s="81" customFormat="1" x14ac:dyDescent="0.2"/>
    <row r="185" s="81" customFormat="1" x14ac:dyDescent="0.2"/>
    <row r="186" s="81" customFormat="1" x14ac:dyDescent="0.2"/>
    <row r="187" s="81" customFormat="1" x14ac:dyDescent="0.2"/>
    <row r="188" s="81" customFormat="1" x14ac:dyDescent="0.2"/>
    <row r="189" s="81" customFormat="1" x14ac:dyDescent="0.2"/>
    <row r="190" s="81" customFormat="1" x14ac:dyDescent="0.2"/>
    <row r="191" s="81" customFormat="1" x14ac:dyDescent="0.2"/>
    <row r="192" s="81" customFormat="1" x14ac:dyDescent="0.2"/>
    <row r="193" s="81" customFormat="1" x14ac:dyDescent="0.2"/>
    <row r="194" s="81" customFormat="1" x14ac:dyDescent="0.2"/>
    <row r="195" s="81" customFormat="1" x14ac:dyDescent="0.2"/>
    <row r="196" s="81" customFormat="1" x14ac:dyDescent="0.2"/>
    <row r="197" s="81" customFormat="1" x14ac:dyDescent="0.2"/>
    <row r="198" s="81" customFormat="1" x14ac:dyDescent="0.2"/>
    <row r="199" s="81" customFormat="1" x14ac:dyDescent="0.2"/>
    <row r="200" s="81" customFormat="1" x14ac:dyDescent="0.2"/>
    <row r="201" s="81" customFormat="1" x14ac:dyDescent="0.2"/>
    <row r="202" s="81" customFormat="1" x14ac:dyDescent="0.2"/>
    <row r="203" s="81" customFormat="1" x14ac:dyDescent="0.2"/>
    <row r="204" s="81" customFormat="1" x14ac:dyDescent="0.2"/>
    <row r="205" s="81" customFormat="1" x14ac:dyDescent="0.2"/>
    <row r="206" s="81" customFormat="1" x14ac:dyDescent="0.2"/>
    <row r="207" s="81" customFormat="1" x14ac:dyDescent="0.2"/>
    <row r="208" s="81" customFormat="1" x14ac:dyDescent="0.2"/>
    <row r="209" s="81" customFormat="1" x14ac:dyDescent="0.2"/>
    <row r="210" s="81" customFormat="1" x14ac:dyDescent="0.2"/>
    <row r="211" s="81" customFormat="1" x14ac:dyDescent="0.2"/>
    <row r="212" s="81" customFormat="1" x14ac:dyDescent="0.2"/>
    <row r="213" s="81" customFormat="1" x14ac:dyDescent="0.2"/>
    <row r="214" s="81" customFormat="1" x14ac:dyDescent="0.2"/>
    <row r="215" s="81" customFormat="1" x14ac:dyDescent="0.2"/>
    <row r="216" s="81" customFormat="1" x14ac:dyDescent="0.2"/>
    <row r="217" s="81" customFormat="1" x14ac:dyDescent="0.2"/>
    <row r="218" s="81" customFormat="1" x14ac:dyDescent="0.2"/>
    <row r="219" s="81" customFormat="1" x14ac:dyDescent="0.2"/>
    <row r="220" s="81" customFormat="1" x14ac:dyDescent="0.2"/>
    <row r="221" s="81" customFormat="1" x14ac:dyDescent="0.2"/>
    <row r="222" s="81" customFormat="1" x14ac:dyDescent="0.2"/>
    <row r="223" s="81" customFormat="1" x14ac:dyDescent="0.2"/>
    <row r="224" s="81" customFormat="1" x14ac:dyDescent="0.2"/>
    <row r="225" s="81" customFormat="1" x14ac:dyDescent="0.2"/>
    <row r="226" s="81" customFormat="1" x14ac:dyDescent="0.2"/>
    <row r="227" s="81" customFormat="1" x14ac:dyDescent="0.2"/>
    <row r="228" s="81" customFormat="1" x14ac:dyDescent="0.2"/>
    <row r="229" s="81" customFormat="1" x14ac:dyDescent="0.2"/>
    <row r="230" s="81" customFormat="1" x14ac:dyDescent="0.2"/>
    <row r="231" s="81" customFormat="1" x14ac:dyDescent="0.2"/>
    <row r="232" s="81" customFormat="1" x14ac:dyDescent="0.2"/>
    <row r="233" s="81" customFormat="1" x14ac:dyDescent="0.2"/>
    <row r="234" s="81" customFormat="1" x14ac:dyDescent="0.2"/>
    <row r="235" s="81" customFormat="1" x14ac:dyDescent="0.2"/>
    <row r="236" s="81" customFormat="1" x14ac:dyDescent="0.2"/>
    <row r="237" s="81" customFormat="1" x14ac:dyDescent="0.2"/>
    <row r="238" s="81" customFormat="1" x14ac:dyDescent="0.2"/>
    <row r="239" s="81" customFormat="1" x14ac:dyDescent="0.2"/>
    <row r="240" s="81" customFormat="1" x14ac:dyDescent="0.2"/>
    <row r="241" s="81" customFormat="1" x14ac:dyDescent="0.2"/>
    <row r="242" s="81" customFormat="1" x14ac:dyDescent="0.2"/>
    <row r="243" s="81" customFormat="1" x14ac:dyDescent="0.2"/>
    <row r="244" s="81" customFormat="1" x14ac:dyDescent="0.2"/>
    <row r="245" s="81" customFormat="1" x14ac:dyDescent="0.2"/>
    <row r="246" s="81" customFormat="1" x14ac:dyDescent="0.2"/>
    <row r="247" s="81" customFormat="1" x14ac:dyDescent="0.2"/>
    <row r="248" s="81" customFormat="1" x14ac:dyDescent="0.2"/>
    <row r="249" s="81" customFormat="1" x14ac:dyDescent="0.2"/>
    <row r="250" s="81" customFormat="1" x14ac:dyDescent="0.2"/>
    <row r="251" s="81" customFormat="1" x14ac:dyDescent="0.2"/>
    <row r="252" s="81" customFormat="1" x14ac:dyDescent="0.2"/>
    <row r="253" s="81" customFormat="1" x14ac:dyDescent="0.2"/>
    <row r="254" s="81" customFormat="1" x14ac:dyDescent="0.2"/>
    <row r="255" s="81" customFormat="1" x14ac:dyDescent="0.2"/>
    <row r="256" s="81" customFormat="1" x14ac:dyDescent="0.2"/>
    <row r="257" s="81" customFormat="1" x14ac:dyDescent="0.2"/>
    <row r="258" s="81" customFormat="1" x14ac:dyDescent="0.2"/>
    <row r="259" s="81" customFormat="1" x14ac:dyDescent="0.2"/>
    <row r="260" s="81" customFormat="1" x14ac:dyDescent="0.2"/>
    <row r="261" s="81" customFormat="1" x14ac:dyDescent="0.2"/>
    <row r="262" s="81" customFormat="1" x14ac:dyDescent="0.2"/>
    <row r="263" s="81" customFormat="1" x14ac:dyDescent="0.2"/>
    <row r="264" s="81" customFormat="1" x14ac:dyDescent="0.2"/>
    <row r="265" s="81" customFormat="1" x14ac:dyDescent="0.2"/>
    <row r="266" s="81" customFormat="1" x14ac:dyDescent="0.2"/>
    <row r="267" s="81" customFormat="1" x14ac:dyDescent="0.2"/>
    <row r="268" s="81" customFormat="1" x14ac:dyDescent="0.2"/>
    <row r="269" s="81" customFormat="1" x14ac:dyDescent="0.2"/>
    <row r="270" s="81" customFormat="1" x14ac:dyDescent="0.2"/>
    <row r="271" s="81" customFormat="1" x14ac:dyDescent="0.2"/>
    <row r="272" s="81" customFormat="1" x14ac:dyDescent="0.2"/>
    <row r="273" s="81" customFormat="1" x14ac:dyDescent="0.2"/>
    <row r="274" s="81" customFormat="1" x14ac:dyDescent="0.2"/>
    <row r="275" s="81" customFormat="1" x14ac:dyDescent="0.2"/>
    <row r="276" s="81" customFormat="1" x14ac:dyDescent="0.2"/>
    <row r="277" s="81" customFormat="1" x14ac:dyDescent="0.2"/>
    <row r="278" s="81" customFormat="1" x14ac:dyDescent="0.2"/>
    <row r="279" s="81" customFormat="1" x14ac:dyDescent="0.2"/>
    <row r="280" s="81" customFormat="1" x14ac:dyDescent="0.2"/>
    <row r="281" s="81" customFormat="1" x14ac:dyDescent="0.2"/>
    <row r="282" s="81" customFormat="1" x14ac:dyDescent="0.2"/>
    <row r="283" s="81" customFormat="1" x14ac:dyDescent="0.2"/>
    <row r="284" s="81" customFormat="1" x14ac:dyDescent="0.2"/>
    <row r="285" s="81" customFormat="1" x14ac:dyDescent="0.2"/>
    <row r="286" s="81" customFormat="1" x14ac:dyDescent="0.2"/>
    <row r="287" s="81" customFormat="1" x14ac:dyDescent="0.2"/>
    <row r="288" s="81" customFormat="1" x14ac:dyDescent="0.2"/>
    <row r="289" s="81" customFormat="1" x14ac:dyDescent="0.2"/>
    <row r="290" s="81" customFormat="1" x14ac:dyDescent="0.2"/>
    <row r="291" s="81" customFormat="1" x14ac:dyDescent="0.2"/>
    <row r="292" s="81" customFormat="1" x14ac:dyDescent="0.2"/>
    <row r="293" s="81" customFormat="1" x14ac:dyDescent="0.2"/>
    <row r="294" s="81" customFormat="1" x14ac:dyDescent="0.2"/>
    <row r="295" s="81" customFormat="1" x14ac:dyDescent="0.2"/>
    <row r="296" s="81" customFormat="1" x14ac:dyDescent="0.2"/>
    <row r="297" s="81" customFormat="1" x14ac:dyDescent="0.2"/>
    <row r="298" s="81" customFormat="1" x14ac:dyDescent="0.2"/>
    <row r="299" s="81" customFormat="1" x14ac:dyDescent="0.2"/>
    <row r="300" s="81" customFormat="1" x14ac:dyDescent="0.2"/>
    <row r="301" s="81" customFormat="1" x14ac:dyDescent="0.2"/>
    <row r="302" s="81" customFormat="1" x14ac:dyDescent="0.2"/>
    <row r="303" s="81" customFormat="1" x14ac:dyDescent="0.2"/>
    <row r="304" s="81" customFormat="1" x14ac:dyDescent="0.2"/>
    <row r="305" s="81" customFormat="1" x14ac:dyDescent="0.2"/>
    <row r="306" s="81" customFormat="1" x14ac:dyDescent="0.2"/>
    <row r="307" s="81" customFormat="1" x14ac:dyDescent="0.2"/>
    <row r="308" s="81" customFormat="1" x14ac:dyDescent="0.2"/>
    <row r="309" s="81" customFormat="1" x14ac:dyDescent="0.2"/>
    <row r="310" s="81" customFormat="1" x14ac:dyDescent="0.2"/>
    <row r="311" s="81" customFormat="1" x14ac:dyDescent="0.2"/>
    <row r="312" s="81" customFormat="1" x14ac:dyDescent="0.2"/>
    <row r="313" s="81" customFormat="1" x14ac:dyDescent="0.2"/>
    <row r="314" s="81" customFormat="1" x14ac:dyDescent="0.2"/>
    <row r="315" s="81" customFormat="1" x14ac:dyDescent="0.2"/>
    <row r="316" s="81" customFormat="1" x14ac:dyDescent="0.2"/>
    <row r="317" s="81" customFormat="1" x14ac:dyDescent="0.2"/>
    <row r="318" s="81" customFormat="1" x14ac:dyDescent="0.2"/>
    <row r="319" s="81" customFormat="1" x14ac:dyDescent="0.2"/>
    <row r="320" s="81" customFormat="1" x14ac:dyDescent="0.2"/>
    <row r="321" s="81" customFormat="1" x14ac:dyDescent="0.2"/>
    <row r="322" s="81" customFormat="1" x14ac:dyDescent="0.2"/>
    <row r="323" s="81" customFormat="1" x14ac:dyDescent="0.2"/>
    <row r="324" s="81" customFormat="1" x14ac:dyDescent="0.2"/>
    <row r="325" s="81" customFormat="1" x14ac:dyDescent="0.2"/>
    <row r="326" s="81" customFormat="1" x14ac:dyDescent="0.2"/>
    <row r="327" s="81" customFormat="1" x14ac:dyDescent="0.2"/>
    <row r="328" s="81" customFormat="1" x14ac:dyDescent="0.2"/>
    <row r="329" s="81" customFormat="1" x14ac:dyDescent="0.2"/>
    <row r="330" s="81" customFormat="1" x14ac:dyDescent="0.2"/>
    <row r="331" s="81" customFormat="1" x14ac:dyDescent="0.2"/>
    <row r="332" s="81" customFormat="1" x14ac:dyDescent="0.2"/>
    <row r="333" s="81" customFormat="1" x14ac:dyDescent="0.2"/>
    <row r="334" s="81" customFormat="1" x14ac:dyDescent="0.2"/>
    <row r="335" s="81" customFormat="1" x14ac:dyDescent="0.2"/>
    <row r="336" s="81" customFormat="1" x14ac:dyDescent="0.2"/>
    <row r="337" s="81" customFormat="1" x14ac:dyDescent="0.2"/>
    <row r="338" s="81" customFormat="1" x14ac:dyDescent="0.2"/>
    <row r="339" s="81" customFormat="1" x14ac:dyDescent="0.2"/>
    <row r="340" s="81" customFormat="1" x14ac:dyDescent="0.2"/>
    <row r="341" s="81" customFormat="1" x14ac:dyDescent="0.2"/>
    <row r="342" s="81" customFormat="1" x14ac:dyDescent="0.2"/>
    <row r="343" s="81" customFormat="1" x14ac:dyDescent="0.2"/>
    <row r="344" s="81" customFormat="1" x14ac:dyDescent="0.2"/>
    <row r="345" s="81" customFormat="1" x14ac:dyDescent="0.2"/>
    <row r="346" s="81" customFormat="1" x14ac:dyDescent="0.2"/>
    <row r="347" s="81" customFormat="1" x14ac:dyDescent="0.2"/>
    <row r="348" s="81" customFormat="1" x14ac:dyDescent="0.2"/>
    <row r="349" s="81" customFormat="1" x14ac:dyDescent="0.2"/>
    <row r="350" s="81" customFormat="1" x14ac:dyDescent="0.2"/>
    <row r="351" s="81" customFormat="1" x14ac:dyDescent="0.2"/>
    <row r="352" s="81" customFormat="1" x14ac:dyDescent="0.2"/>
    <row r="353" s="81" customFormat="1" x14ac:dyDescent="0.2"/>
    <row r="354" s="81" customFormat="1" x14ac:dyDescent="0.2"/>
    <row r="355" s="81" customFormat="1" x14ac:dyDescent="0.2"/>
    <row r="356" s="81" customFormat="1" x14ac:dyDescent="0.2"/>
    <row r="357" s="81" customFormat="1" x14ac:dyDescent="0.2"/>
    <row r="358" s="81" customFormat="1" x14ac:dyDescent="0.2"/>
    <row r="359" s="81" customFormat="1" x14ac:dyDescent="0.2"/>
    <row r="360" s="81" customFormat="1" x14ac:dyDescent="0.2"/>
    <row r="361" s="81" customFormat="1" x14ac:dyDescent="0.2"/>
    <row r="362" s="81" customFormat="1" x14ac:dyDescent="0.2"/>
    <row r="363" s="81" customFormat="1" x14ac:dyDescent="0.2"/>
    <row r="364" s="81" customFormat="1" x14ac:dyDescent="0.2"/>
    <row r="365" s="81" customFormat="1" x14ac:dyDescent="0.2"/>
    <row r="366" s="81" customFormat="1" x14ac:dyDescent="0.2"/>
    <row r="367" s="81" customFormat="1" x14ac:dyDescent="0.2"/>
    <row r="368" s="81" customFormat="1" x14ac:dyDescent="0.2"/>
    <row r="369" s="81" customFormat="1" x14ac:dyDescent="0.2"/>
    <row r="370" s="81" customFormat="1" x14ac:dyDescent="0.2"/>
    <row r="371" s="81" customFormat="1" x14ac:dyDescent="0.2"/>
    <row r="372" s="81" customFormat="1" x14ac:dyDescent="0.2"/>
    <row r="373" s="81" customFormat="1" x14ac:dyDescent="0.2"/>
    <row r="374" s="81" customFormat="1" x14ac:dyDescent="0.2"/>
    <row r="375" s="81" customFormat="1" x14ac:dyDescent="0.2"/>
    <row r="376" s="81" customFormat="1" x14ac:dyDescent="0.2"/>
    <row r="377" s="81" customFormat="1" x14ac:dyDescent="0.2"/>
    <row r="378" s="81" customFormat="1" x14ac:dyDescent="0.2"/>
    <row r="379" s="81" customFormat="1" x14ac:dyDescent="0.2"/>
    <row r="380" s="81" customFormat="1" x14ac:dyDescent="0.2"/>
    <row r="381" s="81" customFormat="1" x14ac:dyDescent="0.2"/>
    <row r="382" s="81" customFormat="1" x14ac:dyDescent="0.2"/>
    <row r="383" s="81" customFormat="1" x14ac:dyDescent="0.2"/>
    <row r="384" s="81" customFormat="1" x14ac:dyDescent="0.2"/>
    <row r="385" s="81" customFormat="1" x14ac:dyDescent="0.2"/>
    <row r="386" s="81" customFormat="1" x14ac:dyDescent="0.2"/>
    <row r="387" s="81" customFormat="1" x14ac:dyDescent="0.2"/>
    <row r="388" s="81" customFormat="1" x14ac:dyDescent="0.2"/>
    <row r="389" s="81" customFormat="1" x14ac:dyDescent="0.2"/>
    <row r="390" s="81" customFormat="1" x14ac:dyDescent="0.2"/>
    <row r="391" s="81" customFormat="1" x14ac:dyDescent="0.2"/>
    <row r="392" s="81" customFormat="1" x14ac:dyDescent="0.2"/>
    <row r="393" s="81" customFormat="1" x14ac:dyDescent="0.2"/>
    <row r="394" s="81" customFormat="1" x14ac:dyDescent="0.2"/>
    <row r="395" s="81" customFormat="1" x14ac:dyDescent="0.2"/>
    <row r="396" s="81" customFormat="1" x14ac:dyDescent="0.2"/>
    <row r="397" s="81" customFormat="1" x14ac:dyDescent="0.2"/>
    <row r="398" s="81" customFormat="1" x14ac:dyDescent="0.2"/>
    <row r="399" s="81" customFormat="1" x14ac:dyDescent="0.2"/>
    <row r="400" s="81" customFormat="1" x14ac:dyDescent="0.2"/>
    <row r="401" s="81" customFormat="1" x14ac:dyDescent="0.2"/>
    <row r="402" s="81" customFormat="1" x14ac:dyDescent="0.2"/>
    <row r="403" s="81" customFormat="1" x14ac:dyDescent="0.2"/>
    <row r="404" s="81" customFormat="1" x14ac:dyDescent="0.2"/>
    <row r="405" s="81" customFormat="1" x14ac:dyDescent="0.2"/>
    <row r="406" s="81" customFormat="1" x14ac:dyDescent="0.2"/>
    <row r="407" s="81" customFormat="1" x14ac:dyDescent="0.2"/>
    <row r="408" s="81" customFormat="1" x14ac:dyDescent="0.2"/>
    <row r="409" s="81" customFormat="1" x14ac:dyDescent="0.2"/>
    <row r="410" s="81" customFormat="1" x14ac:dyDescent="0.2"/>
    <row r="411" s="81" customFormat="1" x14ac:dyDescent="0.2"/>
    <row r="412" s="81" customFormat="1" x14ac:dyDescent="0.2"/>
    <row r="413" s="81" customFormat="1" x14ac:dyDescent="0.2"/>
    <row r="414" s="81" customFormat="1" x14ac:dyDescent="0.2"/>
    <row r="415" s="81" customFormat="1" x14ac:dyDescent="0.2"/>
    <row r="416" s="81" customFormat="1" x14ac:dyDescent="0.2"/>
    <row r="417" s="81" customFormat="1" x14ac:dyDescent="0.2"/>
    <row r="418" s="81" customFormat="1" x14ac:dyDescent="0.2"/>
    <row r="419" s="81" customFormat="1" x14ac:dyDescent="0.2"/>
    <row r="420" s="81" customFormat="1" x14ac:dyDescent="0.2"/>
    <row r="421" s="81" customFormat="1" x14ac:dyDescent="0.2"/>
    <row r="422" s="81" customFormat="1" x14ac:dyDescent="0.2"/>
    <row r="423" s="81" customFormat="1" x14ac:dyDescent="0.2"/>
    <row r="424" s="81" customFormat="1" x14ac:dyDescent="0.2"/>
    <row r="425" s="81" customFormat="1" x14ac:dyDescent="0.2"/>
    <row r="426" s="81" customFormat="1" x14ac:dyDescent="0.2"/>
    <row r="427" s="81" customFormat="1" x14ac:dyDescent="0.2"/>
    <row r="428" s="81" customFormat="1" x14ac:dyDescent="0.2"/>
    <row r="429" s="81" customFormat="1" x14ac:dyDescent="0.2"/>
    <row r="430" s="81" customFormat="1" x14ac:dyDescent="0.2"/>
    <row r="431" s="81" customFormat="1" x14ac:dyDescent="0.2"/>
    <row r="432" s="81" customFormat="1" x14ac:dyDescent="0.2"/>
    <row r="433" s="81" customFormat="1" x14ac:dyDescent="0.2"/>
    <row r="434" s="81" customFormat="1" x14ac:dyDescent="0.2"/>
    <row r="435" s="81" customFormat="1" x14ac:dyDescent="0.2"/>
    <row r="436" s="81" customFormat="1" x14ac:dyDescent="0.2"/>
    <row r="437" s="81" customFormat="1" x14ac:dyDescent="0.2"/>
    <row r="438" s="81" customFormat="1" x14ac:dyDescent="0.2"/>
    <row r="439" s="81" customFormat="1" x14ac:dyDescent="0.2"/>
    <row r="440" s="81" customFormat="1" x14ac:dyDescent="0.2"/>
    <row r="441" s="81" customFormat="1" x14ac:dyDescent="0.2"/>
    <row r="442" s="81" customFormat="1" x14ac:dyDescent="0.2"/>
    <row r="443" s="81" customFormat="1" x14ac:dyDescent="0.2"/>
    <row r="444" s="81" customFormat="1" x14ac:dyDescent="0.2"/>
    <row r="445" s="81" customFormat="1" x14ac:dyDescent="0.2"/>
    <row r="446" s="81" customFormat="1" x14ac:dyDescent="0.2"/>
    <row r="447" s="81" customFormat="1" x14ac:dyDescent="0.2"/>
    <row r="448" s="81" customFormat="1" x14ac:dyDescent="0.2"/>
    <row r="449" s="81" customFormat="1" x14ac:dyDescent="0.2"/>
    <row r="450" s="81" customFormat="1" x14ac:dyDescent="0.2"/>
    <row r="451" s="81" customFormat="1" x14ac:dyDescent="0.2"/>
    <row r="452" s="81" customFormat="1" x14ac:dyDescent="0.2"/>
    <row r="453" s="81" customFormat="1" x14ac:dyDescent="0.2"/>
    <row r="454" s="81" customFormat="1" x14ac:dyDescent="0.2"/>
    <row r="455" s="81" customFormat="1" x14ac:dyDescent="0.2"/>
    <row r="456" s="81" customFormat="1" x14ac:dyDescent="0.2"/>
    <row r="457" s="81" customFormat="1" x14ac:dyDescent="0.2"/>
    <row r="458" s="81" customFormat="1" x14ac:dyDescent="0.2"/>
    <row r="459" s="81" customFormat="1" x14ac:dyDescent="0.2"/>
    <row r="460" s="81" customFormat="1" x14ac:dyDescent="0.2"/>
    <row r="461" s="81" customFormat="1" x14ac:dyDescent="0.2"/>
  </sheetData>
  <sheetProtection algorithmName="SHA-512" hashValue="mgHxyMuCtEiq8qrOSH0hw9aD5E6jF+v2xycwuBG8ODwWUzkPHOplhu3raLUptVaNoHy6wmRFUV/962Ja4ywmhQ==" saltValue="EEEAGPnjG8dXaPEG5c974A==" spinCount="100000" sheet="1" objects="1" scenarios="1"/>
  <mergeCells count="2">
    <mergeCell ref="A8:A9"/>
    <mergeCell ref="A10:A11"/>
  </mergeCells>
  <phoneticPr fontId="3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</sheetPr>
  <dimension ref="A1:EL411"/>
  <sheetViews>
    <sheetView workbookViewId="0">
      <selection activeCell="AA7" sqref="AA7"/>
    </sheetView>
  </sheetViews>
  <sheetFormatPr baseColWidth="10" defaultRowHeight="15" x14ac:dyDescent="0.2"/>
  <cols>
    <col min="1" max="1" width="23.1640625" style="66" customWidth="1"/>
    <col min="2" max="2" width="18" style="66" customWidth="1"/>
    <col min="3" max="3" width="13" style="66" customWidth="1"/>
    <col min="4" max="21" width="14.1640625" style="66" customWidth="1"/>
    <col min="22" max="23" width="14.1640625" style="66" hidden="1" customWidth="1"/>
    <col min="24" max="37" width="14.1640625" style="66" customWidth="1"/>
    <col min="38" max="142" width="12.5" style="66" customWidth="1"/>
    <col min="143" max="16384" width="10.83203125" style="66"/>
  </cols>
  <sheetData>
    <row r="1" spans="1:142" x14ac:dyDescent="0.2">
      <c r="A1" s="65" t="s">
        <v>38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</row>
    <row r="2" spans="1:142" x14ac:dyDescent="0.2">
      <c r="A2" s="67" t="s">
        <v>72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</row>
    <row r="3" spans="1:142" ht="16" thickBot="1" x14ac:dyDescent="0.25">
      <c r="A3" s="65"/>
      <c r="B3" s="68"/>
      <c r="C3" s="65"/>
      <c r="D3" s="65"/>
      <c r="E3" s="65"/>
      <c r="F3" s="65"/>
      <c r="G3" s="65"/>
      <c r="H3" s="68"/>
      <c r="I3" s="69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111" t="s">
        <v>69</v>
      </c>
      <c r="W7" s="111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</row>
    <row r="8" spans="1:142" ht="20" customHeight="1" x14ac:dyDescent="0.2">
      <c r="A8" s="355" t="str">
        <f>'QLD Apr 2016'!D2</f>
        <v>APT Brisbane South</v>
      </c>
      <c r="B8" s="114" t="str">
        <f>'QLD Apr 2016'!F2</f>
        <v>AGL</v>
      </c>
      <c r="C8" s="114" t="str">
        <f>'QLD Apr 2016'!G2</f>
        <v>Savers</v>
      </c>
      <c r="D8" s="115">
        <f>365*'QLD Apr 2016'!H2/100</f>
        <v>439.60599999999999</v>
      </c>
      <c r="E8" s="116">
        <f>IF($C$5*'QLD Apr 2016'!AK2/'QLD Apr 2016'!AI2&gt;='QLD Apr 2016'!J2,('QLD Apr 2016'!J2*'QLD Apr 2016'!O2/100)*'QLD Apr 2016'!AI2,($C$5*'QLD Apr 2016'!AK2/'QLD Apr 2016'!AI2*'QLD Apr 2016'!O2/100)*'QLD Apr 2016'!AI2)</f>
        <v>1218.5</v>
      </c>
      <c r="F8" s="117">
        <f>IF($C$5*'QLD Apr 2016'!AK2/'QLD Apr 2016'!AI2&lt;'QLD Apr 2016'!J2,0,IF($C$5*'QLD Apr 2016'!AK2/'QLD Apr 2016'!AI2&lt;='QLD Apr 2016'!K2,($C$5*'QLD Apr 2016'!AK2/'QLD Apr 2016'!AI2-'QLD Apr 2016'!J2)*('QLD Apr 2016'!P2/100)*'QLD Apr 2016'!AI2,('QLD Apr 2016'!K2-'QLD Apr 2016'!J2)*('QLD Apr 2016'!P2/100)*'QLD Apr 2016'!AI2))</f>
        <v>0</v>
      </c>
      <c r="G8" s="115">
        <f>IF($C$5*'QLD Apr 2016'!AK2/'QLD Apr 2016'!AI2&lt;'QLD Apr 2016'!K2,0,IF($C$5*'QLD Apr 2016'!AK2/'QLD Apr 2016'!AI2&lt;='QLD Apr 2016'!L2,($C$5*'QLD Apr 2016'!AK2/'QLD Apr 2016'!AI2-'QLD Apr 2016'!K2)*('QLD Apr 2016'!Q2/100)*'QLD Apr 2016'!AI2,('QLD Apr 2016'!L2-'QLD Apr 2016'!K2)*('QLD Apr 2016'!Q2/100)*'QLD Apr 2016'!AI2))</f>
        <v>0</v>
      </c>
      <c r="H8" s="116">
        <f>IF($C$5*'QLD Apr 2016'!AK2/'QLD Apr 2016'!AI2&lt;'QLD Apr 2016'!L2,0,IF($C$5*'QLD Apr 2016'!AK2/'QLD Apr 2016'!AI2&lt;='QLD Apr 2016'!M2,($C$5*'QLD Apr 2016'!AK2/'QLD Apr 2016'!AI2-'QLD Apr 2016'!L2)*('QLD Apr 2016'!R2/100)*'QLD Apr 2016'!AI2,('QLD Apr 2016'!M2-'QLD Apr 2016'!L2)*('QLD Apr 2016'!R2/100)*'QLD Apr 2016'!AI2))</f>
        <v>0</v>
      </c>
      <c r="I8" s="116">
        <f>IF($C$5*'QLD Apr 2016'!AK2/'QLD Apr 2016'!AI2&lt;'QLD Apr 2016'!M2,0,IF($C$5*'QLD Apr 2016'!AK2/'QLD Apr 2016'!AI2&lt;='QLD Apr 2016'!N2,($C$5*'QLD Apr 2016'!AK2/'QLD Apr 2016'!AI2-'QLD Apr 2016'!M2)*('QLD Apr 2016'!S2/100)*'QLD Apr 2016'!AI2,('QLD Apr 2016'!N2-'QLD Apr 2016'!M2)*('QLD Apr 2016'!S2/100)*'QLD Apr 2016'!AI2))</f>
        <v>0</v>
      </c>
      <c r="J8" s="115">
        <f>IF(($C$5*'QLD Apr 2016'!AK2/'QLD Apr 2016'!AI2&gt;'QLD Apr 2016'!N2),($C$5*'QLD Apr 2016'!AK2/'QLD Apr 2016'!AI2-'QLD Apr 2016'!N2)*'QLD Apr 2016'!T2/100*'QLD Apr 2016'!AI2,0)</f>
        <v>0</v>
      </c>
      <c r="K8" s="115">
        <f>IF($C$5*'QLD Apr 2016'!AL2/'QLD Apr 2016'!AJ2&gt;='QLD Apr 2016'!J2,('QLD Apr 2016'!J2*'QLD Apr 2016'!U2/100)*'QLD Apr 2016'!AJ2,($C$5*'QLD Apr 2016'!AL2/'QLD Apr 2016'!AJ2*'QLD Apr 2016'!U2/100)*'QLD Apr 2016'!AJ2)</f>
        <v>1218.5</v>
      </c>
      <c r="L8" s="115">
        <f>IF($C$5*'QLD Apr 2016'!AL2/'QLD Apr 2016'!AJ2&lt;'QLD Apr 2016'!J2,0,IF($C$5*'QLD Apr 2016'!AL2/'QLD Apr 2016'!AJ2&lt;='QLD Apr 2016'!K2,($C$5*'QLD Apr 2016'!AK2/'QLD Apr 2016'!AJ2-'QLD Apr 2016'!J2)*('QLD Apr 2016'!V2/100)*'QLD Apr 2016'!AJ2,('QLD Apr 2016'!K2-'QLD Apr 2016'!J2)*('QLD Apr 2016'!V2/100)*'QLD Apr 2016'!AJ2))</f>
        <v>0</v>
      </c>
      <c r="M8" s="115">
        <f>IF($C$5*'QLD Apr 2016'!AL2/'QLD Apr 2016'!AJ2&lt;'QLD Apr 2016'!K2,0,IF($C$5*'QLD Apr 2016'!AL2/'QLD Apr 2016'!AJ2&lt;='QLD Apr 2016'!L2,($C$5*'QLD Apr 2016'!AL2/'QLD Apr 2016'!AJ2-'QLD Apr 2016'!K2)*('QLD Apr 2016'!W2/100)*'QLD Apr 2016'!AJ2,('QLD Apr 2016'!L2-'QLD Apr 2016'!K2)*('QLD Apr 2016'!W2/100)*'QLD Apr 2016'!AJ2))</f>
        <v>0</v>
      </c>
      <c r="N8" s="115">
        <f>IF($C$5*'QLD Apr 2016'!AL2/'QLD Apr 2016'!AJ2&lt;'QLD Apr 2016'!L2,0,IF($C$5*'QLD Apr 2016'!AL2/'QLD Apr 2016'!AJ2&lt;='QLD Apr 2016'!M2,($C$5*'QLD Apr 2016'!AL2/'QLD Apr 2016'!AJ2-'QLD Apr 2016'!L2)*('QLD Apr 2016'!X2/100)*'QLD Apr 2016'!AJ2,('QLD Apr 2016'!M2-'QLD Apr 2016'!L2)*('QLD Apr 2016'!X2/100)*'QLD Apr 2016'!AJ2))</f>
        <v>0</v>
      </c>
      <c r="O8" s="115">
        <f>IF($C$5*'QLD Apr 2016'!AL2/'QLD Apr 2016'!AJ2&lt;'QLD Apr 2016'!M2,0,IF($C$5*'QLD Apr 2016'!AL2/'QLD Apr 2016'!AJ2&lt;='QLD Apr 2016'!N2,($C$5*'QLD Apr 2016'!AL2/'QLD Apr 2016'!AJ2-'QLD Apr 2016'!M2)*('QLD Apr 2016'!Y2/100)*'QLD Apr 2016'!AJ2,('QLD Apr 2016'!N2-'QLD Apr 2016'!M2)*('QLD Apr 2016'!Y2/100)*'QLD Apr 2016'!AJ2))</f>
        <v>0</v>
      </c>
      <c r="P8" s="115">
        <f>IF(($C$5*'QLD Apr 2016'!AL2/'QLD Apr 2016'!AJ2&gt;'QLD Apr 2016'!N2),($C$5*'QLD Apr 2016'!AL2/'QLD Apr 2016'!AJ2-'QLD Apr 2016'!N2)*'QLD Apr 2016'!Z2/100*'QLD Apr 2016'!AJ2,0)</f>
        <v>0</v>
      </c>
      <c r="Q8" s="118">
        <f>SUM(D8:P8)</f>
        <v>2876.6059999999998</v>
      </c>
      <c r="R8" s="119">
        <f>'QLD Apr 2016'!AM2</f>
        <v>0</v>
      </c>
      <c r="S8" s="119">
        <f>'QLD Apr 2016'!AN2</f>
        <v>6</v>
      </c>
      <c r="T8" s="119">
        <f>'QLD Apr 2016'!AO2</f>
        <v>0</v>
      </c>
      <c r="U8" s="119">
        <f>'QLD Apr 2016'!AP2</f>
        <v>0</v>
      </c>
      <c r="V8" s="118">
        <f>(Q8-(Q8-D8)*S8/100)</f>
        <v>2730.386</v>
      </c>
      <c r="W8" s="118">
        <f>V8</f>
        <v>2730.386</v>
      </c>
      <c r="X8" s="118">
        <f>V8*1.1</f>
        <v>3003.4246000000003</v>
      </c>
      <c r="Y8" s="118">
        <f>W8*1.1</f>
        <v>3003.4246000000003</v>
      </c>
      <c r="Z8" s="120">
        <f>'QLD Apr 2016'!AW2</f>
        <v>0</v>
      </c>
      <c r="AA8" s="121" t="str">
        <f>'QLD Apr 2016'!AX2</f>
        <v>n</v>
      </c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</row>
    <row r="9" spans="1:142" ht="20" customHeight="1" thickBot="1" x14ac:dyDescent="0.25">
      <c r="A9" s="353"/>
      <c r="B9" s="122" t="str">
        <f>'QLD Apr 2016'!F3</f>
        <v>Origin Energy</v>
      </c>
      <c r="C9" s="122" t="str">
        <f>'QLD Apr 2016'!G3</f>
        <v>Saver</v>
      </c>
      <c r="D9" s="123">
        <f>365*'QLD Apr 2016'!H3/100</f>
        <v>362.73699999999997</v>
      </c>
      <c r="E9" s="124">
        <f>IF($C$5*'QLD Apr 2016'!AK3/'QLD Apr 2016'!AI3&gt;='QLD Apr 2016'!J3,('QLD Apr 2016'!J3*'QLD Apr 2016'!O3/100)*'QLD Apr 2016'!AI3,($C$5*'QLD Apr 2016'!AK3/'QLD Apr 2016'!AI3*'QLD Apr 2016'!O3/100)*'QLD Apr 2016'!AI3)</f>
        <v>1288.5</v>
      </c>
      <c r="F9" s="125">
        <f>IF($C$5*'QLD Apr 2016'!AK3/'QLD Apr 2016'!AI3&lt;'QLD Apr 2016'!J3,0,IF($C$5*'QLD Apr 2016'!AK3/'QLD Apr 2016'!AI3&lt;='QLD Apr 2016'!K3,($C$5*'QLD Apr 2016'!AK3/'QLD Apr 2016'!AI3-'QLD Apr 2016'!J3)*('QLD Apr 2016'!P3/100)*'QLD Apr 2016'!AI3,('QLD Apr 2016'!K3-'QLD Apr 2016'!J3)*('QLD Apr 2016'!P3/100)*'QLD Apr 2016'!AI3))</f>
        <v>0</v>
      </c>
      <c r="G9" s="123">
        <f>IF($C$5*'QLD Apr 2016'!AK3/'QLD Apr 2016'!AI3&lt;'QLD Apr 2016'!K3,0,IF($C$5*'QLD Apr 2016'!AK3/'QLD Apr 2016'!AI3&lt;='QLD Apr 2016'!L3,($C$5*'QLD Apr 2016'!AK3/'QLD Apr 2016'!AI3-'QLD Apr 2016'!K3)*('QLD Apr 2016'!Q3/100)*'QLD Apr 2016'!AI3,('QLD Apr 2016'!L3-'QLD Apr 2016'!K3)*('QLD Apr 2016'!Q3/100)*'QLD Apr 2016'!AI3))</f>
        <v>0</v>
      </c>
      <c r="H9" s="124">
        <f>IF($C$5*'QLD Apr 2016'!AK3/'QLD Apr 2016'!AI3&lt;'QLD Apr 2016'!L3,0,IF($C$5*'QLD Apr 2016'!AK3/'QLD Apr 2016'!AI3&lt;='QLD Apr 2016'!M3,($C$5*'QLD Apr 2016'!AK3/'QLD Apr 2016'!AI3-'QLD Apr 2016'!L3)*('QLD Apr 2016'!R3/100)*'QLD Apr 2016'!AI3,('QLD Apr 2016'!M3-'QLD Apr 2016'!L3)*('QLD Apr 2016'!R3/100)*'QLD Apr 2016'!AI3))</f>
        <v>0</v>
      </c>
      <c r="I9" s="124">
        <f>IF($C$5*'QLD Apr 2016'!AK3/'QLD Apr 2016'!AI3&lt;'QLD Apr 2016'!M3,0,IF($C$5*'QLD Apr 2016'!AK3/'QLD Apr 2016'!AI3&lt;='QLD Apr 2016'!N3,($C$5*'QLD Apr 2016'!AK3/'QLD Apr 2016'!AI3-'QLD Apr 2016'!M3)*('QLD Apr 2016'!S3/100)*'QLD Apr 2016'!AI3,('QLD Apr 2016'!N3-'QLD Apr 2016'!M3)*('QLD Apr 2016'!S3/100)*'QLD Apr 2016'!AI3))</f>
        <v>0</v>
      </c>
      <c r="J9" s="123">
        <f>IF(($C$5*'QLD Apr 2016'!AK3/'QLD Apr 2016'!AI3&gt;'QLD Apr 2016'!N3),($C$5*'QLD Apr 2016'!AK3/'QLD Apr 2016'!AI3-'QLD Apr 2016'!N3)*'QLD Apr 2016'!T3/100*'QLD Apr 2016'!AI3,0)</f>
        <v>0</v>
      </c>
      <c r="K9" s="123">
        <f>IF($C$5*'QLD Apr 2016'!AL3/'QLD Apr 2016'!AJ3&gt;='QLD Apr 2016'!J3,('QLD Apr 2016'!J3*'QLD Apr 2016'!U3/100)*'QLD Apr 2016'!AJ3,($C$5*'QLD Apr 2016'!AL3/'QLD Apr 2016'!AJ3*'QLD Apr 2016'!U3/100)*'QLD Apr 2016'!AJ3)</f>
        <v>1288.5</v>
      </c>
      <c r="L9" s="123">
        <f>IF($C$5*'QLD Apr 2016'!AL3/'QLD Apr 2016'!AJ3&lt;'QLD Apr 2016'!J3,0,IF($C$5*'QLD Apr 2016'!AL3/'QLD Apr 2016'!AJ3&lt;='QLD Apr 2016'!K3,($C$5*'QLD Apr 2016'!AK3/'QLD Apr 2016'!AJ3-'QLD Apr 2016'!J3)*('QLD Apr 2016'!V3/100)*'QLD Apr 2016'!AJ3,('QLD Apr 2016'!K3-'QLD Apr 2016'!J3)*('QLD Apr 2016'!V3/100)*'QLD Apr 2016'!AJ3))</f>
        <v>0</v>
      </c>
      <c r="M9" s="123">
        <f>IF($C$5*'QLD Apr 2016'!AL3/'QLD Apr 2016'!AJ3&lt;'QLD Apr 2016'!K3,0,IF($C$5*'QLD Apr 2016'!AL3/'QLD Apr 2016'!AJ3&lt;='QLD Apr 2016'!L3,($C$5*'QLD Apr 2016'!AL3/'QLD Apr 2016'!AJ3-'QLD Apr 2016'!K3)*('QLD Apr 2016'!W3/100)*'QLD Apr 2016'!AJ3,('QLD Apr 2016'!L3-'QLD Apr 2016'!K3)*('QLD Apr 2016'!W3/100)*'QLD Apr 2016'!AJ3))</f>
        <v>0</v>
      </c>
      <c r="N9" s="123">
        <f>IF($C$5*'QLD Apr 2016'!AL3/'QLD Apr 2016'!AJ3&lt;'QLD Apr 2016'!L3,0,IF($C$5*'QLD Apr 2016'!AL3/'QLD Apr 2016'!AJ3&lt;='QLD Apr 2016'!M3,($C$5*'QLD Apr 2016'!AL3/'QLD Apr 2016'!AJ3-'QLD Apr 2016'!L3)*('QLD Apr 2016'!X3/100)*'QLD Apr 2016'!AJ3,('QLD Apr 2016'!M3-'QLD Apr 2016'!L3)*('QLD Apr 2016'!X3/100)*'QLD Apr 2016'!AJ3))</f>
        <v>0</v>
      </c>
      <c r="O9" s="123">
        <f>IF($C$5*'QLD Apr 2016'!AL3/'QLD Apr 2016'!AJ3&lt;'QLD Apr 2016'!M3,0,IF($C$5*'QLD Apr 2016'!AL3/'QLD Apr 2016'!AJ3&lt;='QLD Apr 2016'!N3,($C$5*'QLD Apr 2016'!AL3/'QLD Apr 2016'!AJ3-'QLD Apr 2016'!M3)*('QLD Apr 2016'!Y3/100)*'QLD Apr 2016'!AJ3,('QLD Apr 2016'!N3-'QLD Apr 2016'!M3)*('QLD Apr 2016'!Y3/100)*'QLD Apr 2016'!AJ3))</f>
        <v>0</v>
      </c>
      <c r="P9" s="123">
        <f>IF(($C$5*'QLD Apr 2016'!AL3/'QLD Apr 2016'!AJ3&gt;'QLD Apr 2016'!N3),($C$5*'QLD Apr 2016'!AL3/'QLD Apr 2016'!AJ3-'QLD Apr 2016'!N3)*'QLD Apr 2016'!Z3/100*'QLD Apr 2016'!AJ3,0)</f>
        <v>0</v>
      </c>
      <c r="Q9" s="126">
        <f t="shared" ref="Q9:Q13" si="0">SUM(D9:P9)</f>
        <v>2939.7370000000001</v>
      </c>
      <c r="R9" s="127">
        <f>'QLD Apr 2016'!AM3</f>
        <v>0</v>
      </c>
      <c r="S9" s="127">
        <f>'QLD Apr 2016'!AN3</f>
        <v>8</v>
      </c>
      <c r="T9" s="127">
        <f>'QLD Apr 2016'!AO3</f>
        <v>0</v>
      </c>
      <c r="U9" s="127">
        <f>'QLD Apr 2016'!AP3</f>
        <v>0</v>
      </c>
      <c r="V9" s="126">
        <f t="shared" ref="V9:V13" si="1">(Q9-(Q9-D9)*S9/100)</f>
        <v>2733.5770000000002</v>
      </c>
      <c r="W9" s="126">
        <f t="shared" ref="W9:W13" si="2">V9</f>
        <v>2733.5770000000002</v>
      </c>
      <c r="X9" s="126">
        <f t="shared" ref="X9:X13" si="3">V9*1.1</f>
        <v>3006.9347000000007</v>
      </c>
      <c r="Y9" s="126">
        <f t="shared" ref="Y9:Y13" si="4">W9*1.1</f>
        <v>3006.9347000000007</v>
      </c>
      <c r="Z9" s="128">
        <f>'QLD Apr 2016'!AW3</f>
        <v>12</v>
      </c>
      <c r="AA9" s="129" t="str">
        <f>'QLD Apr 2016'!AX3</f>
        <v>y</v>
      </c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</row>
    <row r="10" spans="1:142" ht="20" customHeight="1" thickTop="1" x14ac:dyDescent="0.2">
      <c r="A10" s="356" t="str">
        <f>'QLD Apr 2016'!D4</f>
        <v>Envestra Brisbane North</v>
      </c>
      <c r="B10" s="114" t="str">
        <f>'QLD Apr 2016'!F4</f>
        <v>AGL</v>
      </c>
      <c r="C10" s="114" t="str">
        <f>'QLD Apr 2016'!G4</f>
        <v>Savers</v>
      </c>
      <c r="D10" s="115">
        <f>365*'QLD Apr 2016'!H4/100</f>
        <v>257.32499999999999</v>
      </c>
      <c r="E10" s="116">
        <f>IF($C$5*'QLD Apr 2016'!AK4/'QLD Apr 2016'!AI4&gt;='QLD Apr 2016'!J4,('QLD Apr 2016'!J4*'QLD Apr 2016'!O4/100)*'QLD Apr 2016'!AI4,($C$5*'QLD Apr 2016'!AK4/'QLD Apr 2016'!AI4*'QLD Apr 2016'!O4/100)*'QLD Apr 2016'!AI4)</f>
        <v>1289.8799999999999</v>
      </c>
      <c r="F10" s="117">
        <f>IF($C$5*'QLD Apr 2016'!AK4/'QLD Apr 2016'!AI4&lt;'QLD Apr 2016'!J4,0,IF($C$5*'QLD Apr 2016'!AK4/'QLD Apr 2016'!AI4&lt;='QLD Apr 2016'!K4,($C$5*'QLD Apr 2016'!AK4/'QLD Apr 2016'!AI4-'QLD Apr 2016'!J4)*('QLD Apr 2016'!P4/100)*'QLD Apr 2016'!AI4,('QLD Apr 2016'!K4-'QLD Apr 2016'!J4)*('QLD Apr 2016'!P4/100)*'QLD Apr 2016'!AI4))</f>
        <v>484.40000000000009</v>
      </c>
      <c r="G10" s="115">
        <f>IF($C$5*'QLD Apr 2016'!AK4/'QLD Apr 2016'!AI4&lt;'QLD Apr 2016'!K4,0,IF($C$5*'QLD Apr 2016'!AK4/'QLD Apr 2016'!AI4&lt;='QLD Apr 2016'!L4,($C$5*'QLD Apr 2016'!AK4/'QLD Apr 2016'!AI4-'QLD Apr 2016'!K4)*('QLD Apr 2016'!Q4/100)*'QLD Apr 2016'!AI4,('QLD Apr 2016'!L4-'QLD Apr 2016'!K4)*('QLD Apr 2016'!Q4/100)*'QLD Apr 2016'!AI4))</f>
        <v>0</v>
      </c>
      <c r="H10" s="116">
        <f>IF($C$5*'QLD Apr 2016'!AK4/'QLD Apr 2016'!AI4&lt;'QLD Apr 2016'!L4,0,IF($C$5*'QLD Apr 2016'!AK4/'QLD Apr 2016'!AI4&lt;='QLD Apr 2016'!M4,($C$5*'QLD Apr 2016'!AK4/'QLD Apr 2016'!AI4-'QLD Apr 2016'!L4)*('QLD Apr 2016'!R4/100)*'QLD Apr 2016'!AI4,('QLD Apr 2016'!M4-'QLD Apr 2016'!L4)*('QLD Apr 2016'!R4/100)*'QLD Apr 2016'!AI4))</f>
        <v>0</v>
      </c>
      <c r="I10" s="116">
        <f>IF($C$5*'QLD Apr 2016'!AK4/'QLD Apr 2016'!AI4&lt;'QLD Apr 2016'!M4,0,IF($C$5*'QLD Apr 2016'!AK4/'QLD Apr 2016'!AI4&lt;='QLD Apr 2016'!N4,($C$5*'QLD Apr 2016'!AK4/'QLD Apr 2016'!AI4-'QLD Apr 2016'!M4)*('QLD Apr 2016'!S4/100)*'QLD Apr 2016'!AI4,('QLD Apr 2016'!N4-'QLD Apr 2016'!M4)*('QLD Apr 2016'!S4/100)*'QLD Apr 2016'!AI4))</f>
        <v>0</v>
      </c>
      <c r="J10" s="115">
        <f>IF(($C$5*'QLD Apr 2016'!AK4/'QLD Apr 2016'!AI4&gt;'QLD Apr 2016'!N4),($C$5*'QLD Apr 2016'!AK4/'QLD Apr 2016'!AI4-'QLD Apr 2016'!N4)*'QLD Apr 2016'!T4/100*'QLD Apr 2016'!AI4,0)</f>
        <v>0</v>
      </c>
      <c r="K10" s="115">
        <f>IF($C$5*'QLD Apr 2016'!AL4/'QLD Apr 2016'!AJ4&gt;='QLD Apr 2016'!J4,('QLD Apr 2016'!J4*'QLD Apr 2016'!U4/100)*'QLD Apr 2016'!AJ4,($C$5*'QLD Apr 2016'!AL4/'QLD Apr 2016'!AJ4*'QLD Apr 2016'!U4/100)*'QLD Apr 2016'!AJ4)</f>
        <v>1289.8799999999999</v>
      </c>
      <c r="L10" s="115">
        <f>IF($C$5*'QLD Apr 2016'!AL4/'QLD Apr 2016'!AJ4&lt;'QLD Apr 2016'!J4,0,IF($C$5*'QLD Apr 2016'!AL4/'QLD Apr 2016'!AJ4&lt;='QLD Apr 2016'!K4,($C$5*'QLD Apr 2016'!AK4/'QLD Apr 2016'!AJ4-'QLD Apr 2016'!J4)*('QLD Apr 2016'!V4/100)*'QLD Apr 2016'!AJ4,('QLD Apr 2016'!K4-'QLD Apr 2016'!J4)*('QLD Apr 2016'!V4/100)*'QLD Apr 2016'!AJ4))</f>
        <v>484.40000000000009</v>
      </c>
      <c r="M10" s="115">
        <f>IF($C$5*'QLD Apr 2016'!AL4/'QLD Apr 2016'!AJ4&lt;'QLD Apr 2016'!K4,0,IF($C$5*'QLD Apr 2016'!AL4/'QLD Apr 2016'!AJ4&lt;='QLD Apr 2016'!L4,($C$5*'QLD Apr 2016'!AL4/'QLD Apr 2016'!AJ4-'QLD Apr 2016'!K4)*('QLD Apr 2016'!W4/100)*'QLD Apr 2016'!AJ4,('QLD Apr 2016'!L4-'QLD Apr 2016'!K4)*('QLD Apr 2016'!W4/100)*'QLD Apr 2016'!AJ4))</f>
        <v>0</v>
      </c>
      <c r="N10" s="115">
        <f>IF($C$5*'QLD Apr 2016'!AL4/'QLD Apr 2016'!AJ4&lt;'QLD Apr 2016'!L4,0,IF($C$5*'QLD Apr 2016'!AL4/'QLD Apr 2016'!AJ4&lt;='QLD Apr 2016'!M4,($C$5*'QLD Apr 2016'!AL4/'QLD Apr 2016'!AJ4-'QLD Apr 2016'!L4)*('QLD Apr 2016'!X4/100)*'QLD Apr 2016'!AJ4,('QLD Apr 2016'!M4-'QLD Apr 2016'!L4)*('QLD Apr 2016'!X4/100)*'QLD Apr 2016'!AJ4))</f>
        <v>0</v>
      </c>
      <c r="O10" s="115">
        <f>IF($C$5*'QLD Apr 2016'!AL4/'QLD Apr 2016'!AJ4&lt;'QLD Apr 2016'!M4,0,IF($C$5*'QLD Apr 2016'!AL4/'QLD Apr 2016'!AJ4&lt;='QLD Apr 2016'!N4,($C$5*'QLD Apr 2016'!AL4/'QLD Apr 2016'!AJ4-'QLD Apr 2016'!M4)*('QLD Apr 2016'!Y4/100)*'QLD Apr 2016'!AJ4,('QLD Apr 2016'!N4-'QLD Apr 2016'!M4)*('QLD Apr 2016'!Y4/100)*'QLD Apr 2016'!AJ4))</f>
        <v>0</v>
      </c>
      <c r="P10" s="115">
        <f>IF(($C$5*'QLD Apr 2016'!AL4/'QLD Apr 2016'!AJ4&gt;'QLD Apr 2016'!N4),($C$5*'QLD Apr 2016'!AL4/'QLD Apr 2016'!AJ4-'QLD Apr 2016'!N4)*'QLD Apr 2016'!Z4/100*'QLD Apr 2016'!AJ4,0)</f>
        <v>0</v>
      </c>
      <c r="Q10" s="118">
        <f t="shared" si="0"/>
        <v>3805.8849999999998</v>
      </c>
      <c r="R10" s="119">
        <f>'QLD Apr 2016'!AM4</f>
        <v>0</v>
      </c>
      <c r="S10" s="119">
        <f>'QLD Apr 2016'!AN4</f>
        <v>6</v>
      </c>
      <c r="T10" s="119">
        <f>'QLD Apr 2016'!AO4</f>
        <v>0</v>
      </c>
      <c r="U10" s="119">
        <f>'QLD Apr 2016'!AP4</f>
        <v>0</v>
      </c>
      <c r="V10" s="118">
        <f t="shared" si="1"/>
        <v>3592.9713999999999</v>
      </c>
      <c r="W10" s="118">
        <f t="shared" si="2"/>
        <v>3592.9713999999999</v>
      </c>
      <c r="X10" s="118">
        <f t="shared" si="3"/>
        <v>3952.26854</v>
      </c>
      <c r="Y10" s="118">
        <f t="shared" si="4"/>
        <v>3952.26854</v>
      </c>
      <c r="Z10" s="120">
        <f>'QLD Apr 2016'!AW4</f>
        <v>0</v>
      </c>
      <c r="AA10" s="121" t="str">
        <f>'QLD Apr 2016'!AX4</f>
        <v>n</v>
      </c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</row>
    <row r="11" spans="1:142" ht="20" customHeight="1" thickBot="1" x14ac:dyDescent="0.25">
      <c r="A11" s="353"/>
      <c r="B11" s="122" t="str">
        <f>'QLD Apr 2016'!F5</f>
        <v>Origin Energy</v>
      </c>
      <c r="C11" s="122" t="str">
        <f>'QLD Apr 2016'!G5</f>
        <v>Saver</v>
      </c>
      <c r="D11" s="123">
        <f>365*'QLD Apr 2016'!H5/100</f>
        <v>235.02349999999998</v>
      </c>
      <c r="E11" s="124">
        <f>IF($C$5*'QLD Apr 2016'!AK5/'QLD Apr 2016'!AI5&gt;='QLD Apr 2016'!J5,('QLD Apr 2016'!J5*'QLD Apr 2016'!O5/100)*'QLD Apr 2016'!AI5,($C$5*'QLD Apr 2016'!AK5/'QLD Apr 2016'!AI5*'QLD Apr 2016'!O5/100)*'QLD Apr 2016'!AI5)</f>
        <v>1355.04</v>
      </c>
      <c r="F11" s="125">
        <f>IF($C$5*'QLD Apr 2016'!AK5/'QLD Apr 2016'!AI5&lt;'QLD Apr 2016'!J5,0,IF($C$5*'QLD Apr 2016'!AK5/'QLD Apr 2016'!AI5&lt;='QLD Apr 2016'!K5,($C$5*'QLD Apr 2016'!AK5/'QLD Apr 2016'!AI5-'QLD Apr 2016'!J5)*('QLD Apr 2016'!P5/100)*'QLD Apr 2016'!AI5,('QLD Apr 2016'!K5-'QLD Apr 2016'!J5)*('QLD Apr 2016'!P5/100)*'QLD Apr 2016'!AI5))</f>
        <v>485.38000000000011</v>
      </c>
      <c r="G11" s="123">
        <f>IF($C$5*'QLD Apr 2016'!AK5/'QLD Apr 2016'!AI5&lt;'QLD Apr 2016'!K5,0,IF($C$5*'QLD Apr 2016'!AK5/'QLD Apr 2016'!AI5&lt;='QLD Apr 2016'!L5,($C$5*'QLD Apr 2016'!AK5/'QLD Apr 2016'!AI5-'QLD Apr 2016'!K5)*('QLD Apr 2016'!Q5/100)*'QLD Apr 2016'!AI5,('QLD Apr 2016'!L5-'QLD Apr 2016'!K5)*('QLD Apr 2016'!Q5/100)*'QLD Apr 2016'!AI5))</f>
        <v>0</v>
      </c>
      <c r="H11" s="124">
        <f>IF($C$5*'QLD Apr 2016'!AK5/'QLD Apr 2016'!AI5&lt;'QLD Apr 2016'!L5,0,IF($C$5*'QLD Apr 2016'!AK5/'QLD Apr 2016'!AI5&lt;='QLD Apr 2016'!M5,($C$5*'QLD Apr 2016'!AK5/'QLD Apr 2016'!AI5-'QLD Apr 2016'!L5)*('QLD Apr 2016'!R5/100)*'QLD Apr 2016'!AI5,('QLD Apr 2016'!M5-'QLD Apr 2016'!L5)*('QLD Apr 2016'!R5/100)*'QLD Apr 2016'!AI5))</f>
        <v>0</v>
      </c>
      <c r="I11" s="124">
        <f>IF($C$5*'QLD Apr 2016'!AK5/'QLD Apr 2016'!AI5&lt;'QLD Apr 2016'!M5,0,IF($C$5*'QLD Apr 2016'!AK5/'QLD Apr 2016'!AI5&lt;='QLD Apr 2016'!N5,($C$5*'QLD Apr 2016'!AK5/'QLD Apr 2016'!AI5-'QLD Apr 2016'!M5)*('QLD Apr 2016'!S5/100)*'QLD Apr 2016'!AI5,('QLD Apr 2016'!N5-'QLD Apr 2016'!M5)*('QLD Apr 2016'!S5/100)*'QLD Apr 2016'!AI5))</f>
        <v>0</v>
      </c>
      <c r="J11" s="123">
        <f>IF(($C$5*'QLD Apr 2016'!AK5/'QLD Apr 2016'!AI5&gt;'QLD Apr 2016'!N5),($C$5*'QLD Apr 2016'!AK5/'QLD Apr 2016'!AI5-'QLD Apr 2016'!N5)*'QLD Apr 2016'!T5/100*'QLD Apr 2016'!AI5,0)</f>
        <v>0</v>
      </c>
      <c r="K11" s="123">
        <f>IF($C$5*'QLD Apr 2016'!AL5/'QLD Apr 2016'!AJ5&gt;='QLD Apr 2016'!J5,('QLD Apr 2016'!J5*'QLD Apr 2016'!U5/100)*'QLD Apr 2016'!AJ5,($C$5*'QLD Apr 2016'!AL5/'QLD Apr 2016'!AJ5*'QLD Apr 2016'!U5/100)*'QLD Apr 2016'!AJ5)</f>
        <v>1355.04</v>
      </c>
      <c r="L11" s="123">
        <f>IF($C$5*'QLD Apr 2016'!AL5/'QLD Apr 2016'!AJ5&lt;'QLD Apr 2016'!J5,0,IF($C$5*'QLD Apr 2016'!AL5/'QLD Apr 2016'!AJ5&lt;='QLD Apr 2016'!K5,($C$5*'QLD Apr 2016'!AK5/'QLD Apr 2016'!AJ5-'QLD Apr 2016'!J5)*('QLD Apr 2016'!V5/100)*'QLD Apr 2016'!AJ5,('QLD Apr 2016'!K5-'QLD Apr 2016'!J5)*('QLD Apr 2016'!V5/100)*'QLD Apr 2016'!AJ5))</f>
        <v>485.38000000000011</v>
      </c>
      <c r="M11" s="123">
        <f>IF($C$5*'QLD Apr 2016'!AL5/'QLD Apr 2016'!AJ5&lt;'QLD Apr 2016'!K5,0,IF($C$5*'QLD Apr 2016'!AL5/'QLD Apr 2016'!AJ5&lt;='QLD Apr 2016'!L5,($C$5*'QLD Apr 2016'!AL5/'QLD Apr 2016'!AJ5-'QLD Apr 2016'!K5)*('QLD Apr 2016'!W5/100)*'QLD Apr 2016'!AJ5,('QLD Apr 2016'!L5-'QLD Apr 2016'!K5)*('QLD Apr 2016'!W5/100)*'QLD Apr 2016'!AJ5))</f>
        <v>0</v>
      </c>
      <c r="N11" s="123">
        <f>IF($C$5*'QLD Apr 2016'!AL5/'QLD Apr 2016'!AJ5&lt;'QLD Apr 2016'!L5,0,IF($C$5*'QLD Apr 2016'!AL5/'QLD Apr 2016'!AJ5&lt;='QLD Apr 2016'!M5,($C$5*'QLD Apr 2016'!AL5/'QLD Apr 2016'!AJ5-'QLD Apr 2016'!L5)*('QLD Apr 2016'!X5/100)*'QLD Apr 2016'!AJ5,('QLD Apr 2016'!M5-'QLD Apr 2016'!L5)*('QLD Apr 2016'!X5/100)*'QLD Apr 2016'!AJ5))</f>
        <v>0</v>
      </c>
      <c r="O11" s="123">
        <f>IF($C$5*'QLD Apr 2016'!AL5/'QLD Apr 2016'!AJ5&lt;'QLD Apr 2016'!M5,0,IF($C$5*'QLD Apr 2016'!AL5/'QLD Apr 2016'!AJ5&lt;='QLD Apr 2016'!N5,($C$5*'QLD Apr 2016'!AL5/'QLD Apr 2016'!AJ5-'QLD Apr 2016'!M5)*('QLD Apr 2016'!Y5/100)*'QLD Apr 2016'!AJ5,('QLD Apr 2016'!N5-'QLD Apr 2016'!M5)*('QLD Apr 2016'!Y5/100)*'QLD Apr 2016'!AJ5))</f>
        <v>0</v>
      </c>
      <c r="P11" s="123">
        <f>IF(($C$5*'QLD Apr 2016'!AL5/'QLD Apr 2016'!AJ5&gt;'QLD Apr 2016'!N5),($C$5*'QLD Apr 2016'!AL5/'QLD Apr 2016'!AJ5-'QLD Apr 2016'!N5)*'QLD Apr 2016'!Z5/100*'QLD Apr 2016'!AJ5,0)</f>
        <v>0</v>
      </c>
      <c r="Q11" s="126">
        <f t="shared" si="0"/>
        <v>3915.8635000000004</v>
      </c>
      <c r="R11" s="127">
        <f>'QLD Apr 2016'!AM5</f>
        <v>0</v>
      </c>
      <c r="S11" s="127">
        <f>'QLD Apr 2016'!AN5</f>
        <v>8</v>
      </c>
      <c r="T11" s="127">
        <f>'QLD Apr 2016'!AO5</f>
        <v>0</v>
      </c>
      <c r="U11" s="127">
        <f>'QLD Apr 2016'!AP5</f>
        <v>0</v>
      </c>
      <c r="V11" s="126">
        <f t="shared" si="1"/>
        <v>3621.3963000000003</v>
      </c>
      <c r="W11" s="126">
        <f t="shared" si="2"/>
        <v>3621.3963000000003</v>
      </c>
      <c r="X11" s="126">
        <f t="shared" si="3"/>
        <v>3983.5359300000009</v>
      </c>
      <c r="Y11" s="126">
        <f t="shared" si="4"/>
        <v>3983.5359300000009</v>
      </c>
      <c r="Z11" s="128">
        <f>'QLD Apr 2016'!AW5</f>
        <v>12</v>
      </c>
      <c r="AA11" s="129" t="str">
        <f>'QLD Apr 2016'!AX5</f>
        <v>y</v>
      </c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</row>
    <row r="12" spans="1:142" ht="20" customHeight="1" thickTop="1" thickBot="1" x14ac:dyDescent="0.25">
      <c r="A12" s="146" t="str">
        <f>'QLD Apr 2016'!D6</f>
        <v>Envestra Northern</v>
      </c>
      <c r="B12" s="130" t="str">
        <f>'QLD Apr 2016'!F6</f>
        <v>Origin Energy</v>
      </c>
      <c r="C12" s="130" t="str">
        <f>'QLD Apr 2016'!G6</f>
        <v>Saver</v>
      </c>
      <c r="D12" s="131">
        <f>365*'QLD Apr 2016'!H6/100</f>
        <v>229.14700000000002</v>
      </c>
      <c r="E12" s="132">
        <f>IF($C$5*'QLD Apr 2016'!AK6/'QLD Apr 2016'!AI6&gt;='QLD Apr 2016'!J6,('QLD Apr 2016'!J6*'QLD Apr 2016'!O6/100)*'QLD Apr 2016'!AI6,($C$5*'QLD Apr 2016'!AK6/'QLD Apr 2016'!AI6*'QLD Apr 2016'!O6/100)*'QLD Apr 2016'!AI6)</f>
        <v>1429.92</v>
      </c>
      <c r="F12" s="133">
        <f>IF($C$5*'QLD Apr 2016'!AK6/'QLD Apr 2016'!AI6&lt;'QLD Apr 2016'!J6,0,IF($C$5*'QLD Apr 2016'!AK6/'QLD Apr 2016'!AI6&lt;='QLD Apr 2016'!K6,($C$5*'QLD Apr 2016'!AK6/'QLD Apr 2016'!AI6-'QLD Apr 2016'!J6)*('QLD Apr 2016'!P6/100)*'QLD Apr 2016'!AI6,('QLD Apr 2016'!K6-'QLD Apr 2016'!J6)*('QLD Apr 2016'!P6/100)*'QLD Apr 2016'!AI6))</f>
        <v>520.24000000000012</v>
      </c>
      <c r="G12" s="131">
        <f>IF($C$5*'QLD Apr 2016'!AK6/'QLD Apr 2016'!AI6&lt;'QLD Apr 2016'!K6,0,IF($C$5*'QLD Apr 2016'!AK6/'QLD Apr 2016'!AI6&lt;='QLD Apr 2016'!L6,($C$5*'QLD Apr 2016'!AK6/'QLD Apr 2016'!AI6-'QLD Apr 2016'!K6)*('QLD Apr 2016'!Q6/100)*'QLD Apr 2016'!AI6,('QLD Apr 2016'!L6-'QLD Apr 2016'!K6)*('QLD Apr 2016'!Q6/100)*'QLD Apr 2016'!AI6))</f>
        <v>0</v>
      </c>
      <c r="H12" s="132">
        <f>IF($C$5*'QLD Apr 2016'!AK6/'QLD Apr 2016'!AI6&lt;'QLD Apr 2016'!L6,0,IF($C$5*'QLD Apr 2016'!AK6/'QLD Apr 2016'!AI6&lt;='QLD Apr 2016'!M6,($C$5*'QLD Apr 2016'!AK6/'QLD Apr 2016'!AI6-'QLD Apr 2016'!L6)*('QLD Apr 2016'!R6/100)*'QLD Apr 2016'!AI6,('QLD Apr 2016'!M6-'QLD Apr 2016'!L6)*('QLD Apr 2016'!R6/100)*'QLD Apr 2016'!AI6))</f>
        <v>0</v>
      </c>
      <c r="I12" s="132">
        <f>IF($C$5*'QLD Apr 2016'!AK6/'QLD Apr 2016'!AI6&lt;'QLD Apr 2016'!M6,0,IF($C$5*'QLD Apr 2016'!AK6/'QLD Apr 2016'!AI6&lt;='QLD Apr 2016'!N6,($C$5*'QLD Apr 2016'!AK6/'QLD Apr 2016'!AI6-'QLD Apr 2016'!M6)*('QLD Apr 2016'!S6/100)*'QLD Apr 2016'!AI6,('QLD Apr 2016'!N6-'QLD Apr 2016'!M6)*('QLD Apr 2016'!S6/100)*'QLD Apr 2016'!AI6))</f>
        <v>0</v>
      </c>
      <c r="J12" s="131">
        <f>IF(($C$5*'QLD Apr 2016'!AK6/'QLD Apr 2016'!AI6&gt;'QLD Apr 2016'!N6),($C$5*'QLD Apr 2016'!AK6/'QLD Apr 2016'!AI6-'QLD Apr 2016'!N6)*'QLD Apr 2016'!T6/100*'QLD Apr 2016'!AI6,0)</f>
        <v>0</v>
      </c>
      <c r="K12" s="131">
        <f>IF($C$5*'QLD Apr 2016'!AL6/'QLD Apr 2016'!AJ6&gt;='QLD Apr 2016'!J6,('QLD Apr 2016'!J6*'QLD Apr 2016'!U6/100)*'QLD Apr 2016'!AJ6,($C$5*'QLD Apr 2016'!AL6/'QLD Apr 2016'!AJ6*'QLD Apr 2016'!U6/100)*'QLD Apr 2016'!AJ6)</f>
        <v>1429.92</v>
      </c>
      <c r="L12" s="131">
        <f>IF($C$5*'QLD Apr 2016'!AL6/'QLD Apr 2016'!AJ6&lt;'QLD Apr 2016'!J6,0,IF($C$5*'QLD Apr 2016'!AL6/'QLD Apr 2016'!AJ6&lt;='QLD Apr 2016'!K6,($C$5*'QLD Apr 2016'!AK6/'QLD Apr 2016'!AJ6-'QLD Apr 2016'!J6)*('QLD Apr 2016'!V6/100)*'QLD Apr 2016'!AJ6,('QLD Apr 2016'!K6-'QLD Apr 2016'!J6)*('QLD Apr 2016'!V6/100)*'QLD Apr 2016'!AJ6))</f>
        <v>520.24000000000012</v>
      </c>
      <c r="M12" s="131">
        <f>IF($C$5*'QLD Apr 2016'!AL6/'QLD Apr 2016'!AJ6&lt;'QLD Apr 2016'!K6,0,IF($C$5*'QLD Apr 2016'!AL6/'QLD Apr 2016'!AJ6&lt;='QLD Apr 2016'!L6,($C$5*'QLD Apr 2016'!AL6/'QLD Apr 2016'!AJ6-'QLD Apr 2016'!K6)*('QLD Apr 2016'!W6/100)*'QLD Apr 2016'!AJ6,('QLD Apr 2016'!L6-'QLD Apr 2016'!K6)*('QLD Apr 2016'!W6/100)*'QLD Apr 2016'!AJ6))</f>
        <v>0</v>
      </c>
      <c r="N12" s="131">
        <f>IF($C$5*'QLD Apr 2016'!AL6/'QLD Apr 2016'!AJ6&lt;'QLD Apr 2016'!L6,0,IF($C$5*'QLD Apr 2016'!AL6/'QLD Apr 2016'!AJ6&lt;='QLD Apr 2016'!M6,($C$5*'QLD Apr 2016'!AL6/'QLD Apr 2016'!AJ6-'QLD Apr 2016'!L6)*('QLD Apr 2016'!X6/100)*'QLD Apr 2016'!AJ6,('QLD Apr 2016'!M6-'QLD Apr 2016'!L6)*('QLD Apr 2016'!X6/100)*'QLD Apr 2016'!AJ6))</f>
        <v>0</v>
      </c>
      <c r="O12" s="131">
        <f>IF($C$5*'QLD Apr 2016'!AL6/'QLD Apr 2016'!AJ6&lt;'QLD Apr 2016'!M6,0,IF($C$5*'QLD Apr 2016'!AL6/'QLD Apr 2016'!AJ6&lt;='QLD Apr 2016'!N6,($C$5*'QLD Apr 2016'!AL6/'QLD Apr 2016'!AJ6-'QLD Apr 2016'!M6)*('QLD Apr 2016'!Y6/100)*'QLD Apr 2016'!AJ6,('QLD Apr 2016'!N6-'QLD Apr 2016'!M6)*('QLD Apr 2016'!Y6/100)*'QLD Apr 2016'!AJ6))</f>
        <v>0</v>
      </c>
      <c r="P12" s="131">
        <f>IF(($C$5*'QLD Apr 2016'!AL6/'QLD Apr 2016'!AJ6&gt;'QLD Apr 2016'!N6),($C$5*'QLD Apr 2016'!AL6/'QLD Apr 2016'!AJ6-'QLD Apr 2016'!N6)*'QLD Apr 2016'!Z6/100*'QLD Apr 2016'!AJ6,0)</f>
        <v>0</v>
      </c>
      <c r="Q12" s="134">
        <f t="shared" si="0"/>
        <v>4129.4670000000006</v>
      </c>
      <c r="R12" s="135">
        <f>'QLD Apr 2016'!AM6</f>
        <v>0</v>
      </c>
      <c r="S12" s="135">
        <f>'QLD Apr 2016'!AN6</f>
        <v>8</v>
      </c>
      <c r="T12" s="135">
        <f>'QLD Apr 2016'!AO6</f>
        <v>0</v>
      </c>
      <c r="U12" s="135">
        <f>'QLD Apr 2016'!AP6</f>
        <v>0</v>
      </c>
      <c r="V12" s="134">
        <f t="shared" si="1"/>
        <v>3817.4414000000006</v>
      </c>
      <c r="W12" s="134">
        <f t="shared" si="2"/>
        <v>3817.4414000000006</v>
      </c>
      <c r="X12" s="134">
        <f t="shared" si="3"/>
        <v>4199.1855400000013</v>
      </c>
      <c r="Y12" s="134">
        <f t="shared" si="4"/>
        <v>4199.1855400000013</v>
      </c>
      <c r="Z12" s="136">
        <f>'QLD Apr 2016'!AW6</f>
        <v>12</v>
      </c>
      <c r="AA12" s="137" t="str">
        <f>'QLD Apr 2016'!AX6</f>
        <v>y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</row>
    <row r="13" spans="1:142" ht="20" customHeight="1" thickTop="1" thickBot="1" x14ac:dyDescent="0.25">
      <c r="A13" s="147" t="str">
        <f>'QLD Apr 2016'!D7</f>
        <v>Envestra Wide Bay</v>
      </c>
      <c r="B13" s="138" t="str">
        <f>'QLD Apr 2016'!F7</f>
        <v>Origin Energy</v>
      </c>
      <c r="C13" s="138" t="str">
        <f>'QLD Apr 2016'!G7</f>
        <v>Saver</v>
      </c>
      <c r="D13" s="139">
        <f>365*'QLD Apr 2016'!H7/100</f>
        <v>210.678</v>
      </c>
      <c r="E13" s="140">
        <f>IF($C$5*'QLD Apr 2016'!AK7/'QLD Apr 2016'!AI7&gt;='QLD Apr 2016'!J7,('QLD Apr 2016'!J7*'QLD Apr 2016'!O7/100)*'QLD Apr 2016'!AI7,($C$5*'QLD Apr 2016'!AK7/'QLD Apr 2016'!AI7*'QLD Apr 2016'!O7/100)*'QLD Apr 2016'!AI7)</f>
        <v>1175.76</v>
      </c>
      <c r="F13" s="141">
        <f>IF($C$5*'QLD Apr 2016'!AK7/'QLD Apr 2016'!AI7&lt;'QLD Apr 2016'!J7,0,IF($C$5*'QLD Apr 2016'!AK7/'QLD Apr 2016'!AI7&lt;='QLD Apr 2016'!K7,($C$5*'QLD Apr 2016'!AK7/'QLD Apr 2016'!AI7-'QLD Apr 2016'!J7)*('QLD Apr 2016'!P7/100)*'QLD Apr 2016'!AI7,('QLD Apr 2016'!K7-'QLD Apr 2016'!J7)*('QLD Apr 2016'!P7/100)*'QLD Apr 2016'!AI7))</f>
        <v>0</v>
      </c>
      <c r="G13" s="139">
        <f>IF($C$5*'QLD Apr 2016'!AK7/'QLD Apr 2016'!AI7&lt;'QLD Apr 2016'!K7,0,IF($C$5*'QLD Apr 2016'!AK7/'QLD Apr 2016'!AI7&lt;='QLD Apr 2016'!L7,($C$5*'QLD Apr 2016'!AK7/'QLD Apr 2016'!AI7-'QLD Apr 2016'!K7)*('QLD Apr 2016'!Q7/100)*'QLD Apr 2016'!AI7,('QLD Apr 2016'!L7-'QLD Apr 2016'!K7)*('QLD Apr 2016'!Q7/100)*'QLD Apr 2016'!AI7))</f>
        <v>0</v>
      </c>
      <c r="H13" s="140">
        <f>IF($C$5*'QLD Apr 2016'!AK7/'QLD Apr 2016'!AI7&lt;'QLD Apr 2016'!L7,0,IF($C$5*'QLD Apr 2016'!AK7/'QLD Apr 2016'!AI7&lt;='QLD Apr 2016'!M7,($C$5*'QLD Apr 2016'!AK7/'QLD Apr 2016'!AI7-'QLD Apr 2016'!L7)*('QLD Apr 2016'!R7/100)*'QLD Apr 2016'!AI7,('QLD Apr 2016'!M7-'QLD Apr 2016'!L7)*('QLD Apr 2016'!R7/100)*'QLD Apr 2016'!AI7))</f>
        <v>0</v>
      </c>
      <c r="I13" s="140">
        <f>IF($C$5*'QLD Apr 2016'!AK7/'QLD Apr 2016'!AI7&lt;'QLD Apr 2016'!M7,0,IF($C$5*'QLD Apr 2016'!AK7/'QLD Apr 2016'!AI7&lt;='QLD Apr 2016'!N7,($C$5*'QLD Apr 2016'!AK7/'QLD Apr 2016'!AI7-'QLD Apr 2016'!M7)*('QLD Apr 2016'!S7/100)*'QLD Apr 2016'!AI7,('QLD Apr 2016'!N7-'QLD Apr 2016'!M7)*('QLD Apr 2016'!S7/100)*'QLD Apr 2016'!AI7))</f>
        <v>0</v>
      </c>
      <c r="J13" s="139">
        <f>IF(($C$5*'QLD Apr 2016'!AK7/'QLD Apr 2016'!AI7&gt;'QLD Apr 2016'!N7),($C$5*'QLD Apr 2016'!AK7/'QLD Apr 2016'!AI7-'QLD Apr 2016'!N7)*'QLD Apr 2016'!T7/100*'QLD Apr 2016'!AI7,0)</f>
        <v>446.04000000000008</v>
      </c>
      <c r="K13" s="139">
        <f>IF($C$5*'QLD Apr 2016'!AL7/'QLD Apr 2016'!AJ7&gt;='QLD Apr 2016'!J7,('QLD Apr 2016'!J7*'QLD Apr 2016'!U7/100)*'QLD Apr 2016'!AJ7,($C$5*'QLD Apr 2016'!AL7/'QLD Apr 2016'!AJ7*'QLD Apr 2016'!U7/100)*'QLD Apr 2016'!AJ7)</f>
        <v>1175.76</v>
      </c>
      <c r="L13" s="139">
        <f>IF($C$5*'QLD Apr 2016'!AL7/'QLD Apr 2016'!AJ7&lt;'QLD Apr 2016'!J7,0,IF($C$5*'QLD Apr 2016'!AL7/'QLD Apr 2016'!AJ7&lt;='QLD Apr 2016'!K7,($C$5*'QLD Apr 2016'!AK7/'QLD Apr 2016'!AJ7-'QLD Apr 2016'!J7)*('QLD Apr 2016'!V7/100)*'QLD Apr 2016'!AJ7,('QLD Apr 2016'!K7-'QLD Apr 2016'!J7)*('QLD Apr 2016'!V7/100)*'QLD Apr 2016'!AJ7))</f>
        <v>0</v>
      </c>
      <c r="M13" s="139">
        <f>IF($C$5*'QLD Apr 2016'!AL7/'QLD Apr 2016'!AJ7&lt;'QLD Apr 2016'!K7,0,IF($C$5*'QLD Apr 2016'!AL7/'QLD Apr 2016'!AJ7&lt;='QLD Apr 2016'!L7,($C$5*'QLD Apr 2016'!AL7/'QLD Apr 2016'!AJ7-'QLD Apr 2016'!K7)*('QLD Apr 2016'!W7/100)*'QLD Apr 2016'!AJ7,('QLD Apr 2016'!L7-'QLD Apr 2016'!K7)*('QLD Apr 2016'!W7/100)*'QLD Apr 2016'!AJ7))</f>
        <v>0</v>
      </c>
      <c r="N13" s="139">
        <f>IF($C$5*'QLD Apr 2016'!AL7/'QLD Apr 2016'!AJ7&lt;'QLD Apr 2016'!L7,0,IF($C$5*'QLD Apr 2016'!AL7/'QLD Apr 2016'!AJ7&lt;='QLD Apr 2016'!M7,($C$5*'QLD Apr 2016'!AL7/'QLD Apr 2016'!AJ7-'QLD Apr 2016'!L7)*('QLD Apr 2016'!X7/100)*'QLD Apr 2016'!AJ7,('QLD Apr 2016'!M7-'QLD Apr 2016'!L7)*('QLD Apr 2016'!X7/100)*'QLD Apr 2016'!AJ7))</f>
        <v>0</v>
      </c>
      <c r="O13" s="139">
        <f>IF($C$5*'QLD Apr 2016'!AL7/'QLD Apr 2016'!AJ7&lt;'QLD Apr 2016'!M7,0,IF($C$5*'QLD Apr 2016'!AL7/'QLD Apr 2016'!AJ7&lt;='QLD Apr 2016'!N7,($C$5*'QLD Apr 2016'!AL7/'QLD Apr 2016'!AJ7-'QLD Apr 2016'!M7)*('QLD Apr 2016'!Y7/100)*'QLD Apr 2016'!AJ7,('QLD Apr 2016'!N7-'QLD Apr 2016'!M7)*('QLD Apr 2016'!Y7/100)*'QLD Apr 2016'!AJ7))</f>
        <v>0</v>
      </c>
      <c r="P13" s="139">
        <f>IF(($C$5*'QLD Apr 2016'!AL7/'QLD Apr 2016'!AJ7&gt;'QLD Apr 2016'!N7),($C$5*'QLD Apr 2016'!AL7/'QLD Apr 2016'!AJ7-'QLD Apr 2016'!N7)*'QLD Apr 2016'!Z7/100*'QLD Apr 2016'!AJ7,0)</f>
        <v>446.04000000000008</v>
      </c>
      <c r="Q13" s="142">
        <f t="shared" si="0"/>
        <v>3454.2780000000002</v>
      </c>
      <c r="R13" s="143">
        <f>'QLD Apr 2016'!AM7</f>
        <v>0</v>
      </c>
      <c r="S13" s="143">
        <f>'QLD Apr 2016'!AN7</f>
        <v>8</v>
      </c>
      <c r="T13" s="143">
        <f>'QLD Apr 2016'!AO7</f>
        <v>0</v>
      </c>
      <c r="U13" s="143">
        <f>'QLD Apr 2016'!AP7</f>
        <v>0</v>
      </c>
      <c r="V13" s="142">
        <f t="shared" si="1"/>
        <v>3194.79</v>
      </c>
      <c r="W13" s="142">
        <f t="shared" si="2"/>
        <v>3194.79</v>
      </c>
      <c r="X13" s="142">
        <f t="shared" si="3"/>
        <v>3514.2690000000002</v>
      </c>
      <c r="Y13" s="142">
        <f t="shared" si="4"/>
        <v>3514.2690000000002</v>
      </c>
      <c r="Z13" s="144">
        <f>'QLD Apr 2016'!AW7</f>
        <v>12</v>
      </c>
      <c r="AA13" s="145" t="str">
        <f>'QLD Apr 2016'!AX7</f>
        <v>y</v>
      </c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</row>
    <row r="14" spans="1:142" x14ac:dyDescent="0.2">
      <c r="A14" s="77"/>
      <c r="B14" s="69"/>
      <c r="C14" s="69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</row>
    <row r="15" spans="1:142" x14ac:dyDescent="0.2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</row>
    <row r="16" spans="1:142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</row>
    <row r="17" spans="1:142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</row>
    <row r="18" spans="1:142" x14ac:dyDescent="0.2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</row>
    <row r="19" spans="1:142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</row>
    <row r="20" spans="1:142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</row>
    <row r="21" spans="1:142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</row>
    <row r="22" spans="1:142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</row>
    <row r="23" spans="1:142" x14ac:dyDescent="0.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</row>
    <row r="24" spans="1:142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</row>
    <row r="25" spans="1:142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</row>
    <row r="26" spans="1:142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</row>
    <row r="27" spans="1:142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</row>
    <row r="28" spans="1:142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</row>
    <row r="29" spans="1:142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</row>
    <row r="30" spans="1:142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</row>
    <row r="31" spans="1:142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</row>
    <row r="32" spans="1:142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</row>
    <row r="33" spans="1:142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</row>
    <row r="34" spans="1:142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</row>
    <row r="35" spans="1:142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</row>
    <row r="36" spans="1:142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</row>
    <row r="37" spans="1:142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</row>
    <row r="38" spans="1:142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</row>
    <row r="39" spans="1:142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</row>
    <row r="40" spans="1:142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</row>
    <row r="41" spans="1:142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</row>
    <row r="42" spans="1:142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</row>
    <row r="43" spans="1:142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</row>
    <row r="44" spans="1:142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</row>
    <row r="45" spans="1:142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</row>
    <row r="46" spans="1:142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</row>
    <row r="47" spans="1:142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</row>
    <row r="48" spans="1:142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</row>
    <row r="49" spans="1:142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</row>
    <row r="50" spans="1:142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</row>
    <row r="51" spans="1:142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</row>
    <row r="52" spans="1:142" x14ac:dyDescent="0.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</row>
    <row r="53" spans="1:142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</row>
    <row r="54" spans="1:142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</row>
    <row r="55" spans="1:142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</row>
    <row r="56" spans="1:142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</row>
    <row r="57" spans="1:142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</row>
    <row r="58" spans="1:142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</row>
    <row r="59" spans="1:142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</row>
    <row r="60" spans="1:142" x14ac:dyDescent="0.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</row>
    <row r="61" spans="1:142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</row>
    <row r="62" spans="1:142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</row>
    <row r="63" spans="1:142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</row>
    <row r="64" spans="1:142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</row>
    <row r="65" spans="1:142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</row>
    <row r="66" spans="1:142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</row>
    <row r="67" spans="1:142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</row>
    <row r="68" spans="1:142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</row>
    <row r="69" spans="1:142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</row>
    <row r="70" spans="1:142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</row>
    <row r="71" spans="1:142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</row>
    <row r="72" spans="1:142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</row>
    <row r="73" spans="1:142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</row>
    <row r="74" spans="1:142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</row>
    <row r="75" spans="1:142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</row>
    <row r="76" spans="1:142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</row>
    <row r="77" spans="1:142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</row>
    <row r="78" spans="1:142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</row>
    <row r="79" spans="1:142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</row>
    <row r="80" spans="1:142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</row>
    <row r="81" spans="1:142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</row>
    <row r="82" spans="1:142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</row>
    <row r="83" spans="1:142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</row>
    <row r="84" spans="1:142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</row>
    <row r="85" spans="1:142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</row>
    <row r="86" spans="1:142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</row>
    <row r="87" spans="1:142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</row>
    <row r="88" spans="1:142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</row>
    <row r="89" spans="1:142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</row>
    <row r="90" spans="1:142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</row>
    <row r="91" spans="1:142" x14ac:dyDescent="0.2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</row>
    <row r="92" spans="1:142" x14ac:dyDescent="0.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</row>
    <row r="93" spans="1:142" x14ac:dyDescent="0.2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</row>
    <row r="94" spans="1:142" x14ac:dyDescent="0.2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</row>
    <row r="95" spans="1:142" x14ac:dyDescent="0.2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</row>
    <row r="96" spans="1:142" x14ac:dyDescent="0.2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</row>
    <row r="97" spans="1:142" x14ac:dyDescent="0.2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</row>
    <row r="98" spans="1:142" x14ac:dyDescent="0.2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</row>
    <row r="99" spans="1:142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</row>
    <row r="100" spans="1:142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</row>
    <row r="101" spans="1:142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</row>
    <row r="102" spans="1:142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</row>
    <row r="103" spans="1:142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8"/>
      <c r="ED103" s="78"/>
      <c r="EE103" s="78"/>
      <c r="EF103" s="78"/>
      <c r="EG103" s="78"/>
      <c r="EH103" s="78"/>
      <c r="EI103" s="78"/>
      <c r="EJ103" s="78"/>
      <c r="EK103" s="78"/>
      <c r="EL103" s="78"/>
    </row>
    <row r="104" spans="1:142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  <c r="DT104" s="78"/>
      <c r="DU104" s="78"/>
      <c r="DV104" s="78"/>
      <c r="DW104" s="78"/>
      <c r="DX104" s="78"/>
      <c r="DY104" s="78"/>
      <c r="DZ104" s="78"/>
      <c r="EA104" s="78"/>
      <c r="EB104" s="78"/>
      <c r="EC104" s="78"/>
      <c r="ED104" s="78"/>
      <c r="EE104" s="78"/>
      <c r="EF104" s="78"/>
      <c r="EG104" s="78"/>
      <c r="EH104" s="78"/>
      <c r="EI104" s="78"/>
      <c r="EJ104" s="78"/>
      <c r="EK104" s="78"/>
      <c r="EL104" s="78"/>
    </row>
    <row r="105" spans="1:142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</row>
    <row r="106" spans="1:142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</row>
    <row r="107" spans="1:142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</row>
    <row r="108" spans="1:142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</row>
    <row r="109" spans="1:142" x14ac:dyDescent="0.2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</row>
    <row r="110" spans="1:142" x14ac:dyDescent="0.2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</row>
    <row r="111" spans="1:142" x14ac:dyDescent="0.2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</row>
    <row r="112" spans="1:142" x14ac:dyDescent="0.2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</row>
    <row r="113" spans="1:142" x14ac:dyDescent="0.2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</row>
    <row r="114" spans="1:142" x14ac:dyDescent="0.2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</row>
    <row r="115" spans="1:142" x14ac:dyDescent="0.2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</row>
    <row r="116" spans="1:142" x14ac:dyDescent="0.2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</row>
    <row r="117" spans="1:142" x14ac:dyDescent="0.2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</row>
    <row r="118" spans="1:142" x14ac:dyDescent="0.2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</row>
    <row r="119" spans="1:142" x14ac:dyDescent="0.2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</row>
    <row r="120" spans="1:142" x14ac:dyDescent="0.2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</row>
    <row r="121" spans="1:142" x14ac:dyDescent="0.2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</row>
    <row r="122" spans="1:142" x14ac:dyDescent="0.2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</row>
    <row r="123" spans="1:142" x14ac:dyDescent="0.2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8"/>
      <c r="BS123" s="78"/>
      <c r="BT123" s="78"/>
      <c r="BU123" s="78"/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</row>
    <row r="124" spans="1:142" x14ac:dyDescent="0.2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</row>
    <row r="125" spans="1:142" x14ac:dyDescent="0.2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/>
      <c r="BR125" s="78"/>
      <c r="BS125" s="78"/>
      <c r="BT125" s="78"/>
      <c r="BU125" s="78"/>
      <c r="BV125" s="78"/>
      <c r="BW125" s="78"/>
      <c r="BX125" s="78"/>
      <c r="BY125" s="78"/>
      <c r="BZ125" s="78"/>
      <c r="CA125" s="78"/>
      <c r="CB125" s="78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78"/>
      <c r="DJ125" s="78"/>
      <c r="DK125" s="78"/>
      <c r="DL125" s="78"/>
      <c r="DM125" s="78"/>
      <c r="DN125" s="78"/>
      <c r="DO125" s="78"/>
      <c r="DP125" s="78"/>
      <c r="DQ125" s="78"/>
      <c r="DR125" s="78"/>
      <c r="DS125" s="78"/>
      <c r="DT125" s="78"/>
      <c r="DU125" s="78"/>
      <c r="DV125" s="78"/>
      <c r="DW125" s="78"/>
      <c r="DX125" s="78"/>
      <c r="DY125" s="78"/>
      <c r="DZ125" s="78"/>
      <c r="EA125" s="78"/>
      <c r="EB125" s="78"/>
      <c r="EC125" s="78"/>
      <c r="ED125" s="78"/>
      <c r="EE125" s="78"/>
      <c r="EF125" s="78"/>
      <c r="EG125" s="78"/>
      <c r="EH125" s="78"/>
      <c r="EI125" s="78"/>
      <c r="EJ125" s="78"/>
      <c r="EK125" s="78"/>
      <c r="EL125" s="78"/>
    </row>
    <row r="126" spans="1:142" x14ac:dyDescent="0.2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  <c r="DT126" s="78"/>
      <c r="DU126" s="78"/>
      <c r="DV126" s="78"/>
      <c r="DW126" s="78"/>
      <c r="DX126" s="78"/>
      <c r="DY126" s="78"/>
      <c r="DZ126" s="78"/>
      <c r="EA126" s="78"/>
      <c r="EB126" s="78"/>
      <c r="EC126" s="78"/>
      <c r="ED126" s="78"/>
      <c r="EE126" s="78"/>
      <c r="EF126" s="78"/>
      <c r="EG126" s="78"/>
      <c r="EH126" s="78"/>
      <c r="EI126" s="78"/>
      <c r="EJ126" s="78"/>
      <c r="EK126" s="78"/>
      <c r="EL126" s="78"/>
    </row>
    <row r="127" spans="1:142" x14ac:dyDescent="0.2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  <c r="DY127" s="78"/>
      <c r="DZ127" s="78"/>
      <c r="EA127" s="78"/>
      <c r="EB127" s="78"/>
      <c r="EC127" s="78"/>
      <c r="ED127" s="78"/>
      <c r="EE127" s="78"/>
      <c r="EF127" s="78"/>
      <c r="EG127" s="78"/>
      <c r="EH127" s="78"/>
      <c r="EI127" s="78"/>
      <c r="EJ127" s="78"/>
      <c r="EK127" s="78"/>
      <c r="EL127" s="78"/>
    </row>
    <row r="128" spans="1:142" x14ac:dyDescent="0.2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  <c r="CE128" s="78"/>
      <c r="CF128" s="78"/>
      <c r="CG128" s="78"/>
      <c r="CH128" s="78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8"/>
      <c r="DE128" s="78"/>
      <c r="DF128" s="78"/>
      <c r="DG128" s="78"/>
      <c r="DH128" s="78"/>
      <c r="DI128" s="78"/>
      <c r="DJ128" s="78"/>
      <c r="DK128" s="78"/>
      <c r="DL128" s="78"/>
      <c r="DM128" s="78"/>
      <c r="DN128" s="78"/>
      <c r="DO128" s="78"/>
      <c r="DP128" s="78"/>
      <c r="DQ128" s="78"/>
      <c r="DR128" s="78"/>
      <c r="DS128" s="78"/>
      <c r="DT128" s="78"/>
      <c r="DU128" s="78"/>
      <c r="DV128" s="78"/>
      <c r="DW128" s="78"/>
      <c r="DX128" s="78"/>
      <c r="DY128" s="78"/>
      <c r="DZ128" s="78"/>
      <c r="EA128" s="78"/>
      <c r="EB128" s="78"/>
      <c r="EC128" s="78"/>
      <c r="ED128" s="78"/>
      <c r="EE128" s="78"/>
      <c r="EF128" s="78"/>
      <c r="EG128" s="78"/>
      <c r="EH128" s="78"/>
      <c r="EI128" s="78"/>
      <c r="EJ128" s="78"/>
      <c r="EK128" s="78"/>
      <c r="EL128" s="78"/>
    </row>
    <row r="129" spans="1:142" x14ac:dyDescent="0.2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  <c r="CN129" s="78"/>
      <c r="CO129" s="78"/>
      <c r="CP129" s="78"/>
      <c r="CQ129" s="78"/>
      <c r="CR129" s="78"/>
      <c r="CS129" s="78"/>
      <c r="CT129" s="78"/>
      <c r="CU129" s="78"/>
      <c r="CV129" s="78"/>
      <c r="CW129" s="78"/>
      <c r="CX129" s="78"/>
      <c r="CY129" s="78"/>
      <c r="CZ129" s="78"/>
      <c r="DA129" s="78"/>
      <c r="DB129" s="78"/>
      <c r="DC129" s="78"/>
      <c r="DD129" s="78"/>
      <c r="DE129" s="78"/>
      <c r="DF129" s="78"/>
      <c r="DG129" s="78"/>
      <c r="DH129" s="78"/>
      <c r="DI129" s="78"/>
      <c r="DJ129" s="78"/>
      <c r="DK129" s="78"/>
      <c r="DL129" s="78"/>
      <c r="DM129" s="78"/>
      <c r="DN129" s="78"/>
      <c r="DO129" s="78"/>
      <c r="DP129" s="78"/>
      <c r="DQ129" s="78"/>
      <c r="DR129" s="78"/>
      <c r="DS129" s="78"/>
      <c r="DT129" s="78"/>
      <c r="DU129" s="78"/>
      <c r="DV129" s="78"/>
      <c r="DW129" s="78"/>
      <c r="DX129" s="78"/>
      <c r="DY129" s="78"/>
      <c r="DZ129" s="78"/>
      <c r="EA129" s="78"/>
      <c r="EB129" s="78"/>
      <c r="EC129" s="78"/>
      <c r="ED129" s="78"/>
      <c r="EE129" s="78"/>
      <c r="EF129" s="78"/>
      <c r="EG129" s="78"/>
      <c r="EH129" s="78"/>
      <c r="EI129" s="78"/>
      <c r="EJ129" s="78"/>
      <c r="EK129" s="78"/>
      <c r="EL129" s="78"/>
    </row>
    <row r="130" spans="1:142" x14ac:dyDescent="0.2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  <c r="CN130" s="78"/>
      <c r="CO130" s="78"/>
      <c r="CP130" s="78"/>
      <c r="CQ130" s="78"/>
      <c r="CR130" s="78"/>
      <c r="CS130" s="78"/>
      <c r="CT130" s="78"/>
      <c r="CU130" s="78"/>
      <c r="CV130" s="78"/>
      <c r="CW130" s="78"/>
      <c r="CX130" s="78"/>
      <c r="CY130" s="78"/>
      <c r="CZ130" s="78"/>
      <c r="DA130" s="78"/>
      <c r="DB130" s="78"/>
      <c r="DC130" s="78"/>
      <c r="DD130" s="78"/>
      <c r="DE130" s="78"/>
      <c r="DF130" s="78"/>
      <c r="DG130" s="78"/>
      <c r="DH130" s="78"/>
      <c r="DI130" s="78"/>
      <c r="DJ130" s="78"/>
      <c r="DK130" s="78"/>
      <c r="DL130" s="78"/>
      <c r="DM130" s="78"/>
      <c r="DN130" s="78"/>
      <c r="DO130" s="78"/>
      <c r="DP130" s="78"/>
      <c r="DQ130" s="78"/>
      <c r="DR130" s="78"/>
      <c r="DS130" s="78"/>
      <c r="DT130" s="78"/>
      <c r="DU130" s="78"/>
      <c r="DV130" s="78"/>
      <c r="DW130" s="78"/>
      <c r="DX130" s="78"/>
      <c r="DY130" s="78"/>
      <c r="DZ130" s="78"/>
      <c r="EA130" s="78"/>
      <c r="EB130" s="78"/>
      <c r="EC130" s="78"/>
      <c r="ED130" s="78"/>
      <c r="EE130" s="78"/>
      <c r="EF130" s="78"/>
      <c r="EG130" s="78"/>
      <c r="EH130" s="78"/>
      <c r="EI130" s="78"/>
      <c r="EJ130" s="78"/>
      <c r="EK130" s="78"/>
      <c r="EL130" s="78"/>
    </row>
    <row r="131" spans="1:142" x14ac:dyDescent="0.2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8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  <c r="CN131" s="78"/>
      <c r="CO131" s="78"/>
      <c r="CP131" s="78"/>
      <c r="CQ131" s="78"/>
      <c r="CR131" s="78"/>
      <c r="CS131" s="78"/>
      <c r="CT131" s="78"/>
      <c r="CU131" s="78"/>
      <c r="CV131" s="78"/>
      <c r="CW131" s="78"/>
      <c r="CX131" s="78"/>
      <c r="CY131" s="78"/>
      <c r="CZ131" s="78"/>
      <c r="DA131" s="78"/>
      <c r="DB131" s="78"/>
      <c r="DC131" s="78"/>
      <c r="DD131" s="78"/>
      <c r="DE131" s="78"/>
      <c r="DF131" s="78"/>
      <c r="DG131" s="78"/>
      <c r="DH131" s="78"/>
      <c r="DI131" s="78"/>
      <c r="DJ131" s="78"/>
      <c r="DK131" s="78"/>
      <c r="DL131" s="78"/>
      <c r="DM131" s="78"/>
      <c r="DN131" s="78"/>
      <c r="DO131" s="78"/>
      <c r="DP131" s="78"/>
      <c r="DQ131" s="78"/>
      <c r="DR131" s="78"/>
      <c r="DS131" s="78"/>
      <c r="DT131" s="78"/>
      <c r="DU131" s="78"/>
      <c r="DV131" s="78"/>
      <c r="DW131" s="78"/>
      <c r="DX131" s="78"/>
      <c r="DY131" s="78"/>
      <c r="DZ131" s="78"/>
      <c r="EA131" s="78"/>
      <c r="EB131" s="78"/>
      <c r="EC131" s="78"/>
      <c r="ED131" s="78"/>
      <c r="EE131" s="78"/>
      <c r="EF131" s="78"/>
      <c r="EG131" s="78"/>
      <c r="EH131" s="78"/>
      <c r="EI131" s="78"/>
      <c r="EJ131" s="78"/>
      <c r="EK131" s="78"/>
      <c r="EL131" s="78"/>
    </row>
    <row r="132" spans="1:142" x14ac:dyDescent="0.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78"/>
      <c r="DJ132" s="78"/>
      <c r="DK132" s="78"/>
      <c r="DL132" s="78"/>
      <c r="DM132" s="78"/>
      <c r="DN132" s="78"/>
      <c r="DO132" s="78"/>
      <c r="DP132" s="78"/>
      <c r="DQ132" s="78"/>
      <c r="DR132" s="78"/>
      <c r="DS132" s="78"/>
      <c r="DT132" s="78"/>
      <c r="DU132" s="78"/>
      <c r="DV132" s="78"/>
      <c r="DW132" s="78"/>
      <c r="DX132" s="78"/>
      <c r="DY132" s="78"/>
      <c r="DZ132" s="78"/>
      <c r="EA132" s="78"/>
      <c r="EB132" s="78"/>
      <c r="EC132" s="78"/>
      <c r="ED132" s="78"/>
      <c r="EE132" s="78"/>
      <c r="EF132" s="78"/>
      <c r="EG132" s="78"/>
      <c r="EH132" s="78"/>
      <c r="EI132" s="78"/>
      <c r="EJ132" s="78"/>
      <c r="EK132" s="78"/>
      <c r="EL132" s="78"/>
    </row>
    <row r="133" spans="1:142" x14ac:dyDescent="0.2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78"/>
      <c r="DJ133" s="78"/>
      <c r="DK133" s="78"/>
      <c r="DL133" s="78"/>
      <c r="DM133" s="78"/>
      <c r="DN133" s="78"/>
      <c r="DO133" s="78"/>
      <c r="DP133" s="78"/>
      <c r="DQ133" s="78"/>
      <c r="DR133" s="78"/>
      <c r="DS133" s="78"/>
      <c r="DT133" s="78"/>
      <c r="DU133" s="78"/>
      <c r="DV133" s="78"/>
      <c r="DW133" s="78"/>
      <c r="DX133" s="78"/>
      <c r="DY133" s="78"/>
      <c r="DZ133" s="78"/>
      <c r="EA133" s="78"/>
      <c r="EB133" s="78"/>
      <c r="EC133" s="78"/>
      <c r="ED133" s="78"/>
      <c r="EE133" s="78"/>
      <c r="EF133" s="78"/>
      <c r="EG133" s="78"/>
      <c r="EH133" s="78"/>
      <c r="EI133" s="78"/>
      <c r="EJ133" s="78"/>
      <c r="EK133" s="78"/>
      <c r="EL133" s="78"/>
    </row>
    <row r="134" spans="1:142" x14ac:dyDescent="0.2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8"/>
      <c r="DF134" s="78"/>
      <c r="DG134" s="78"/>
      <c r="DH134" s="78"/>
      <c r="DI134" s="78"/>
      <c r="DJ134" s="78"/>
      <c r="DK134" s="78"/>
      <c r="DL134" s="78"/>
      <c r="DM134" s="78"/>
      <c r="DN134" s="78"/>
      <c r="DO134" s="78"/>
      <c r="DP134" s="78"/>
      <c r="DQ134" s="78"/>
      <c r="DR134" s="78"/>
      <c r="DS134" s="78"/>
      <c r="DT134" s="78"/>
      <c r="DU134" s="78"/>
      <c r="DV134" s="78"/>
      <c r="DW134" s="78"/>
      <c r="DX134" s="78"/>
      <c r="DY134" s="78"/>
      <c r="DZ134" s="78"/>
      <c r="EA134" s="78"/>
      <c r="EB134" s="78"/>
      <c r="EC134" s="78"/>
      <c r="ED134" s="78"/>
      <c r="EE134" s="78"/>
      <c r="EF134" s="78"/>
      <c r="EG134" s="78"/>
      <c r="EH134" s="78"/>
      <c r="EI134" s="78"/>
      <c r="EJ134" s="78"/>
      <c r="EK134" s="78"/>
      <c r="EL134" s="78"/>
    </row>
    <row r="135" spans="1:142" x14ac:dyDescent="0.2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  <c r="BX135" s="78"/>
      <c r="BY135" s="78"/>
      <c r="BZ135" s="78"/>
      <c r="CA135" s="78"/>
      <c r="CB135" s="78"/>
      <c r="CC135" s="78"/>
      <c r="CD135" s="78"/>
      <c r="CE135" s="78"/>
      <c r="CF135" s="78"/>
      <c r="CG135" s="78"/>
      <c r="CH135" s="78"/>
      <c r="CI135" s="78"/>
      <c r="CJ135" s="78"/>
      <c r="CK135" s="78"/>
      <c r="CL135" s="78"/>
      <c r="CM135" s="78"/>
      <c r="CN135" s="78"/>
      <c r="CO135" s="78"/>
      <c r="CP135" s="78"/>
      <c r="CQ135" s="78"/>
      <c r="CR135" s="78"/>
      <c r="CS135" s="78"/>
      <c r="CT135" s="78"/>
      <c r="CU135" s="78"/>
      <c r="CV135" s="78"/>
      <c r="CW135" s="78"/>
      <c r="CX135" s="78"/>
      <c r="CY135" s="78"/>
      <c r="CZ135" s="78"/>
      <c r="DA135" s="78"/>
      <c r="DB135" s="78"/>
      <c r="DC135" s="78"/>
      <c r="DD135" s="78"/>
      <c r="DE135" s="78"/>
      <c r="DF135" s="78"/>
      <c r="DG135" s="78"/>
      <c r="DH135" s="78"/>
      <c r="DI135" s="78"/>
      <c r="DJ135" s="78"/>
      <c r="DK135" s="78"/>
      <c r="DL135" s="78"/>
      <c r="DM135" s="78"/>
      <c r="DN135" s="78"/>
      <c r="DO135" s="78"/>
      <c r="DP135" s="78"/>
      <c r="DQ135" s="78"/>
      <c r="DR135" s="78"/>
      <c r="DS135" s="78"/>
      <c r="DT135" s="78"/>
      <c r="DU135" s="78"/>
      <c r="DV135" s="78"/>
      <c r="DW135" s="78"/>
      <c r="DX135" s="78"/>
      <c r="DY135" s="78"/>
      <c r="DZ135" s="78"/>
      <c r="EA135" s="78"/>
      <c r="EB135" s="78"/>
      <c r="EC135" s="78"/>
      <c r="ED135" s="78"/>
      <c r="EE135" s="78"/>
      <c r="EF135" s="78"/>
      <c r="EG135" s="78"/>
      <c r="EH135" s="78"/>
      <c r="EI135" s="78"/>
      <c r="EJ135" s="78"/>
      <c r="EK135" s="78"/>
      <c r="EL135" s="78"/>
    </row>
    <row r="136" spans="1:142" x14ac:dyDescent="0.2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78"/>
      <c r="DJ136" s="78"/>
      <c r="DK136" s="78"/>
      <c r="DL136" s="78"/>
      <c r="DM136" s="78"/>
      <c r="DN136" s="78"/>
      <c r="DO136" s="78"/>
      <c r="DP136" s="78"/>
      <c r="DQ136" s="78"/>
      <c r="DR136" s="78"/>
      <c r="DS136" s="78"/>
      <c r="DT136" s="78"/>
      <c r="DU136" s="78"/>
      <c r="DV136" s="78"/>
      <c r="DW136" s="78"/>
      <c r="DX136" s="78"/>
      <c r="DY136" s="78"/>
      <c r="DZ136" s="78"/>
      <c r="EA136" s="78"/>
      <c r="EB136" s="78"/>
      <c r="EC136" s="78"/>
      <c r="ED136" s="78"/>
      <c r="EE136" s="78"/>
      <c r="EF136" s="78"/>
      <c r="EG136" s="78"/>
      <c r="EH136" s="78"/>
      <c r="EI136" s="78"/>
      <c r="EJ136" s="78"/>
      <c r="EK136" s="78"/>
      <c r="EL136" s="78"/>
    </row>
    <row r="137" spans="1:142" x14ac:dyDescent="0.2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8"/>
      <c r="EB137" s="78"/>
      <c r="EC137" s="78"/>
      <c r="ED137" s="78"/>
      <c r="EE137" s="78"/>
      <c r="EF137" s="78"/>
      <c r="EG137" s="78"/>
      <c r="EH137" s="78"/>
      <c r="EI137" s="78"/>
      <c r="EJ137" s="78"/>
      <c r="EK137" s="78"/>
      <c r="EL137" s="78"/>
    </row>
    <row r="138" spans="1:142" x14ac:dyDescent="0.2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  <c r="DK138" s="78"/>
      <c r="DL138" s="78"/>
      <c r="DM138" s="78"/>
      <c r="DN138" s="78"/>
      <c r="DO138" s="78"/>
      <c r="DP138" s="78"/>
      <c r="DQ138" s="78"/>
      <c r="DR138" s="78"/>
      <c r="DS138" s="78"/>
      <c r="DT138" s="78"/>
      <c r="DU138" s="78"/>
      <c r="DV138" s="78"/>
      <c r="DW138" s="78"/>
      <c r="DX138" s="78"/>
      <c r="DY138" s="78"/>
      <c r="DZ138" s="78"/>
      <c r="EA138" s="78"/>
      <c r="EB138" s="78"/>
      <c r="EC138" s="78"/>
      <c r="ED138" s="78"/>
      <c r="EE138" s="78"/>
      <c r="EF138" s="78"/>
      <c r="EG138" s="78"/>
      <c r="EH138" s="78"/>
      <c r="EI138" s="78"/>
      <c r="EJ138" s="78"/>
      <c r="EK138" s="78"/>
      <c r="EL138" s="78"/>
    </row>
    <row r="139" spans="1:142" x14ac:dyDescent="0.2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78"/>
      <c r="CS139" s="78"/>
      <c r="CT139" s="78"/>
      <c r="CU139" s="78"/>
      <c r="CV139" s="78"/>
      <c r="CW139" s="78"/>
      <c r="CX139" s="78"/>
      <c r="CY139" s="78"/>
      <c r="CZ139" s="78"/>
      <c r="DA139" s="78"/>
      <c r="DB139" s="78"/>
      <c r="DC139" s="78"/>
      <c r="DD139" s="78"/>
      <c r="DE139" s="78"/>
      <c r="DF139" s="78"/>
      <c r="DG139" s="78"/>
      <c r="DH139" s="78"/>
      <c r="DI139" s="78"/>
      <c r="DJ139" s="78"/>
      <c r="DK139" s="78"/>
      <c r="DL139" s="78"/>
      <c r="DM139" s="78"/>
      <c r="DN139" s="78"/>
      <c r="DO139" s="78"/>
      <c r="DP139" s="78"/>
      <c r="DQ139" s="78"/>
      <c r="DR139" s="78"/>
      <c r="DS139" s="78"/>
      <c r="DT139" s="78"/>
      <c r="DU139" s="78"/>
      <c r="DV139" s="78"/>
      <c r="DW139" s="78"/>
      <c r="DX139" s="78"/>
      <c r="DY139" s="78"/>
      <c r="DZ139" s="78"/>
      <c r="EA139" s="78"/>
      <c r="EB139" s="78"/>
      <c r="EC139" s="78"/>
      <c r="ED139" s="78"/>
      <c r="EE139" s="78"/>
      <c r="EF139" s="78"/>
      <c r="EG139" s="78"/>
      <c r="EH139" s="78"/>
      <c r="EI139" s="78"/>
      <c r="EJ139" s="78"/>
      <c r="EK139" s="78"/>
      <c r="EL139" s="78"/>
    </row>
    <row r="140" spans="1:142" x14ac:dyDescent="0.2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78"/>
      <c r="DJ140" s="78"/>
      <c r="DK140" s="78"/>
      <c r="DL140" s="78"/>
      <c r="DM140" s="78"/>
      <c r="DN140" s="78"/>
      <c r="DO140" s="78"/>
      <c r="DP140" s="78"/>
      <c r="DQ140" s="78"/>
      <c r="DR140" s="78"/>
      <c r="DS140" s="78"/>
      <c r="DT140" s="78"/>
      <c r="DU140" s="78"/>
      <c r="DV140" s="78"/>
      <c r="DW140" s="78"/>
      <c r="DX140" s="78"/>
      <c r="DY140" s="78"/>
      <c r="DZ140" s="78"/>
      <c r="EA140" s="78"/>
      <c r="EB140" s="78"/>
      <c r="EC140" s="78"/>
      <c r="ED140" s="78"/>
      <c r="EE140" s="78"/>
      <c r="EF140" s="78"/>
      <c r="EG140" s="78"/>
      <c r="EH140" s="78"/>
      <c r="EI140" s="78"/>
      <c r="EJ140" s="78"/>
      <c r="EK140" s="78"/>
      <c r="EL140" s="78"/>
    </row>
    <row r="141" spans="1:142" x14ac:dyDescent="0.2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78"/>
      <c r="CS141" s="78"/>
      <c r="CT141" s="78"/>
      <c r="CU141" s="78"/>
      <c r="CV141" s="78"/>
      <c r="CW141" s="78"/>
      <c r="CX141" s="78"/>
      <c r="CY141" s="78"/>
      <c r="CZ141" s="78"/>
      <c r="DA141" s="78"/>
      <c r="DB141" s="78"/>
      <c r="DC141" s="78"/>
      <c r="DD141" s="78"/>
      <c r="DE141" s="78"/>
      <c r="DF141" s="78"/>
      <c r="DG141" s="78"/>
      <c r="DH141" s="78"/>
      <c r="DI141" s="78"/>
      <c r="DJ141" s="78"/>
      <c r="DK141" s="78"/>
      <c r="DL141" s="78"/>
      <c r="DM141" s="78"/>
      <c r="DN141" s="78"/>
      <c r="DO141" s="78"/>
      <c r="DP141" s="78"/>
      <c r="DQ141" s="78"/>
      <c r="DR141" s="78"/>
      <c r="DS141" s="78"/>
      <c r="DT141" s="78"/>
      <c r="DU141" s="78"/>
      <c r="DV141" s="78"/>
      <c r="DW141" s="78"/>
      <c r="DX141" s="78"/>
      <c r="DY141" s="78"/>
      <c r="DZ141" s="78"/>
      <c r="EA141" s="78"/>
      <c r="EB141" s="78"/>
      <c r="EC141" s="78"/>
      <c r="ED141" s="78"/>
      <c r="EE141" s="78"/>
      <c r="EF141" s="78"/>
      <c r="EG141" s="78"/>
      <c r="EH141" s="78"/>
      <c r="EI141" s="78"/>
      <c r="EJ141" s="78"/>
      <c r="EK141" s="78"/>
      <c r="EL141" s="78"/>
    </row>
    <row r="142" spans="1:142" x14ac:dyDescent="0.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78"/>
      <c r="DJ142" s="78"/>
      <c r="DK142" s="78"/>
      <c r="DL142" s="78"/>
      <c r="DM142" s="78"/>
      <c r="DN142" s="78"/>
      <c r="DO142" s="78"/>
      <c r="DP142" s="78"/>
      <c r="DQ142" s="78"/>
      <c r="DR142" s="78"/>
      <c r="DS142" s="78"/>
      <c r="DT142" s="78"/>
      <c r="DU142" s="78"/>
      <c r="DV142" s="78"/>
      <c r="DW142" s="78"/>
      <c r="DX142" s="78"/>
      <c r="DY142" s="78"/>
      <c r="DZ142" s="78"/>
      <c r="EA142" s="78"/>
      <c r="EB142" s="78"/>
      <c r="EC142" s="78"/>
      <c r="ED142" s="78"/>
      <c r="EE142" s="78"/>
      <c r="EF142" s="78"/>
      <c r="EG142" s="78"/>
      <c r="EH142" s="78"/>
      <c r="EI142" s="78"/>
      <c r="EJ142" s="78"/>
      <c r="EK142" s="78"/>
      <c r="EL142" s="78"/>
    </row>
    <row r="143" spans="1:142" x14ac:dyDescent="0.2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  <c r="DK143" s="78"/>
      <c r="DL143" s="78"/>
      <c r="DM143" s="78"/>
      <c r="DN143" s="78"/>
      <c r="DO143" s="78"/>
      <c r="DP143" s="78"/>
      <c r="DQ143" s="78"/>
      <c r="DR143" s="78"/>
      <c r="DS143" s="78"/>
      <c r="DT143" s="78"/>
      <c r="DU143" s="78"/>
      <c r="DV143" s="78"/>
      <c r="DW143" s="78"/>
      <c r="DX143" s="78"/>
      <c r="DY143" s="78"/>
      <c r="DZ143" s="78"/>
      <c r="EA143" s="78"/>
      <c r="EB143" s="78"/>
      <c r="EC143" s="78"/>
      <c r="ED143" s="78"/>
      <c r="EE143" s="78"/>
      <c r="EF143" s="78"/>
      <c r="EG143" s="78"/>
      <c r="EH143" s="78"/>
      <c r="EI143" s="78"/>
      <c r="EJ143" s="78"/>
      <c r="EK143" s="78"/>
      <c r="EL143" s="78"/>
    </row>
    <row r="144" spans="1:142" x14ac:dyDescent="0.2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8"/>
      <c r="BR144" s="78"/>
      <c r="BS144" s="78"/>
      <c r="BT144" s="78"/>
      <c r="BU144" s="78"/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  <c r="CP144" s="78"/>
      <c r="CQ144" s="78"/>
      <c r="CR144" s="78"/>
      <c r="CS144" s="78"/>
      <c r="CT144" s="78"/>
      <c r="CU144" s="78"/>
      <c r="CV144" s="78"/>
      <c r="CW144" s="78"/>
      <c r="CX144" s="78"/>
      <c r="CY144" s="78"/>
      <c r="CZ144" s="78"/>
      <c r="DA144" s="78"/>
      <c r="DB144" s="78"/>
      <c r="DC144" s="78"/>
      <c r="DD144" s="78"/>
      <c r="DE144" s="78"/>
      <c r="DF144" s="78"/>
      <c r="DG144" s="78"/>
      <c r="DH144" s="78"/>
      <c r="DI144" s="78"/>
      <c r="DJ144" s="78"/>
      <c r="DK144" s="78"/>
      <c r="DL144" s="78"/>
      <c r="DM144" s="78"/>
      <c r="DN144" s="78"/>
      <c r="DO144" s="78"/>
      <c r="DP144" s="78"/>
      <c r="DQ144" s="78"/>
      <c r="DR144" s="78"/>
      <c r="DS144" s="78"/>
      <c r="DT144" s="78"/>
      <c r="DU144" s="78"/>
      <c r="DV144" s="78"/>
      <c r="DW144" s="78"/>
      <c r="DX144" s="78"/>
      <c r="DY144" s="78"/>
      <c r="DZ144" s="78"/>
      <c r="EA144" s="78"/>
      <c r="EB144" s="78"/>
      <c r="EC144" s="78"/>
      <c r="ED144" s="78"/>
      <c r="EE144" s="78"/>
      <c r="EF144" s="78"/>
      <c r="EG144" s="78"/>
      <c r="EH144" s="78"/>
      <c r="EI144" s="78"/>
      <c r="EJ144" s="78"/>
      <c r="EK144" s="78"/>
      <c r="EL144" s="78"/>
    </row>
    <row r="145" spans="1:142" x14ac:dyDescent="0.2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  <c r="BO145" s="78"/>
      <c r="BP145" s="78"/>
      <c r="BQ145" s="78"/>
      <c r="BR145" s="78"/>
      <c r="BS145" s="78"/>
      <c r="BT145" s="78"/>
      <c r="BU145" s="78"/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78"/>
      <c r="DD145" s="78"/>
      <c r="DE145" s="78"/>
      <c r="DF145" s="78"/>
      <c r="DG145" s="78"/>
      <c r="DH145" s="78"/>
      <c r="DI145" s="78"/>
      <c r="DJ145" s="78"/>
      <c r="DK145" s="78"/>
      <c r="DL145" s="78"/>
      <c r="DM145" s="78"/>
      <c r="DN145" s="78"/>
      <c r="DO145" s="78"/>
      <c r="DP145" s="78"/>
      <c r="DQ145" s="78"/>
      <c r="DR145" s="78"/>
      <c r="DS145" s="78"/>
      <c r="DT145" s="78"/>
      <c r="DU145" s="78"/>
      <c r="DV145" s="78"/>
      <c r="DW145" s="78"/>
      <c r="DX145" s="78"/>
      <c r="DY145" s="78"/>
      <c r="DZ145" s="78"/>
      <c r="EA145" s="78"/>
      <c r="EB145" s="78"/>
      <c r="EC145" s="78"/>
      <c r="ED145" s="78"/>
      <c r="EE145" s="78"/>
      <c r="EF145" s="78"/>
      <c r="EG145" s="78"/>
      <c r="EH145" s="78"/>
      <c r="EI145" s="78"/>
      <c r="EJ145" s="78"/>
      <c r="EK145" s="78"/>
      <c r="EL145" s="78"/>
    </row>
    <row r="146" spans="1:142" x14ac:dyDescent="0.2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  <c r="BO146" s="78"/>
      <c r="BP146" s="78"/>
      <c r="BQ146" s="78"/>
      <c r="BR146" s="78"/>
      <c r="BS146" s="78"/>
      <c r="BT146" s="78"/>
      <c r="BU146" s="78"/>
      <c r="BV146" s="78"/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  <c r="CN146" s="78"/>
      <c r="CO146" s="78"/>
      <c r="CP146" s="78"/>
      <c r="CQ146" s="78"/>
      <c r="CR146" s="78"/>
      <c r="CS146" s="78"/>
      <c r="CT146" s="78"/>
      <c r="CU146" s="78"/>
      <c r="CV146" s="78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78"/>
      <c r="DJ146" s="78"/>
      <c r="DK146" s="78"/>
      <c r="DL146" s="78"/>
      <c r="DM146" s="78"/>
      <c r="DN146" s="78"/>
      <c r="DO146" s="78"/>
      <c r="DP146" s="78"/>
      <c r="DQ146" s="78"/>
      <c r="DR146" s="78"/>
      <c r="DS146" s="78"/>
      <c r="DT146" s="78"/>
      <c r="DU146" s="78"/>
      <c r="DV146" s="78"/>
      <c r="DW146" s="78"/>
      <c r="DX146" s="78"/>
      <c r="DY146" s="78"/>
      <c r="DZ146" s="78"/>
      <c r="EA146" s="78"/>
      <c r="EB146" s="78"/>
      <c r="EC146" s="78"/>
      <c r="ED146" s="78"/>
      <c r="EE146" s="78"/>
      <c r="EF146" s="78"/>
      <c r="EG146" s="78"/>
      <c r="EH146" s="78"/>
      <c r="EI146" s="78"/>
      <c r="EJ146" s="78"/>
      <c r="EK146" s="78"/>
      <c r="EL146" s="78"/>
    </row>
    <row r="147" spans="1:142" x14ac:dyDescent="0.2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  <c r="BO147" s="78"/>
      <c r="BP147" s="78"/>
      <c r="BQ147" s="78"/>
      <c r="BR147" s="78"/>
      <c r="BS147" s="78"/>
      <c r="BT147" s="78"/>
      <c r="BU147" s="78"/>
      <c r="BV147" s="78"/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  <c r="CN147" s="78"/>
      <c r="CO147" s="78"/>
      <c r="CP147" s="78"/>
      <c r="CQ147" s="78"/>
      <c r="CR147" s="78"/>
      <c r="CS147" s="78"/>
      <c r="CT147" s="78"/>
      <c r="CU147" s="78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8"/>
      <c r="DG147" s="78"/>
      <c r="DH147" s="78"/>
      <c r="DI147" s="78"/>
      <c r="DJ147" s="78"/>
      <c r="DK147" s="78"/>
      <c r="DL147" s="78"/>
      <c r="DM147" s="78"/>
      <c r="DN147" s="78"/>
      <c r="DO147" s="78"/>
      <c r="DP147" s="78"/>
      <c r="DQ147" s="78"/>
      <c r="DR147" s="78"/>
      <c r="DS147" s="78"/>
      <c r="DT147" s="78"/>
      <c r="DU147" s="78"/>
      <c r="DV147" s="78"/>
      <c r="DW147" s="78"/>
      <c r="DX147" s="78"/>
      <c r="DY147" s="78"/>
      <c r="DZ147" s="78"/>
      <c r="EA147" s="78"/>
      <c r="EB147" s="78"/>
      <c r="EC147" s="78"/>
      <c r="ED147" s="78"/>
      <c r="EE147" s="78"/>
      <c r="EF147" s="78"/>
      <c r="EG147" s="78"/>
      <c r="EH147" s="78"/>
      <c r="EI147" s="78"/>
      <c r="EJ147" s="78"/>
      <c r="EK147" s="78"/>
      <c r="EL147" s="78"/>
    </row>
    <row r="148" spans="1:142" x14ac:dyDescent="0.2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78"/>
      <c r="DJ148" s="78"/>
      <c r="DK148" s="78"/>
      <c r="DL148" s="78"/>
      <c r="DM148" s="78"/>
      <c r="DN148" s="78"/>
      <c r="DO148" s="78"/>
      <c r="DP148" s="78"/>
      <c r="DQ148" s="78"/>
      <c r="DR148" s="78"/>
      <c r="DS148" s="78"/>
      <c r="DT148" s="78"/>
      <c r="DU148" s="78"/>
      <c r="DV148" s="78"/>
      <c r="DW148" s="78"/>
      <c r="DX148" s="78"/>
      <c r="DY148" s="78"/>
      <c r="DZ148" s="78"/>
      <c r="EA148" s="78"/>
      <c r="EB148" s="78"/>
      <c r="EC148" s="78"/>
      <c r="ED148" s="78"/>
      <c r="EE148" s="78"/>
      <c r="EF148" s="78"/>
      <c r="EG148" s="78"/>
      <c r="EH148" s="78"/>
      <c r="EI148" s="78"/>
      <c r="EJ148" s="78"/>
      <c r="EK148" s="78"/>
      <c r="EL148" s="78"/>
    </row>
    <row r="149" spans="1:142" x14ac:dyDescent="0.2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78"/>
      <c r="CZ149" s="78"/>
      <c r="DA149" s="78"/>
      <c r="DB149" s="78"/>
      <c r="DC149" s="78"/>
      <c r="DD149" s="78"/>
      <c r="DE149" s="78"/>
      <c r="DF149" s="78"/>
      <c r="DG149" s="78"/>
      <c r="DH149" s="78"/>
      <c r="DI149" s="78"/>
      <c r="DJ149" s="78"/>
      <c r="DK149" s="78"/>
      <c r="DL149" s="78"/>
      <c r="DM149" s="78"/>
      <c r="DN149" s="78"/>
      <c r="DO149" s="78"/>
      <c r="DP149" s="78"/>
      <c r="DQ149" s="78"/>
      <c r="DR149" s="78"/>
      <c r="DS149" s="78"/>
      <c r="DT149" s="78"/>
      <c r="DU149" s="78"/>
      <c r="DV149" s="78"/>
      <c r="DW149" s="78"/>
      <c r="DX149" s="78"/>
      <c r="DY149" s="78"/>
      <c r="DZ149" s="78"/>
      <c r="EA149" s="78"/>
      <c r="EB149" s="78"/>
      <c r="EC149" s="78"/>
      <c r="ED149" s="78"/>
      <c r="EE149" s="78"/>
      <c r="EF149" s="78"/>
      <c r="EG149" s="78"/>
      <c r="EH149" s="78"/>
      <c r="EI149" s="78"/>
      <c r="EJ149" s="78"/>
      <c r="EK149" s="78"/>
      <c r="EL149" s="78"/>
    </row>
    <row r="150" spans="1:142" x14ac:dyDescent="0.2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78"/>
      <c r="DJ150" s="78"/>
      <c r="DK150" s="78"/>
      <c r="DL150" s="78"/>
      <c r="DM150" s="78"/>
      <c r="DN150" s="78"/>
      <c r="DO150" s="78"/>
      <c r="DP150" s="78"/>
      <c r="DQ150" s="78"/>
      <c r="DR150" s="78"/>
      <c r="DS150" s="78"/>
      <c r="DT150" s="78"/>
      <c r="DU150" s="78"/>
      <c r="DV150" s="78"/>
      <c r="DW150" s="78"/>
      <c r="DX150" s="78"/>
      <c r="DY150" s="78"/>
      <c r="DZ150" s="78"/>
      <c r="EA150" s="78"/>
      <c r="EB150" s="78"/>
      <c r="EC150" s="78"/>
      <c r="ED150" s="78"/>
      <c r="EE150" s="78"/>
      <c r="EF150" s="78"/>
      <c r="EG150" s="78"/>
      <c r="EH150" s="78"/>
      <c r="EI150" s="78"/>
      <c r="EJ150" s="78"/>
      <c r="EK150" s="78"/>
      <c r="EL150" s="78"/>
    </row>
    <row r="151" spans="1:142" x14ac:dyDescent="0.2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78"/>
      <c r="CZ151" s="78"/>
      <c r="DA151" s="78"/>
      <c r="DB151" s="78"/>
      <c r="DC151" s="78"/>
      <c r="DD151" s="78"/>
      <c r="DE151" s="78"/>
      <c r="DF151" s="78"/>
      <c r="DG151" s="78"/>
      <c r="DH151" s="78"/>
      <c r="DI151" s="78"/>
      <c r="DJ151" s="78"/>
      <c r="DK151" s="78"/>
      <c r="DL151" s="78"/>
      <c r="DM151" s="78"/>
      <c r="DN151" s="78"/>
      <c r="DO151" s="78"/>
      <c r="DP151" s="78"/>
      <c r="DQ151" s="78"/>
      <c r="DR151" s="78"/>
      <c r="DS151" s="78"/>
      <c r="DT151" s="78"/>
      <c r="DU151" s="78"/>
      <c r="DV151" s="78"/>
      <c r="DW151" s="78"/>
      <c r="DX151" s="78"/>
      <c r="DY151" s="78"/>
      <c r="DZ151" s="78"/>
      <c r="EA151" s="78"/>
      <c r="EB151" s="78"/>
      <c r="EC151" s="78"/>
      <c r="ED151" s="78"/>
      <c r="EE151" s="78"/>
      <c r="EF151" s="78"/>
      <c r="EG151" s="78"/>
      <c r="EH151" s="78"/>
      <c r="EI151" s="78"/>
      <c r="EJ151" s="78"/>
      <c r="EK151" s="78"/>
      <c r="EL151" s="78"/>
    </row>
    <row r="152" spans="1:142" x14ac:dyDescent="0.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  <c r="BP152" s="78"/>
      <c r="BQ152" s="78"/>
      <c r="BR152" s="78"/>
      <c r="BS152" s="78"/>
      <c r="BT152" s="78"/>
      <c r="BU152" s="78"/>
      <c r="BV152" s="78"/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78"/>
      <c r="CU152" s="78"/>
      <c r="CV152" s="78"/>
      <c r="CW152" s="78"/>
      <c r="CX152" s="78"/>
      <c r="CY152" s="78"/>
      <c r="CZ152" s="78"/>
      <c r="DA152" s="78"/>
      <c r="DB152" s="78"/>
      <c r="DC152" s="78"/>
      <c r="DD152" s="78"/>
      <c r="DE152" s="78"/>
      <c r="DF152" s="78"/>
      <c r="DG152" s="78"/>
      <c r="DH152" s="78"/>
      <c r="DI152" s="78"/>
      <c r="DJ152" s="78"/>
      <c r="DK152" s="78"/>
      <c r="DL152" s="78"/>
      <c r="DM152" s="78"/>
      <c r="DN152" s="78"/>
      <c r="DO152" s="78"/>
      <c r="DP152" s="78"/>
      <c r="DQ152" s="78"/>
      <c r="DR152" s="78"/>
      <c r="DS152" s="78"/>
      <c r="DT152" s="78"/>
      <c r="DU152" s="78"/>
      <c r="DV152" s="78"/>
      <c r="DW152" s="78"/>
      <c r="DX152" s="78"/>
      <c r="DY152" s="78"/>
      <c r="DZ152" s="78"/>
      <c r="EA152" s="78"/>
      <c r="EB152" s="78"/>
      <c r="EC152" s="78"/>
      <c r="ED152" s="78"/>
      <c r="EE152" s="78"/>
      <c r="EF152" s="78"/>
      <c r="EG152" s="78"/>
      <c r="EH152" s="78"/>
      <c r="EI152" s="78"/>
      <c r="EJ152" s="78"/>
      <c r="EK152" s="78"/>
      <c r="EL152" s="78"/>
    </row>
    <row r="153" spans="1:142" x14ac:dyDescent="0.2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  <c r="BO153" s="78"/>
      <c r="BP153" s="78"/>
      <c r="BQ153" s="78"/>
      <c r="BR153" s="78"/>
      <c r="BS153" s="78"/>
      <c r="BT153" s="78"/>
      <c r="BU153" s="78"/>
      <c r="BV153" s="78"/>
      <c r="BW153" s="78"/>
      <c r="BX153" s="78"/>
      <c r="BY153" s="78"/>
      <c r="BZ153" s="78"/>
      <c r="CA153" s="78"/>
      <c r="CB153" s="78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78"/>
      <c r="CO153" s="78"/>
      <c r="CP153" s="78"/>
      <c r="CQ153" s="78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78"/>
      <c r="DC153" s="78"/>
      <c r="DD153" s="78"/>
      <c r="DE153" s="78"/>
      <c r="DF153" s="78"/>
      <c r="DG153" s="78"/>
      <c r="DH153" s="78"/>
      <c r="DI153" s="78"/>
      <c r="DJ153" s="78"/>
      <c r="DK153" s="78"/>
      <c r="DL153" s="78"/>
      <c r="DM153" s="78"/>
      <c r="DN153" s="78"/>
      <c r="DO153" s="78"/>
      <c r="DP153" s="78"/>
      <c r="DQ153" s="78"/>
      <c r="DR153" s="78"/>
      <c r="DS153" s="78"/>
      <c r="DT153" s="78"/>
      <c r="DU153" s="78"/>
      <c r="DV153" s="78"/>
      <c r="DW153" s="78"/>
      <c r="DX153" s="78"/>
      <c r="DY153" s="78"/>
      <c r="DZ153" s="78"/>
      <c r="EA153" s="78"/>
      <c r="EB153" s="78"/>
      <c r="EC153" s="78"/>
      <c r="ED153" s="78"/>
      <c r="EE153" s="78"/>
      <c r="EF153" s="78"/>
      <c r="EG153" s="78"/>
      <c r="EH153" s="78"/>
      <c r="EI153" s="78"/>
      <c r="EJ153" s="78"/>
      <c r="EK153" s="78"/>
      <c r="EL153" s="78"/>
    </row>
    <row r="154" spans="1:142" x14ac:dyDescent="0.2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78"/>
      <c r="CO154" s="78"/>
      <c r="CP154" s="78"/>
      <c r="CQ154" s="78"/>
      <c r="CR154" s="78"/>
      <c r="CS154" s="78"/>
      <c r="CT154" s="78"/>
      <c r="CU154" s="78"/>
      <c r="CV154" s="78"/>
      <c r="CW154" s="78"/>
      <c r="CX154" s="78"/>
      <c r="CY154" s="78"/>
      <c r="CZ154" s="78"/>
      <c r="DA154" s="78"/>
      <c r="DB154" s="78"/>
      <c r="DC154" s="78"/>
      <c r="DD154" s="78"/>
      <c r="DE154" s="78"/>
      <c r="DF154" s="78"/>
      <c r="DG154" s="78"/>
      <c r="DH154" s="78"/>
      <c r="DI154" s="78"/>
      <c r="DJ154" s="78"/>
      <c r="DK154" s="78"/>
      <c r="DL154" s="78"/>
      <c r="DM154" s="78"/>
      <c r="DN154" s="78"/>
      <c r="DO154" s="78"/>
      <c r="DP154" s="78"/>
      <c r="DQ154" s="78"/>
      <c r="DR154" s="78"/>
      <c r="DS154" s="78"/>
      <c r="DT154" s="78"/>
      <c r="DU154" s="78"/>
      <c r="DV154" s="78"/>
      <c r="DW154" s="78"/>
      <c r="DX154" s="78"/>
      <c r="DY154" s="78"/>
      <c r="DZ154" s="78"/>
      <c r="EA154" s="78"/>
      <c r="EB154" s="78"/>
      <c r="EC154" s="78"/>
      <c r="ED154" s="78"/>
      <c r="EE154" s="78"/>
      <c r="EF154" s="78"/>
      <c r="EG154" s="78"/>
      <c r="EH154" s="78"/>
      <c r="EI154" s="78"/>
      <c r="EJ154" s="78"/>
      <c r="EK154" s="78"/>
      <c r="EL154" s="78"/>
    </row>
    <row r="155" spans="1:142" x14ac:dyDescent="0.2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  <c r="BO155" s="78"/>
      <c r="BP155" s="78"/>
      <c r="BQ155" s="78"/>
      <c r="BR155" s="78"/>
      <c r="BS155" s="78"/>
      <c r="BT155" s="78"/>
      <c r="BU155" s="78"/>
      <c r="BV155" s="78"/>
      <c r="BW155" s="78"/>
      <c r="BX155" s="78"/>
      <c r="BY155" s="78"/>
      <c r="BZ155" s="78"/>
      <c r="CA155" s="78"/>
      <c r="CB155" s="78"/>
      <c r="CC155" s="78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  <c r="CN155" s="78"/>
      <c r="CO155" s="78"/>
      <c r="CP155" s="78"/>
      <c r="CQ155" s="78"/>
      <c r="CR155" s="78"/>
      <c r="CS155" s="78"/>
      <c r="CT155" s="78"/>
      <c r="CU155" s="78"/>
      <c r="CV155" s="78"/>
      <c r="CW155" s="78"/>
      <c r="CX155" s="78"/>
      <c r="CY155" s="78"/>
      <c r="CZ155" s="78"/>
      <c r="DA155" s="78"/>
      <c r="DB155" s="78"/>
      <c r="DC155" s="78"/>
      <c r="DD155" s="78"/>
      <c r="DE155" s="78"/>
      <c r="DF155" s="78"/>
      <c r="DG155" s="78"/>
      <c r="DH155" s="78"/>
      <c r="DI155" s="78"/>
      <c r="DJ155" s="78"/>
      <c r="DK155" s="78"/>
      <c r="DL155" s="78"/>
      <c r="DM155" s="78"/>
      <c r="DN155" s="78"/>
      <c r="DO155" s="78"/>
      <c r="DP155" s="78"/>
      <c r="DQ155" s="78"/>
      <c r="DR155" s="78"/>
      <c r="DS155" s="78"/>
      <c r="DT155" s="78"/>
      <c r="DU155" s="78"/>
      <c r="DV155" s="78"/>
      <c r="DW155" s="78"/>
      <c r="DX155" s="78"/>
      <c r="DY155" s="78"/>
      <c r="DZ155" s="78"/>
      <c r="EA155" s="78"/>
      <c r="EB155" s="78"/>
      <c r="EC155" s="78"/>
      <c r="ED155" s="78"/>
      <c r="EE155" s="78"/>
      <c r="EF155" s="78"/>
      <c r="EG155" s="78"/>
      <c r="EH155" s="78"/>
      <c r="EI155" s="78"/>
      <c r="EJ155" s="78"/>
      <c r="EK155" s="78"/>
      <c r="EL155" s="78"/>
    </row>
    <row r="156" spans="1:142" x14ac:dyDescent="0.2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  <c r="BM156" s="78"/>
      <c r="BN156" s="78"/>
      <c r="BO156" s="78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8"/>
      <c r="CA156" s="78"/>
      <c r="CB156" s="78"/>
      <c r="CC156" s="78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78"/>
      <c r="CO156" s="78"/>
      <c r="CP156" s="78"/>
      <c r="CQ156" s="78"/>
      <c r="CR156" s="78"/>
      <c r="CS156" s="78"/>
      <c r="CT156" s="78"/>
      <c r="CU156" s="78"/>
      <c r="CV156" s="78"/>
      <c r="CW156" s="78"/>
      <c r="CX156" s="78"/>
      <c r="CY156" s="78"/>
      <c r="CZ156" s="78"/>
      <c r="DA156" s="78"/>
      <c r="DB156" s="78"/>
      <c r="DC156" s="78"/>
      <c r="DD156" s="78"/>
      <c r="DE156" s="78"/>
      <c r="DF156" s="78"/>
      <c r="DG156" s="78"/>
      <c r="DH156" s="78"/>
      <c r="DI156" s="78"/>
      <c r="DJ156" s="78"/>
      <c r="DK156" s="78"/>
      <c r="DL156" s="78"/>
      <c r="DM156" s="78"/>
      <c r="DN156" s="78"/>
      <c r="DO156" s="78"/>
      <c r="DP156" s="78"/>
      <c r="DQ156" s="78"/>
      <c r="DR156" s="78"/>
      <c r="DS156" s="78"/>
      <c r="DT156" s="78"/>
      <c r="DU156" s="78"/>
      <c r="DV156" s="78"/>
      <c r="DW156" s="78"/>
      <c r="DX156" s="78"/>
      <c r="DY156" s="78"/>
      <c r="DZ156" s="78"/>
      <c r="EA156" s="78"/>
      <c r="EB156" s="78"/>
      <c r="EC156" s="78"/>
      <c r="ED156" s="78"/>
      <c r="EE156" s="78"/>
      <c r="EF156" s="78"/>
      <c r="EG156" s="78"/>
      <c r="EH156" s="78"/>
      <c r="EI156" s="78"/>
      <c r="EJ156" s="78"/>
      <c r="EK156" s="78"/>
      <c r="EL156" s="78"/>
    </row>
    <row r="157" spans="1:142" x14ac:dyDescent="0.2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BW157" s="78"/>
      <c r="BX157" s="78"/>
      <c r="BY157" s="78"/>
      <c r="BZ157" s="78"/>
      <c r="CA157" s="78"/>
      <c r="CB157" s="78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78"/>
      <c r="CO157" s="78"/>
      <c r="CP157" s="78"/>
      <c r="CQ157" s="78"/>
      <c r="CR157" s="78"/>
      <c r="CS157" s="78"/>
      <c r="CT157" s="78"/>
      <c r="CU157" s="78"/>
      <c r="CV157" s="78"/>
      <c r="CW157" s="78"/>
      <c r="CX157" s="78"/>
      <c r="CY157" s="78"/>
      <c r="CZ157" s="78"/>
      <c r="DA157" s="78"/>
      <c r="DB157" s="78"/>
      <c r="DC157" s="78"/>
      <c r="DD157" s="78"/>
      <c r="DE157" s="78"/>
      <c r="DF157" s="78"/>
      <c r="DG157" s="78"/>
      <c r="DH157" s="78"/>
      <c r="DI157" s="78"/>
      <c r="DJ157" s="78"/>
      <c r="DK157" s="78"/>
      <c r="DL157" s="78"/>
      <c r="DM157" s="78"/>
      <c r="DN157" s="78"/>
      <c r="DO157" s="78"/>
      <c r="DP157" s="78"/>
      <c r="DQ157" s="78"/>
      <c r="DR157" s="78"/>
      <c r="DS157" s="78"/>
      <c r="DT157" s="78"/>
      <c r="DU157" s="78"/>
      <c r="DV157" s="78"/>
      <c r="DW157" s="78"/>
      <c r="DX157" s="78"/>
      <c r="DY157" s="78"/>
      <c r="DZ157" s="78"/>
      <c r="EA157" s="78"/>
      <c r="EB157" s="78"/>
      <c r="EC157" s="78"/>
      <c r="ED157" s="78"/>
      <c r="EE157" s="78"/>
      <c r="EF157" s="78"/>
      <c r="EG157" s="78"/>
      <c r="EH157" s="78"/>
      <c r="EI157" s="78"/>
      <c r="EJ157" s="78"/>
      <c r="EK157" s="78"/>
      <c r="EL157" s="78"/>
    </row>
    <row r="158" spans="1:142" x14ac:dyDescent="0.2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  <c r="BM158" s="78"/>
      <c r="BN158" s="78"/>
      <c r="BO158" s="78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78"/>
      <c r="CC158" s="78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78"/>
      <c r="CO158" s="78"/>
      <c r="CP158" s="78"/>
      <c r="CQ158" s="78"/>
      <c r="CR158" s="78"/>
      <c r="CS158" s="78"/>
      <c r="CT158" s="78"/>
      <c r="CU158" s="78"/>
      <c r="CV158" s="78"/>
      <c r="CW158" s="78"/>
      <c r="CX158" s="78"/>
      <c r="CY158" s="78"/>
      <c r="CZ158" s="78"/>
      <c r="DA158" s="78"/>
      <c r="DB158" s="78"/>
      <c r="DC158" s="78"/>
      <c r="DD158" s="78"/>
      <c r="DE158" s="78"/>
      <c r="DF158" s="78"/>
      <c r="DG158" s="78"/>
      <c r="DH158" s="78"/>
      <c r="DI158" s="78"/>
      <c r="DJ158" s="78"/>
      <c r="DK158" s="78"/>
      <c r="DL158" s="78"/>
      <c r="DM158" s="78"/>
      <c r="DN158" s="78"/>
      <c r="DO158" s="78"/>
      <c r="DP158" s="78"/>
      <c r="DQ158" s="78"/>
      <c r="DR158" s="78"/>
      <c r="DS158" s="78"/>
      <c r="DT158" s="78"/>
      <c r="DU158" s="78"/>
      <c r="DV158" s="78"/>
      <c r="DW158" s="78"/>
      <c r="DX158" s="78"/>
      <c r="DY158" s="78"/>
      <c r="DZ158" s="78"/>
      <c r="EA158" s="78"/>
      <c r="EB158" s="78"/>
      <c r="EC158" s="78"/>
      <c r="ED158" s="78"/>
      <c r="EE158" s="78"/>
      <c r="EF158" s="78"/>
      <c r="EG158" s="78"/>
      <c r="EH158" s="78"/>
      <c r="EI158" s="78"/>
      <c r="EJ158" s="78"/>
      <c r="EK158" s="78"/>
      <c r="EL158" s="78"/>
    </row>
    <row r="159" spans="1:142" x14ac:dyDescent="0.2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78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  <c r="CN159" s="78"/>
      <c r="CO159" s="78"/>
      <c r="CP159" s="78"/>
      <c r="CQ159" s="78"/>
      <c r="CR159" s="78"/>
      <c r="CS159" s="78"/>
      <c r="CT159" s="78"/>
      <c r="CU159" s="78"/>
      <c r="CV159" s="78"/>
      <c r="CW159" s="78"/>
      <c r="CX159" s="78"/>
      <c r="CY159" s="78"/>
      <c r="CZ159" s="78"/>
      <c r="DA159" s="78"/>
      <c r="DB159" s="78"/>
      <c r="DC159" s="78"/>
      <c r="DD159" s="78"/>
      <c r="DE159" s="78"/>
      <c r="DF159" s="78"/>
      <c r="DG159" s="78"/>
      <c r="DH159" s="78"/>
      <c r="DI159" s="78"/>
      <c r="DJ159" s="78"/>
      <c r="DK159" s="78"/>
      <c r="DL159" s="78"/>
      <c r="DM159" s="78"/>
      <c r="DN159" s="78"/>
      <c r="DO159" s="78"/>
      <c r="DP159" s="78"/>
      <c r="DQ159" s="78"/>
      <c r="DR159" s="78"/>
      <c r="DS159" s="78"/>
      <c r="DT159" s="78"/>
      <c r="DU159" s="78"/>
      <c r="DV159" s="78"/>
      <c r="DW159" s="78"/>
      <c r="DX159" s="78"/>
      <c r="DY159" s="78"/>
      <c r="DZ159" s="78"/>
      <c r="EA159" s="78"/>
      <c r="EB159" s="78"/>
      <c r="EC159" s="78"/>
      <c r="ED159" s="78"/>
      <c r="EE159" s="78"/>
      <c r="EF159" s="78"/>
      <c r="EG159" s="78"/>
      <c r="EH159" s="78"/>
      <c r="EI159" s="78"/>
      <c r="EJ159" s="78"/>
      <c r="EK159" s="78"/>
      <c r="EL159" s="78"/>
    </row>
    <row r="160" spans="1:142" x14ac:dyDescent="0.2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78"/>
      <c r="BQ160" s="78"/>
      <c r="BR160" s="78"/>
      <c r="BS160" s="78"/>
      <c r="BT160" s="78"/>
      <c r="BU160" s="78"/>
      <c r="BV160" s="78"/>
      <c r="BW160" s="78"/>
      <c r="BX160" s="78"/>
      <c r="BY160" s="78"/>
      <c r="BZ160" s="78"/>
      <c r="CA160" s="78"/>
      <c r="CB160" s="78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  <c r="CN160" s="78"/>
      <c r="CO160" s="78"/>
      <c r="CP160" s="78"/>
      <c r="CQ160" s="78"/>
      <c r="CR160" s="78"/>
      <c r="CS160" s="78"/>
      <c r="CT160" s="78"/>
      <c r="CU160" s="78"/>
      <c r="CV160" s="78"/>
      <c r="CW160" s="78"/>
      <c r="CX160" s="78"/>
      <c r="CY160" s="78"/>
      <c r="CZ160" s="78"/>
      <c r="DA160" s="78"/>
      <c r="DB160" s="78"/>
      <c r="DC160" s="78"/>
      <c r="DD160" s="78"/>
      <c r="DE160" s="78"/>
      <c r="DF160" s="78"/>
      <c r="DG160" s="78"/>
      <c r="DH160" s="78"/>
      <c r="DI160" s="78"/>
      <c r="DJ160" s="78"/>
      <c r="DK160" s="78"/>
      <c r="DL160" s="78"/>
      <c r="DM160" s="78"/>
      <c r="DN160" s="78"/>
      <c r="DO160" s="78"/>
      <c r="DP160" s="78"/>
      <c r="DQ160" s="78"/>
      <c r="DR160" s="78"/>
      <c r="DS160" s="78"/>
      <c r="DT160" s="78"/>
      <c r="DU160" s="78"/>
      <c r="DV160" s="78"/>
      <c r="DW160" s="78"/>
      <c r="DX160" s="78"/>
      <c r="DY160" s="78"/>
      <c r="DZ160" s="78"/>
      <c r="EA160" s="78"/>
      <c r="EB160" s="78"/>
      <c r="EC160" s="78"/>
      <c r="ED160" s="78"/>
      <c r="EE160" s="78"/>
      <c r="EF160" s="78"/>
      <c r="EG160" s="78"/>
      <c r="EH160" s="78"/>
      <c r="EI160" s="78"/>
      <c r="EJ160" s="78"/>
      <c r="EK160" s="78"/>
      <c r="EL160" s="78"/>
    </row>
    <row r="161" spans="1:142" x14ac:dyDescent="0.2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  <c r="BM161" s="78"/>
      <c r="BN161" s="78"/>
      <c r="BO161" s="78"/>
      <c r="BP161" s="78"/>
      <c r="BQ161" s="78"/>
      <c r="BR161" s="78"/>
      <c r="BS161" s="78"/>
      <c r="BT161" s="78"/>
      <c r="BU161" s="78"/>
      <c r="BV161" s="78"/>
      <c r="BW161" s="78"/>
      <c r="BX161" s="78"/>
      <c r="BY161" s="78"/>
      <c r="BZ161" s="78"/>
      <c r="CA161" s="78"/>
      <c r="CB161" s="78"/>
      <c r="CC161" s="78"/>
      <c r="CD161" s="78"/>
      <c r="CE161" s="78"/>
      <c r="CF161" s="78"/>
      <c r="CG161" s="78"/>
      <c r="CH161" s="78"/>
      <c r="CI161" s="78"/>
      <c r="CJ161" s="78"/>
      <c r="CK161" s="78"/>
      <c r="CL161" s="78"/>
      <c r="CM161" s="78"/>
      <c r="CN161" s="78"/>
      <c r="CO161" s="78"/>
      <c r="CP161" s="78"/>
      <c r="CQ161" s="78"/>
      <c r="CR161" s="78"/>
      <c r="CS161" s="78"/>
      <c r="CT161" s="78"/>
      <c r="CU161" s="78"/>
      <c r="CV161" s="78"/>
      <c r="CW161" s="78"/>
      <c r="CX161" s="78"/>
      <c r="CY161" s="78"/>
      <c r="CZ161" s="78"/>
      <c r="DA161" s="78"/>
      <c r="DB161" s="78"/>
      <c r="DC161" s="78"/>
      <c r="DD161" s="78"/>
      <c r="DE161" s="78"/>
      <c r="DF161" s="78"/>
      <c r="DG161" s="78"/>
      <c r="DH161" s="78"/>
      <c r="DI161" s="78"/>
      <c r="DJ161" s="78"/>
      <c r="DK161" s="78"/>
      <c r="DL161" s="78"/>
      <c r="DM161" s="78"/>
      <c r="DN161" s="78"/>
      <c r="DO161" s="78"/>
      <c r="DP161" s="78"/>
      <c r="DQ161" s="78"/>
      <c r="DR161" s="78"/>
      <c r="DS161" s="78"/>
      <c r="DT161" s="78"/>
      <c r="DU161" s="78"/>
      <c r="DV161" s="78"/>
      <c r="DW161" s="78"/>
      <c r="DX161" s="78"/>
      <c r="DY161" s="78"/>
      <c r="DZ161" s="78"/>
      <c r="EA161" s="78"/>
      <c r="EB161" s="78"/>
      <c r="EC161" s="78"/>
      <c r="ED161" s="78"/>
      <c r="EE161" s="78"/>
      <c r="EF161" s="78"/>
      <c r="EG161" s="78"/>
      <c r="EH161" s="78"/>
      <c r="EI161" s="78"/>
      <c r="EJ161" s="78"/>
      <c r="EK161" s="78"/>
      <c r="EL161" s="78"/>
    </row>
    <row r="162" spans="1:142" x14ac:dyDescent="0.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  <c r="BP162" s="78"/>
      <c r="BQ162" s="78"/>
      <c r="BR162" s="78"/>
      <c r="BS162" s="78"/>
      <c r="BT162" s="78"/>
      <c r="BU162" s="78"/>
      <c r="BV162" s="78"/>
      <c r="BW162" s="78"/>
      <c r="BX162" s="78"/>
      <c r="BY162" s="78"/>
      <c r="BZ162" s="78"/>
      <c r="CA162" s="78"/>
      <c r="CB162" s="78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8"/>
      <c r="CN162" s="78"/>
      <c r="CO162" s="78"/>
      <c r="CP162" s="78"/>
      <c r="CQ162" s="78"/>
      <c r="CR162" s="78"/>
      <c r="CS162" s="78"/>
      <c r="CT162" s="78"/>
      <c r="CU162" s="78"/>
      <c r="CV162" s="78"/>
      <c r="CW162" s="78"/>
      <c r="CX162" s="78"/>
      <c r="CY162" s="78"/>
      <c r="CZ162" s="78"/>
      <c r="DA162" s="78"/>
      <c r="DB162" s="78"/>
      <c r="DC162" s="78"/>
      <c r="DD162" s="78"/>
      <c r="DE162" s="78"/>
      <c r="DF162" s="78"/>
      <c r="DG162" s="78"/>
      <c r="DH162" s="78"/>
      <c r="DI162" s="78"/>
      <c r="DJ162" s="78"/>
      <c r="DK162" s="78"/>
      <c r="DL162" s="78"/>
      <c r="DM162" s="78"/>
      <c r="DN162" s="78"/>
      <c r="DO162" s="78"/>
      <c r="DP162" s="78"/>
      <c r="DQ162" s="78"/>
      <c r="DR162" s="78"/>
      <c r="DS162" s="78"/>
      <c r="DT162" s="78"/>
      <c r="DU162" s="78"/>
      <c r="DV162" s="78"/>
      <c r="DW162" s="78"/>
      <c r="DX162" s="78"/>
      <c r="DY162" s="78"/>
      <c r="DZ162" s="78"/>
      <c r="EA162" s="78"/>
      <c r="EB162" s="78"/>
      <c r="EC162" s="78"/>
      <c r="ED162" s="78"/>
      <c r="EE162" s="78"/>
      <c r="EF162" s="78"/>
      <c r="EG162" s="78"/>
      <c r="EH162" s="78"/>
      <c r="EI162" s="78"/>
      <c r="EJ162" s="78"/>
      <c r="EK162" s="78"/>
      <c r="EL162" s="78"/>
    </row>
    <row r="163" spans="1:142" x14ac:dyDescent="0.2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  <c r="BD163" s="78"/>
      <c r="BE163" s="78"/>
      <c r="BF163" s="78"/>
      <c r="BG163" s="78"/>
      <c r="BH163" s="78"/>
      <c r="BI163" s="78"/>
      <c r="BJ163" s="78"/>
      <c r="BK163" s="78"/>
      <c r="BL163" s="78"/>
      <c r="BM163" s="78"/>
      <c r="BN163" s="78"/>
      <c r="BO163" s="78"/>
      <c r="BP163" s="78"/>
      <c r="BQ163" s="78"/>
      <c r="BR163" s="78"/>
      <c r="BS163" s="78"/>
      <c r="BT163" s="78"/>
      <c r="BU163" s="78"/>
      <c r="BV163" s="78"/>
      <c r="BW163" s="78"/>
      <c r="BX163" s="78"/>
      <c r="BY163" s="78"/>
      <c r="BZ163" s="78"/>
      <c r="CA163" s="78"/>
      <c r="CB163" s="78"/>
      <c r="CC163" s="78"/>
      <c r="CD163" s="78"/>
      <c r="CE163" s="78"/>
      <c r="CF163" s="78"/>
      <c r="CG163" s="78"/>
      <c r="CH163" s="78"/>
      <c r="CI163" s="78"/>
      <c r="CJ163" s="78"/>
      <c r="CK163" s="78"/>
      <c r="CL163" s="78"/>
      <c r="CM163" s="78"/>
      <c r="CN163" s="78"/>
      <c r="CO163" s="78"/>
      <c r="CP163" s="78"/>
      <c r="CQ163" s="78"/>
      <c r="CR163" s="78"/>
      <c r="CS163" s="78"/>
      <c r="CT163" s="78"/>
      <c r="CU163" s="78"/>
      <c r="CV163" s="78"/>
      <c r="CW163" s="78"/>
      <c r="CX163" s="78"/>
      <c r="CY163" s="78"/>
      <c r="CZ163" s="78"/>
      <c r="DA163" s="78"/>
      <c r="DB163" s="78"/>
      <c r="DC163" s="78"/>
      <c r="DD163" s="78"/>
      <c r="DE163" s="78"/>
      <c r="DF163" s="78"/>
      <c r="DG163" s="78"/>
      <c r="DH163" s="78"/>
      <c r="DI163" s="78"/>
      <c r="DJ163" s="78"/>
      <c r="DK163" s="78"/>
      <c r="DL163" s="78"/>
      <c r="DM163" s="78"/>
      <c r="DN163" s="78"/>
      <c r="DO163" s="78"/>
      <c r="DP163" s="78"/>
      <c r="DQ163" s="78"/>
      <c r="DR163" s="78"/>
      <c r="DS163" s="78"/>
      <c r="DT163" s="78"/>
      <c r="DU163" s="78"/>
      <c r="DV163" s="78"/>
      <c r="DW163" s="78"/>
      <c r="DX163" s="78"/>
      <c r="DY163" s="78"/>
      <c r="DZ163" s="78"/>
      <c r="EA163" s="78"/>
      <c r="EB163" s="78"/>
      <c r="EC163" s="78"/>
      <c r="ED163" s="78"/>
      <c r="EE163" s="78"/>
      <c r="EF163" s="78"/>
      <c r="EG163" s="78"/>
      <c r="EH163" s="78"/>
      <c r="EI163" s="78"/>
      <c r="EJ163" s="78"/>
      <c r="EK163" s="78"/>
      <c r="EL163" s="78"/>
    </row>
    <row r="164" spans="1:142" x14ac:dyDescent="0.2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  <c r="BD164" s="78"/>
      <c r="BE164" s="78"/>
      <c r="BF164" s="78"/>
      <c r="BG164" s="78"/>
      <c r="BH164" s="78"/>
      <c r="BI164" s="78"/>
      <c r="BJ164" s="78"/>
      <c r="BK164" s="78"/>
      <c r="BL164" s="78"/>
      <c r="BM164" s="78"/>
      <c r="BN164" s="78"/>
      <c r="BO164" s="78"/>
      <c r="BP164" s="78"/>
      <c r="BQ164" s="78"/>
      <c r="BR164" s="78"/>
      <c r="BS164" s="78"/>
      <c r="BT164" s="78"/>
      <c r="BU164" s="78"/>
      <c r="BV164" s="78"/>
      <c r="BW164" s="78"/>
      <c r="BX164" s="78"/>
      <c r="BY164" s="78"/>
      <c r="BZ164" s="78"/>
      <c r="CA164" s="78"/>
      <c r="CB164" s="78"/>
      <c r="CC164" s="78"/>
      <c r="CD164" s="78"/>
      <c r="CE164" s="78"/>
      <c r="CF164" s="78"/>
      <c r="CG164" s="78"/>
      <c r="CH164" s="78"/>
      <c r="CI164" s="78"/>
      <c r="CJ164" s="78"/>
      <c r="CK164" s="78"/>
      <c r="CL164" s="78"/>
      <c r="CM164" s="78"/>
      <c r="CN164" s="78"/>
      <c r="CO164" s="78"/>
      <c r="CP164" s="78"/>
      <c r="CQ164" s="78"/>
      <c r="CR164" s="78"/>
      <c r="CS164" s="78"/>
      <c r="CT164" s="78"/>
      <c r="CU164" s="78"/>
      <c r="CV164" s="78"/>
      <c r="CW164" s="78"/>
      <c r="CX164" s="78"/>
      <c r="CY164" s="78"/>
      <c r="CZ164" s="78"/>
      <c r="DA164" s="78"/>
      <c r="DB164" s="78"/>
      <c r="DC164" s="78"/>
      <c r="DD164" s="78"/>
      <c r="DE164" s="78"/>
      <c r="DF164" s="78"/>
      <c r="DG164" s="78"/>
      <c r="DH164" s="78"/>
      <c r="DI164" s="78"/>
      <c r="DJ164" s="78"/>
      <c r="DK164" s="78"/>
      <c r="DL164" s="78"/>
      <c r="DM164" s="78"/>
      <c r="DN164" s="78"/>
      <c r="DO164" s="78"/>
      <c r="DP164" s="78"/>
      <c r="DQ164" s="78"/>
      <c r="DR164" s="78"/>
      <c r="DS164" s="78"/>
      <c r="DT164" s="78"/>
      <c r="DU164" s="78"/>
      <c r="DV164" s="78"/>
      <c r="DW164" s="78"/>
      <c r="DX164" s="78"/>
      <c r="DY164" s="78"/>
      <c r="DZ164" s="78"/>
      <c r="EA164" s="78"/>
      <c r="EB164" s="78"/>
      <c r="EC164" s="78"/>
      <c r="ED164" s="78"/>
      <c r="EE164" s="78"/>
      <c r="EF164" s="78"/>
      <c r="EG164" s="78"/>
      <c r="EH164" s="78"/>
      <c r="EI164" s="78"/>
      <c r="EJ164" s="78"/>
      <c r="EK164" s="78"/>
      <c r="EL164" s="78"/>
    </row>
    <row r="165" spans="1:142" x14ac:dyDescent="0.2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8"/>
      <c r="CA165" s="78"/>
      <c r="CB165" s="78"/>
      <c r="CC165" s="78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  <c r="CN165" s="78"/>
      <c r="CO165" s="78"/>
      <c r="CP165" s="78"/>
      <c r="CQ165" s="78"/>
      <c r="CR165" s="78"/>
      <c r="CS165" s="78"/>
      <c r="CT165" s="78"/>
      <c r="CU165" s="78"/>
      <c r="CV165" s="78"/>
      <c r="CW165" s="78"/>
      <c r="CX165" s="78"/>
      <c r="CY165" s="78"/>
      <c r="CZ165" s="78"/>
      <c r="DA165" s="78"/>
      <c r="DB165" s="78"/>
      <c r="DC165" s="78"/>
      <c r="DD165" s="78"/>
      <c r="DE165" s="78"/>
      <c r="DF165" s="78"/>
      <c r="DG165" s="78"/>
      <c r="DH165" s="78"/>
      <c r="DI165" s="78"/>
      <c r="DJ165" s="78"/>
      <c r="DK165" s="78"/>
      <c r="DL165" s="78"/>
      <c r="DM165" s="78"/>
      <c r="DN165" s="78"/>
      <c r="DO165" s="78"/>
      <c r="DP165" s="78"/>
      <c r="DQ165" s="78"/>
      <c r="DR165" s="78"/>
      <c r="DS165" s="78"/>
      <c r="DT165" s="78"/>
      <c r="DU165" s="78"/>
      <c r="DV165" s="78"/>
      <c r="DW165" s="78"/>
      <c r="DX165" s="78"/>
      <c r="DY165" s="78"/>
      <c r="DZ165" s="78"/>
      <c r="EA165" s="78"/>
      <c r="EB165" s="78"/>
      <c r="EC165" s="78"/>
      <c r="ED165" s="78"/>
      <c r="EE165" s="78"/>
      <c r="EF165" s="78"/>
      <c r="EG165" s="78"/>
      <c r="EH165" s="78"/>
      <c r="EI165" s="78"/>
      <c r="EJ165" s="78"/>
      <c r="EK165" s="78"/>
      <c r="EL165" s="78"/>
    </row>
    <row r="166" spans="1:142" x14ac:dyDescent="0.2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  <c r="BD166" s="78"/>
      <c r="BE166" s="78"/>
      <c r="BF166" s="78"/>
      <c r="BG166" s="78"/>
      <c r="BH166" s="78"/>
      <c r="BI166" s="78"/>
      <c r="BJ166" s="78"/>
      <c r="BK166" s="78"/>
      <c r="BL166" s="78"/>
      <c r="BM166" s="78"/>
      <c r="BN166" s="78"/>
      <c r="BO166" s="78"/>
      <c r="BP166" s="78"/>
      <c r="BQ166" s="78"/>
      <c r="BR166" s="78"/>
      <c r="BS166" s="78"/>
      <c r="BT166" s="78"/>
      <c r="BU166" s="78"/>
      <c r="BV166" s="78"/>
      <c r="BW166" s="78"/>
      <c r="BX166" s="78"/>
      <c r="BY166" s="78"/>
      <c r="BZ166" s="78"/>
      <c r="CA166" s="78"/>
      <c r="CB166" s="78"/>
      <c r="CC166" s="78"/>
      <c r="CD166" s="78"/>
      <c r="CE166" s="78"/>
      <c r="CF166" s="78"/>
      <c r="CG166" s="78"/>
      <c r="CH166" s="78"/>
      <c r="CI166" s="78"/>
      <c r="CJ166" s="78"/>
      <c r="CK166" s="78"/>
      <c r="CL166" s="78"/>
      <c r="CM166" s="78"/>
      <c r="CN166" s="78"/>
      <c r="CO166" s="78"/>
      <c r="CP166" s="78"/>
      <c r="CQ166" s="78"/>
      <c r="CR166" s="78"/>
      <c r="CS166" s="78"/>
      <c r="CT166" s="78"/>
      <c r="CU166" s="78"/>
      <c r="CV166" s="78"/>
      <c r="CW166" s="78"/>
      <c r="CX166" s="78"/>
      <c r="CY166" s="78"/>
      <c r="CZ166" s="78"/>
      <c r="DA166" s="78"/>
      <c r="DB166" s="78"/>
      <c r="DC166" s="78"/>
      <c r="DD166" s="78"/>
      <c r="DE166" s="78"/>
      <c r="DF166" s="78"/>
      <c r="DG166" s="78"/>
      <c r="DH166" s="78"/>
      <c r="DI166" s="78"/>
      <c r="DJ166" s="78"/>
      <c r="DK166" s="78"/>
      <c r="DL166" s="78"/>
      <c r="DM166" s="78"/>
      <c r="DN166" s="78"/>
      <c r="DO166" s="78"/>
      <c r="DP166" s="78"/>
      <c r="DQ166" s="78"/>
      <c r="DR166" s="78"/>
      <c r="DS166" s="78"/>
      <c r="DT166" s="78"/>
      <c r="DU166" s="78"/>
      <c r="DV166" s="78"/>
      <c r="DW166" s="78"/>
      <c r="DX166" s="78"/>
      <c r="DY166" s="78"/>
      <c r="DZ166" s="78"/>
      <c r="EA166" s="78"/>
      <c r="EB166" s="78"/>
      <c r="EC166" s="78"/>
      <c r="ED166" s="78"/>
      <c r="EE166" s="78"/>
      <c r="EF166" s="78"/>
      <c r="EG166" s="78"/>
      <c r="EH166" s="78"/>
      <c r="EI166" s="78"/>
      <c r="EJ166" s="78"/>
      <c r="EK166" s="78"/>
      <c r="EL166" s="78"/>
    </row>
    <row r="167" spans="1:142" x14ac:dyDescent="0.2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  <c r="BD167" s="78"/>
      <c r="BE167" s="78"/>
      <c r="BF167" s="78"/>
      <c r="BG167" s="78"/>
      <c r="BH167" s="78"/>
      <c r="BI167" s="78"/>
      <c r="BJ167" s="78"/>
      <c r="BK167" s="78"/>
      <c r="BL167" s="78"/>
      <c r="BM167" s="78"/>
      <c r="BN167" s="78"/>
      <c r="BO167" s="78"/>
      <c r="BP167" s="78"/>
      <c r="BQ167" s="78"/>
      <c r="BR167" s="78"/>
      <c r="BS167" s="78"/>
      <c r="BT167" s="78"/>
      <c r="BU167" s="78"/>
      <c r="BV167" s="78"/>
      <c r="BW167" s="78"/>
      <c r="BX167" s="78"/>
      <c r="BY167" s="78"/>
      <c r="BZ167" s="78"/>
      <c r="CA167" s="78"/>
      <c r="CB167" s="78"/>
      <c r="CC167" s="78"/>
      <c r="CD167" s="78"/>
      <c r="CE167" s="78"/>
      <c r="CF167" s="78"/>
      <c r="CG167" s="78"/>
      <c r="CH167" s="78"/>
      <c r="CI167" s="78"/>
      <c r="CJ167" s="78"/>
      <c r="CK167" s="78"/>
      <c r="CL167" s="78"/>
      <c r="CM167" s="78"/>
      <c r="CN167" s="78"/>
      <c r="CO167" s="78"/>
      <c r="CP167" s="78"/>
      <c r="CQ167" s="78"/>
      <c r="CR167" s="78"/>
      <c r="CS167" s="78"/>
      <c r="CT167" s="78"/>
      <c r="CU167" s="78"/>
      <c r="CV167" s="78"/>
      <c r="CW167" s="78"/>
      <c r="CX167" s="78"/>
      <c r="CY167" s="78"/>
      <c r="CZ167" s="78"/>
      <c r="DA167" s="78"/>
      <c r="DB167" s="78"/>
      <c r="DC167" s="78"/>
      <c r="DD167" s="78"/>
      <c r="DE167" s="78"/>
      <c r="DF167" s="78"/>
      <c r="DG167" s="78"/>
      <c r="DH167" s="78"/>
      <c r="DI167" s="78"/>
      <c r="DJ167" s="78"/>
      <c r="DK167" s="78"/>
      <c r="DL167" s="78"/>
      <c r="DM167" s="78"/>
      <c r="DN167" s="78"/>
      <c r="DO167" s="78"/>
      <c r="DP167" s="78"/>
      <c r="DQ167" s="78"/>
      <c r="DR167" s="78"/>
      <c r="DS167" s="78"/>
      <c r="DT167" s="78"/>
      <c r="DU167" s="78"/>
      <c r="DV167" s="78"/>
      <c r="DW167" s="78"/>
      <c r="DX167" s="78"/>
      <c r="DY167" s="78"/>
      <c r="DZ167" s="78"/>
      <c r="EA167" s="78"/>
      <c r="EB167" s="78"/>
      <c r="EC167" s="78"/>
      <c r="ED167" s="78"/>
      <c r="EE167" s="78"/>
      <c r="EF167" s="78"/>
      <c r="EG167" s="78"/>
      <c r="EH167" s="78"/>
      <c r="EI167" s="78"/>
      <c r="EJ167" s="78"/>
      <c r="EK167" s="78"/>
      <c r="EL167" s="78"/>
    </row>
    <row r="168" spans="1:142" x14ac:dyDescent="0.2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  <c r="BD168" s="78"/>
      <c r="BE168" s="78"/>
      <c r="BF168" s="78"/>
      <c r="BG168" s="78"/>
      <c r="BH168" s="78"/>
      <c r="BI168" s="78"/>
      <c r="BJ168" s="78"/>
      <c r="BK168" s="78"/>
      <c r="BL168" s="78"/>
      <c r="BM168" s="78"/>
      <c r="BN168" s="78"/>
      <c r="BO168" s="78"/>
      <c r="BP168" s="78"/>
      <c r="BQ168" s="78"/>
      <c r="BR168" s="78"/>
      <c r="BS168" s="78"/>
      <c r="BT168" s="78"/>
      <c r="BU168" s="78"/>
      <c r="BV168" s="78"/>
      <c r="BW168" s="78"/>
      <c r="BX168" s="78"/>
      <c r="BY168" s="78"/>
      <c r="BZ168" s="78"/>
      <c r="CA168" s="78"/>
      <c r="CB168" s="78"/>
      <c r="CC168" s="78"/>
      <c r="CD168" s="78"/>
      <c r="CE168" s="78"/>
      <c r="CF168" s="78"/>
      <c r="CG168" s="78"/>
      <c r="CH168" s="78"/>
      <c r="CI168" s="78"/>
      <c r="CJ168" s="78"/>
      <c r="CK168" s="78"/>
      <c r="CL168" s="78"/>
      <c r="CM168" s="78"/>
      <c r="CN168" s="78"/>
      <c r="CO168" s="78"/>
      <c r="CP168" s="78"/>
      <c r="CQ168" s="78"/>
      <c r="CR168" s="78"/>
      <c r="CS168" s="78"/>
      <c r="CT168" s="78"/>
      <c r="CU168" s="78"/>
      <c r="CV168" s="78"/>
      <c r="CW168" s="78"/>
      <c r="CX168" s="78"/>
      <c r="CY168" s="78"/>
      <c r="CZ168" s="78"/>
      <c r="DA168" s="78"/>
      <c r="DB168" s="78"/>
      <c r="DC168" s="78"/>
      <c r="DD168" s="78"/>
      <c r="DE168" s="78"/>
      <c r="DF168" s="78"/>
      <c r="DG168" s="78"/>
      <c r="DH168" s="78"/>
      <c r="DI168" s="78"/>
      <c r="DJ168" s="78"/>
      <c r="DK168" s="78"/>
      <c r="DL168" s="78"/>
      <c r="DM168" s="78"/>
      <c r="DN168" s="78"/>
      <c r="DO168" s="78"/>
      <c r="DP168" s="78"/>
      <c r="DQ168" s="78"/>
      <c r="DR168" s="78"/>
      <c r="DS168" s="78"/>
      <c r="DT168" s="78"/>
      <c r="DU168" s="78"/>
      <c r="DV168" s="78"/>
      <c r="DW168" s="78"/>
      <c r="DX168" s="78"/>
      <c r="DY168" s="78"/>
      <c r="DZ168" s="78"/>
      <c r="EA168" s="78"/>
      <c r="EB168" s="78"/>
      <c r="EC168" s="78"/>
      <c r="ED168" s="78"/>
      <c r="EE168" s="78"/>
      <c r="EF168" s="78"/>
      <c r="EG168" s="78"/>
      <c r="EH168" s="78"/>
      <c r="EI168" s="78"/>
      <c r="EJ168" s="78"/>
      <c r="EK168" s="78"/>
      <c r="EL168" s="78"/>
    </row>
    <row r="169" spans="1:142" x14ac:dyDescent="0.2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  <c r="CN169" s="78"/>
      <c r="CO169" s="78"/>
      <c r="CP169" s="78"/>
      <c r="CQ169" s="78"/>
      <c r="CR169" s="78"/>
      <c r="CS169" s="78"/>
      <c r="CT169" s="78"/>
      <c r="CU169" s="78"/>
      <c r="CV169" s="78"/>
      <c r="CW169" s="78"/>
      <c r="CX169" s="78"/>
      <c r="CY169" s="78"/>
      <c r="CZ169" s="78"/>
      <c r="DA169" s="78"/>
      <c r="DB169" s="78"/>
      <c r="DC169" s="78"/>
      <c r="DD169" s="78"/>
      <c r="DE169" s="78"/>
      <c r="DF169" s="78"/>
      <c r="DG169" s="78"/>
      <c r="DH169" s="78"/>
      <c r="DI169" s="78"/>
      <c r="DJ169" s="78"/>
      <c r="DK169" s="78"/>
      <c r="DL169" s="78"/>
      <c r="DM169" s="78"/>
      <c r="DN169" s="78"/>
      <c r="DO169" s="78"/>
      <c r="DP169" s="78"/>
      <c r="DQ169" s="78"/>
      <c r="DR169" s="78"/>
      <c r="DS169" s="78"/>
      <c r="DT169" s="78"/>
      <c r="DU169" s="78"/>
      <c r="DV169" s="78"/>
      <c r="DW169" s="78"/>
      <c r="DX169" s="78"/>
      <c r="DY169" s="78"/>
      <c r="DZ169" s="78"/>
      <c r="EA169" s="78"/>
      <c r="EB169" s="78"/>
      <c r="EC169" s="78"/>
      <c r="ED169" s="78"/>
      <c r="EE169" s="78"/>
      <c r="EF169" s="78"/>
      <c r="EG169" s="78"/>
      <c r="EH169" s="78"/>
      <c r="EI169" s="78"/>
      <c r="EJ169" s="78"/>
      <c r="EK169" s="78"/>
      <c r="EL169" s="78"/>
    </row>
    <row r="170" spans="1:142" x14ac:dyDescent="0.2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8"/>
      <c r="BV170" s="78"/>
      <c r="BW170" s="78"/>
      <c r="BX170" s="78"/>
      <c r="BY170" s="78"/>
      <c r="BZ170" s="78"/>
      <c r="CA170" s="78"/>
      <c r="CB170" s="78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8"/>
      <c r="CN170" s="78"/>
      <c r="CO170" s="78"/>
      <c r="CP170" s="78"/>
      <c r="CQ170" s="78"/>
      <c r="CR170" s="78"/>
      <c r="CS170" s="78"/>
      <c r="CT170" s="78"/>
      <c r="CU170" s="78"/>
      <c r="CV170" s="78"/>
      <c r="CW170" s="78"/>
      <c r="CX170" s="78"/>
      <c r="CY170" s="78"/>
      <c r="CZ170" s="78"/>
      <c r="DA170" s="78"/>
      <c r="DB170" s="78"/>
      <c r="DC170" s="78"/>
      <c r="DD170" s="78"/>
      <c r="DE170" s="78"/>
      <c r="DF170" s="78"/>
      <c r="DG170" s="78"/>
      <c r="DH170" s="78"/>
      <c r="DI170" s="78"/>
      <c r="DJ170" s="78"/>
      <c r="DK170" s="78"/>
      <c r="DL170" s="78"/>
      <c r="DM170" s="78"/>
      <c r="DN170" s="78"/>
      <c r="DO170" s="78"/>
      <c r="DP170" s="78"/>
      <c r="DQ170" s="78"/>
      <c r="DR170" s="78"/>
      <c r="DS170" s="78"/>
      <c r="DT170" s="78"/>
      <c r="DU170" s="78"/>
      <c r="DV170" s="78"/>
      <c r="DW170" s="78"/>
      <c r="DX170" s="78"/>
      <c r="DY170" s="78"/>
      <c r="DZ170" s="78"/>
      <c r="EA170" s="78"/>
      <c r="EB170" s="78"/>
      <c r="EC170" s="78"/>
      <c r="ED170" s="78"/>
      <c r="EE170" s="78"/>
      <c r="EF170" s="78"/>
      <c r="EG170" s="78"/>
      <c r="EH170" s="78"/>
      <c r="EI170" s="78"/>
      <c r="EJ170" s="78"/>
      <c r="EK170" s="78"/>
      <c r="EL170" s="78"/>
    </row>
    <row r="171" spans="1:142" x14ac:dyDescent="0.2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8"/>
      <c r="BV171" s="78"/>
      <c r="BW171" s="78"/>
      <c r="BX171" s="78"/>
      <c r="BY171" s="78"/>
      <c r="BZ171" s="78"/>
      <c r="CA171" s="78"/>
      <c r="CB171" s="78"/>
      <c r="CC171" s="78"/>
      <c r="CD171" s="78"/>
      <c r="CE171" s="78"/>
      <c r="CF171" s="78"/>
      <c r="CG171" s="78"/>
      <c r="CH171" s="78"/>
      <c r="CI171" s="78"/>
      <c r="CJ171" s="78"/>
      <c r="CK171" s="78"/>
      <c r="CL171" s="78"/>
      <c r="CM171" s="78"/>
      <c r="CN171" s="78"/>
      <c r="CO171" s="78"/>
      <c r="CP171" s="78"/>
      <c r="CQ171" s="78"/>
      <c r="CR171" s="78"/>
      <c r="CS171" s="78"/>
      <c r="CT171" s="78"/>
      <c r="CU171" s="78"/>
      <c r="CV171" s="78"/>
      <c r="CW171" s="78"/>
      <c r="CX171" s="78"/>
      <c r="CY171" s="78"/>
      <c r="CZ171" s="78"/>
      <c r="DA171" s="78"/>
      <c r="DB171" s="78"/>
      <c r="DC171" s="78"/>
      <c r="DD171" s="78"/>
      <c r="DE171" s="78"/>
      <c r="DF171" s="78"/>
      <c r="DG171" s="78"/>
      <c r="DH171" s="78"/>
      <c r="DI171" s="78"/>
      <c r="DJ171" s="78"/>
      <c r="DK171" s="78"/>
      <c r="DL171" s="78"/>
      <c r="DM171" s="78"/>
      <c r="DN171" s="78"/>
      <c r="DO171" s="78"/>
      <c r="DP171" s="78"/>
      <c r="DQ171" s="78"/>
      <c r="DR171" s="78"/>
      <c r="DS171" s="78"/>
      <c r="DT171" s="78"/>
      <c r="DU171" s="78"/>
      <c r="DV171" s="78"/>
      <c r="DW171" s="78"/>
      <c r="DX171" s="78"/>
      <c r="DY171" s="78"/>
      <c r="DZ171" s="78"/>
      <c r="EA171" s="78"/>
      <c r="EB171" s="78"/>
      <c r="EC171" s="78"/>
      <c r="ED171" s="78"/>
      <c r="EE171" s="78"/>
      <c r="EF171" s="78"/>
      <c r="EG171" s="78"/>
      <c r="EH171" s="78"/>
      <c r="EI171" s="78"/>
      <c r="EJ171" s="78"/>
      <c r="EK171" s="78"/>
      <c r="EL171" s="78"/>
    </row>
    <row r="172" spans="1:142" x14ac:dyDescent="0.2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78"/>
      <c r="BF172" s="78"/>
      <c r="BG172" s="78"/>
      <c r="BH172" s="78"/>
      <c r="BI172" s="78"/>
      <c r="BJ172" s="78"/>
      <c r="BK172" s="78"/>
      <c r="BL172" s="78"/>
      <c r="BM172" s="78"/>
      <c r="BN172" s="78"/>
      <c r="BO172" s="78"/>
      <c r="BP172" s="78"/>
      <c r="BQ172" s="78"/>
      <c r="BR172" s="78"/>
      <c r="BS172" s="78"/>
      <c r="BT172" s="78"/>
      <c r="BU172" s="78"/>
      <c r="BV172" s="78"/>
      <c r="BW172" s="78"/>
      <c r="BX172" s="78"/>
      <c r="BY172" s="78"/>
      <c r="BZ172" s="78"/>
      <c r="CA172" s="78"/>
      <c r="CB172" s="78"/>
      <c r="CC172" s="78"/>
      <c r="CD172" s="78"/>
      <c r="CE172" s="78"/>
      <c r="CF172" s="78"/>
      <c r="CG172" s="78"/>
      <c r="CH172" s="78"/>
      <c r="CI172" s="78"/>
      <c r="CJ172" s="78"/>
      <c r="CK172" s="78"/>
      <c r="CL172" s="78"/>
      <c r="CM172" s="78"/>
      <c r="CN172" s="78"/>
      <c r="CO172" s="78"/>
      <c r="CP172" s="78"/>
      <c r="CQ172" s="78"/>
      <c r="CR172" s="78"/>
      <c r="CS172" s="78"/>
      <c r="CT172" s="78"/>
      <c r="CU172" s="78"/>
      <c r="CV172" s="78"/>
      <c r="CW172" s="78"/>
      <c r="CX172" s="78"/>
      <c r="CY172" s="78"/>
      <c r="CZ172" s="78"/>
      <c r="DA172" s="78"/>
      <c r="DB172" s="78"/>
      <c r="DC172" s="78"/>
      <c r="DD172" s="78"/>
      <c r="DE172" s="78"/>
      <c r="DF172" s="78"/>
      <c r="DG172" s="78"/>
      <c r="DH172" s="78"/>
      <c r="DI172" s="78"/>
      <c r="DJ172" s="78"/>
      <c r="DK172" s="78"/>
      <c r="DL172" s="78"/>
      <c r="DM172" s="78"/>
      <c r="DN172" s="78"/>
      <c r="DO172" s="78"/>
      <c r="DP172" s="78"/>
      <c r="DQ172" s="78"/>
      <c r="DR172" s="78"/>
      <c r="DS172" s="78"/>
      <c r="DT172" s="78"/>
      <c r="DU172" s="78"/>
      <c r="DV172" s="78"/>
      <c r="DW172" s="78"/>
      <c r="DX172" s="78"/>
      <c r="DY172" s="78"/>
      <c r="DZ172" s="78"/>
      <c r="EA172" s="78"/>
      <c r="EB172" s="78"/>
      <c r="EC172" s="78"/>
      <c r="ED172" s="78"/>
      <c r="EE172" s="78"/>
      <c r="EF172" s="78"/>
      <c r="EG172" s="78"/>
      <c r="EH172" s="78"/>
      <c r="EI172" s="78"/>
      <c r="EJ172" s="78"/>
      <c r="EK172" s="78"/>
      <c r="EL172" s="78"/>
    </row>
    <row r="173" spans="1:142" x14ac:dyDescent="0.2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  <c r="BM173" s="78"/>
      <c r="BN173" s="78"/>
      <c r="BO173" s="78"/>
      <c r="BP173" s="78"/>
      <c r="BQ173" s="78"/>
      <c r="BR173" s="78"/>
      <c r="BS173" s="78"/>
      <c r="BT173" s="78"/>
      <c r="BU173" s="78"/>
      <c r="BV173" s="78"/>
      <c r="BW173" s="78"/>
      <c r="BX173" s="78"/>
      <c r="BY173" s="78"/>
      <c r="BZ173" s="78"/>
      <c r="CA173" s="78"/>
      <c r="CB173" s="78"/>
      <c r="CC173" s="78"/>
      <c r="CD173" s="78"/>
      <c r="CE173" s="78"/>
      <c r="CF173" s="78"/>
      <c r="CG173" s="78"/>
      <c r="CH173" s="78"/>
      <c r="CI173" s="78"/>
      <c r="CJ173" s="78"/>
      <c r="CK173" s="78"/>
      <c r="CL173" s="78"/>
      <c r="CM173" s="78"/>
      <c r="CN173" s="78"/>
      <c r="CO173" s="78"/>
      <c r="CP173" s="78"/>
      <c r="CQ173" s="78"/>
      <c r="CR173" s="78"/>
      <c r="CS173" s="78"/>
      <c r="CT173" s="78"/>
      <c r="CU173" s="78"/>
      <c r="CV173" s="78"/>
      <c r="CW173" s="78"/>
      <c r="CX173" s="78"/>
      <c r="CY173" s="78"/>
      <c r="CZ173" s="78"/>
      <c r="DA173" s="78"/>
      <c r="DB173" s="78"/>
      <c r="DC173" s="78"/>
      <c r="DD173" s="78"/>
      <c r="DE173" s="78"/>
      <c r="DF173" s="78"/>
      <c r="DG173" s="78"/>
      <c r="DH173" s="78"/>
      <c r="DI173" s="78"/>
      <c r="DJ173" s="78"/>
      <c r="DK173" s="78"/>
      <c r="DL173" s="78"/>
      <c r="DM173" s="78"/>
      <c r="DN173" s="78"/>
      <c r="DO173" s="78"/>
      <c r="DP173" s="78"/>
      <c r="DQ173" s="78"/>
      <c r="DR173" s="78"/>
      <c r="DS173" s="78"/>
      <c r="DT173" s="78"/>
      <c r="DU173" s="78"/>
      <c r="DV173" s="78"/>
      <c r="DW173" s="78"/>
      <c r="DX173" s="78"/>
      <c r="DY173" s="78"/>
      <c r="DZ173" s="78"/>
      <c r="EA173" s="78"/>
      <c r="EB173" s="78"/>
      <c r="EC173" s="78"/>
      <c r="ED173" s="78"/>
      <c r="EE173" s="78"/>
      <c r="EF173" s="78"/>
      <c r="EG173" s="78"/>
      <c r="EH173" s="78"/>
      <c r="EI173" s="78"/>
      <c r="EJ173" s="78"/>
      <c r="EK173" s="78"/>
      <c r="EL173" s="78"/>
    </row>
    <row r="174" spans="1:142" x14ac:dyDescent="0.2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8"/>
      <c r="BQ174" s="78"/>
      <c r="BR174" s="78"/>
      <c r="BS174" s="78"/>
      <c r="BT174" s="78"/>
      <c r="BU174" s="78"/>
      <c r="BV174" s="78"/>
      <c r="BW174" s="78"/>
      <c r="BX174" s="78"/>
      <c r="BY174" s="78"/>
      <c r="BZ174" s="78"/>
      <c r="CA174" s="78"/>
      <c r="CB174" s="78"/>
      <c r="CC174" s="78"/>
      <c r="CD174" s="78"/>
      <c r="CE174" s="78"/>
      <c r="CF174" s="78"/>
      <c r="CG174" s="78"/>
      <c r="CH174" s="78"/>
      <c r="CI174" s="78"/>
      <c r="CJ174" s="78"/>
      <c r="CK174" s="78"/>
      <c r="CL174" s="78"/>
      <c r="CM174" s="78"/>
      <c r="CN174" s="78"/>
      <c r="CO174" s="78"/>
      <c r="CP174" s="78"/>
      <c r="CQ174" s="78"/>
      <c r="CR174" s="78"/>
      <c r="CS174" s="78"/>
      <c r="CT174" s="78"/>
      <c r="CU174" s="78"/>
      <c r="CV174" s="78"/>
      <c r="CW174" s="78"/>
      <c r="CX174" s="78"/>
      <c r="CY174" s="78"/>
      <c r="CZ174" s="78"/>
      <c r="DA174" s="78"/>
      <c r="DB174" s="78"/>
      <c r="DC174" s="78"/>
      <c r="DD174" s="78"/>
      <c r="DE174" s="78"/>
      <c r="DF174" s="78"/>
      <c r="DG174" s="78"/>
      <c r="DH174" s="78"/>
      <c r="DI174" s="78"/>
      <c r="DJ174" s="78"/>
      <c r="DK174" s="78"/>
      <c r="DL174" s="78"/>
      <c r="DM174" s="78"/>
      <c r="DN174" s="78"/>
      <c r="DO174" s="78"/>
      <c r="DP174" s="78"/>
      <c r="DQ174" s="78"/>
      <c r="DR174" s="78"/>
      <c r="DS174" s="78"/>
      <c r="DT174" s="78"/>
      <c r="DU174" s="78"/>
      <c r="DV174" s="78"/>
      <c r="DW174" s="78"/>
      <c r="DX174" s="78"/>
      <c r="DY174" s="78"/>
      <c r="DZ174" s="78"/>
      <c r="EA174" s="78"/>
      <c r="EB174" s="78"/>
      <c r="EC174" s="78"/>
      <c r="ED174" s="78"/>
      <c r="EE174" s="78"/>
      <c r="EF174" s="78"/>
      <c r="EG174" s="78"/>
      <c r="EH174" s="78"/>
      <c r="EI174" s="78"/>
      <c r="EJ174" s="78"/>
      <c r="EK174" s="78"/>
      <c r="EL174" s="78"/>
    </row>
    <row r="175" spans="1:142" x14ac:dyDescent="0.2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8"/>
      <c r="CO175" s="78"/>
      <c r="CP175" s="78"/>
      <c r="CQ175" s="78"/>
      <c r="CR175" s="78"/>
      <c r="CS175" s="78"/>
      <c r="CT175" s="78"/>
      <c r="CU175" s="78"/>
      <c r="CV175" s="78"/>
      <c r="CW175" s="78"/>
      <c r="CX175" s="78"/>
      <c r="CY175" s="78"/>
      <c r="CZ175" s="78"/>
      <c r="DA175" s="78"/>
      <c r="DB175" s="78"/>
      <c r="DC175" s="78"/>
      <c r="DD175" s="78"/>
      <c r="DE175" s="78"/>
      <c r="DF175" s="78"/>
      <c r="DG175" s="78"/>
      <c r="DH175" s="78"/>
      <c r="DI175" s="78"/>
      <c r="DJ175" s="78"/>
      <c r="DK175" s="78"/>
      <c r="DL175" s="78"/>
      <c r="DM175" s="78"/>
      <c r="DN175" s="78"/>
      <c r="DO175" s="78"/>
      <c r="DP175" s="78"/>
      <c r="DQ175" s="78"/>
      <c r="DR175" s="78"/>
      <c r="DS175" s="78"/>
      <c r="DT175" s="78"/>
      <c r="DU175" s="78"/>
      <c r="DV175" s="78"/>
      <c r="DW175" s="78"/>
      <c r="DX175" s="78"/>
      <c r="DY175" s="78"/>
      <c r="DZ175" s="78"/>
      <c r="EA175" s="78"/>
      <c r="EB175" s="78"/>
      <c r="EC175" s="78"/>
      <c r="ED175" s="78"/>
      <c r="EE175" s="78"/>
      <c r="EF175" s="78"/>
      <c r="EG175" s="78"/>
      <c r="EH175" s="78"/>
      <c r="EI175" s="78"/>
      <c r="EJ175" s="78"/>
      <c r="EK175" s="78"/>
      <c r="EL175" s="78"/>
    </row>
    <row r="176" spans="1:142" x14ac:dyDescent="0.2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  <c r="BX176" s="78"/>
      <c r="BY176" s="78"/>
      <c r="BZ176" s="78"/>
      <c r="CA176" s="78"/>
      <c r="CB176" s="78"/>
      <c r="CC176" s="78"/>
      <c r="CD176" s="78"/>
      <c r="CE176" s="78"/>
      <c r="CF176" s="78"/>
      <c r="CG176" s="78"/>
      <c r="CH176" s="78"/>
      <c r="CI176" s="78"/>
      <c r="CJ176" s="78"/>
      <c r="CK176" s="78"/>
      <c r="CL176" s="78"/>
      <c r="CM176" s="78"/>
      <c r="CN176" s="78"/>
      <c r="CO176" s="78"/>
      <c r="CP176" s="78"/>
      <c r="CQ176" s="78"/>
      <c r="CR176" s="78"/>
      <c r="CS176" s="78"/>
      <c r="CT176" s="78"/>
      <c r="CU176" s="78"/>
      <c r="CV176" s="78"/>
      <c r="CW176" s="78"/>
      <c r="CX176" s="78"/>
      <c r="CY176" s="78"/>
      <c r="CZ176" s="78"/>
      <c r="DA176" s="78"/>
      <c r="DB176" s="78"/>
      <c r="DC176" s="78"/>
      <c r="DD176" s="78"/>
      <c r="DE176" s="78"/>
      <c r="DF176" s="78"/>
      <c r="DG176" s="78"/>
      <c r="DH176" s="78"/>
      <c r="DI176" s="78"/>
      <c r="DJ176" s="78"/>
      <c r="DK176" s="78"/>
      <c r="DL176" s="78"/>
      <c r="DM176" s="78"/>
      <c r="DN176" s="78"/>
      <c r="DO176" s="78"/>
      <c r="DP176" s="78"/>
      <c r="DQ176" s="78"/>
      <c r="DR176" s="78"/>
      <c r="DS176" s="78"/>
      <c r="DT176" s="78"/>
      <c r="DU176" s="78"/>
      <c r="DV176" s="78"/>
      <c r="DW176" s="78"/>
      <c r="DX176" s="78"/>
      <c r="DY176" s="78"/>
      <c r="DZ176" s="78"/>
      <c r="EA176" s="78"/>
      <c r="EB176" s="78"/>
      <c r="EC176" s="78"/>
      <c r="ED176" s="78"/>
      <c r="EE176" s="78"/>
      <c r="EF176" s="78"/>
      <c r="EG176" s="78"/>
      <c r="EH176" s="78"/>
      <c r="EI176" s="78"/>
      <c r="EJ176" s="78"/>
      <c r="EK176" s="78"/>
      <c r="EL176" s="78"/>
    </row>
    <row r="177" spans="1:142" x14ac:dyDescent="0.2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  <c r="CA177" s="78"/>
      <c r="CB177" s="78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  <c r="CN177" s="78"/>
      <c r="CO177" s="78"/>
      <c r="CP177" s="78"/>
      <c r="CQ177" s="78"/>
      <c r="CR177" s="78"/>
      <c r="CS177" s="78"/>
      <c r="CT177" s="78"/>
      <c r="CU177" s="78"/>
      <c r="CV177" s="78"/>
      <c r="CW177" s="78"/>
      <c r="CX177" s="78"/>
      <c r="CY177" s="78"/>
      <c r="CZ177" s="78"/>
      <c r="DA177" s="78"/>
      <c r="DB177" s="78"/>
      <c r="DC177" s="78"/>
      <c r="DD177" s="78"/>
      <c r="DE177" s="78"/>
      <c r="DF177" s="78"/>
      <c r="DG177" s="78"/>
      <c r="DH177" s="78"/>
      <c r="DI177" s="78"/>
      <c r="DJ177" s="78"/>
      <c r="DK177" s="78"/>
      <c r="DL177" s="78"/>
      <c r="DM177" s="78"/>
      <c r="DN177" s="78"/>
      <c r="DO177" s="78"/>
      <c r="DP177" s="78"/>
      <c r="DQ177" s="78"/>
      <c r="DR177" s="78"/>
      <c r="DS177" s="78"/>
      <c r="DT177" s="78"/>
      <c r="DU177" s="78"/>
      <c r="DV177" s="78"/>
      <c r="DW177" s="78"/>
      <c r="DX177" s="78"/>
      <c r="DY177" s="78"/>
      <c r="DZ177" s="78"/>
      <c r="EA177" s="78"/>
      <c r="EB177" s="78"/>
      <c r="EC177" s="78"/>
      <c r="ED177" s="78"/>
      <c r="EE177" s="78"/>
      <c r="EF177" s="78"/>
      <c r="EG177" s="78"/>
      <c r="EH177" s="78"/>
      <c r="EI177" s="78"/>
      <c r="EJ177" s="78"/>
      <c r="EK177" s="78"/>
      <c r="EL177" s="78"/>
    </row>
    <row r="178" spans="1:142" x14ac:dyDescent="0.2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8"/>
      <c r="BR178" s="78"/>
      <c r="BS178" s="78"/>
      <c r="BT178" s="78"/>
      <c r="BU178" s="78"/>
      <c r="BV178" s="78"/>
      <c r="BW178" s="78"/>
      <c r="BX178" s="78"/>
      <c r="BY178" s="78"/>
      <c r="BZ178" s="78"/>
      <c r="CA178" s="78"/>
      <c r="CB178" s="78"/>
      <c r="CC178" s="78"/>
      <c r="CD178" s="78"/>
      <c r="CE178" s="78"/>
      <c r="CF178" s="78"/>
      <c r="CG178" s="78"/>
      <c r="CH178" s="78"/>
      <c r="CI178" s="78"/>
      <c r="CJ178" s="78"/>
      <c r="CK178" s="78"/>
      <c r="CL178" s="78"/>
      <c r="CM178" s="78"/>
      <c r="CN178" s="78"/>
      <c r="CO178" s="78"/>
      <c r="CP178" s="78"/>
      <c r="CQ178" s="78"/>
      <c r="CR178" s="78"/>
      <c r="CS178" s="78"/>
      <c r="CT178" s="78"/>
      <c r="CU178" s="78"/>
      <c r="CV178" s="78"/>
      <c r="CW178" s="78"/>
      <c r="CX178" s="78"/>
      <c r="CY178" s="78"/>
      <c r="CZ178" s="78"/>
      <c r="DA178" s="78"/>
      <c r="DB178" s="78"/>
      <c r="DC178" s="78"/>
      <c r="DD178" s="78"/>
      <c r="DE178" s="78"/>
      <c r="DF178" s="78"/>
      <c r="DG178" s="78"/>
      <c r="DH178" s="78"/>
      <c r="DI178" s="78"/>
      <c r="DJ178" s="78"/>
      <c r="DK178" s="78"/>
      <c r="DL178" s="78"/>
      <c r="DM178" s="78"/>
      <c r="DN178" s="78"/>
      <c r="DO178" s="78"/>
      <c r="DP178" s="78"/>
      <c r="DQ178" s="78"/>
      <c r="DR178" s="78"/>
      <c r="DS178" s="78"/>
      <c r="DT178" s="78"/>
      <c r="DU178" s="78"/>
      <c r="DV178" s="78"/>
      <c r="DW178" s="78"/>
      <c r="DX178" s="78"/>
      <c r="DY178" s="78"/>
      <c r="DZ178" s="78"/>
      <c r="EA178" s="78"/>
      <c r="EB178" s="78"/>
      <c r="EC178" s="78"/>
      <c r="ED178" s="78"/>
      <c r="EE178" s="78"/>
      <c r="EF178" s="78"/>
      <c r="EG178" s="78"/>
      <c r="EH178" s="78"/>
      <c r="EI178" s="78"/>
      <c r="EJ178" s="78"/>
      <c r="EK178" s="78"/>
      <c r="EL178" s="78"/>
    </row>
    <row r="179" spans="1:142" x14ac:dyDescent="0.2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8"/>
      <c r="BR179" s="78"/>
      <c r="BS179" s="78"/>
      <c r="BT179" s="78"/>
      <c r="BU179" s="78"/>
      <c r="BV179" s="78"/>
      <c r="BW179" s="78"/>
      <c r="BX179" s="78"/>
      <c r="BY179" s="78"/>
      <c r="BZ179" s="78"/>
      <c r="CA179" s="78"/>
      <c r="CB179" s="78"/>
      <c r="CC179" s="78"/>
      <c r="CD179" s="78"/>
      <c r="CE179" s="78"/>
      <c r="CF179" s="78"/>
      <c r="CG179" s="78"/>
      <c r="CH179" s="78"/>
      <c r="CI179" s="78"/>
      <c r="CJ179" s="78"/>
      <c r="CK179" s="78"/>
      <c r="CL179" s="78"/>
      <c r="CM179" s="78"/>
      <c r="CN179" s="78"/>
      <c r="CO179" s="78"/>
      <c r="CP179" s="78"/>
      <c r="CQ179" s="78"/>
      <c r="CR179" s="78"/>
      <c r="CS179" s="78"/>
      <c r="CT179" s="78"/>
      <c r="CU179" s="78"/>
      <c r="CV179" s="78"/>
      <c r="CW179" s="78"/>
      <c r="CX179" s="78"/>
      <c r="CY179" s="78"/>
      <c r="CZ179" s="78"/>
      <c r="DA179" s="78"/>
      <c r="DB179" s="78"/>
      <c r="DC179" s="78"/>
      <c r="DD179" s="78"/>
      <c r="DE179" s="78"/>
      <c r="DF179" s="78"/>
      <c r="DG179" s="78"/>
      <c r="DH179" s="78"/>
      <c r="DI179" s="78"/>
      <c r="DJ179" s="78"/>
      <c r="DK179" s="78"/>
      <c r="DL179" s="78"/>
      <c r="DM179" s="78"/>
      <c r="DN179" s="78"/>
      <c r="DO179" s="78"/>
      <c r="DP179" s="78"/>
      <c r="DQ179" s="78"/>
      <c r="DR179" s="78"/>
      <c r="DS179" s="78"/>
      <c r="DT179" s="78"/>
      <c r="DU179" s="78"/>
      <c r="DV179" s="78"/>
      <c r="DW179" s="78"/>
      <c r="DX179" s="78"/>
      <c r="DY179" s="78"/>
      <c r="DZ179" s="78"/>
      <c r="EA179" s="78"/>
      <c r="EB179" s="78"/>
      <c r="EC179" s="78"/>
      <c r="ED179" s="78"/>
      <c r="EE179" s="78"/>
      <c r="EF179" s="78"/>
      <c r="EG179" s="78"/>
      <c r="EH179" s="78"/>
      <c r="EI179" s="78"/>
      <c r="EJ179" s="78"/>
      <c r="EK179" s="78"/>
      <c r="EL179" s="78"/>
    </row>
    <row r="180" spans="1:142" x14ac:dyDescent="0.2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8"/>
      <c r="BR180" s="78"/>
      <c r="BS180" s="78"/>
      <c r="BT180" s="78"/>
      <c r="BU180" s="78"/>
      <c r="BV180" s="78"/>
      <c r="BW180" s="78"/>
      <c r="BX180" s="78"/>
      <c r="BY180" s="78"/>
      <c r="BZ180" s="78"/>
      <c r="CA180" s="78"/>
      <c r="CB180" s="78"/>
      <c r="CC180" s="78"/>
      <c r="CD180" s="78"/>
      <c r="CE180" s="78"/>
      <c r="CF180" s="78"/>
      <c r="CG180" s="78"/>
      <c r="CH180" s="78"/>
      <c r="CI180" s="78"/>
      <c r="CJ180" s="78"/>
      <c r="CK180" s="78"/>
      <c r="CL180" s="78"/>
      <c r="CM180" s="78"/>
      <c r="CN180" s="78"/>
      <c r="CO180" s="78"/>
      <c r="CP180" s="78"/>
      <c r="CQ180" s="78"/>
      <c r="CR180" s="78"/>
      <c r="CS180" s="78"/>
      <c r="CT180" s="78"/>
      <c r="CU180" s="78"/>
      <c r="CV180" s="78"/>
      <c r="CW180" s="78"/>
      <c r="CX180" s="78"/>
      <c r="CY180" s="78"/>
      <c r="CZ180" s="78"/>
      <c r="DA180" s="78"/>
      <c r="DB180" s="78"/>
      <c r="DC180" s="78"/>
      <c r="DD180" s="78"/>
      <c r="DE180" s="78"/>
      <c r="DF180" s="78"/>
      <c r="DG180" s="78"/>
      <c r="DH180" s="78"/>
      <c r="DI180" s="78"/>
      <c r="DJ180" s="78"/>
      <c r="DK180" s="78"/>
      <c r="DL180" s="78"/>
      <c r="DM180" s="78"/>
      <c r="DN180" s="78"/>
      <c r="DO180" s="78"/>
      <c r="DP180" s="78"/>
      <c r="DQ180" s="78"/>
      <c r="DR180" s="78"/>
      <c r="DS180" s="78"/>
      <c r="DT180" s="78"/>
      <c r="DU180" s="78"/>
      <c r="DV180" s="78"/>
      <c r="DW180" s="78"/>
      <c r="DX180" s="78"/>
      <c r="DY180" s="78"/>
      <c r="DZ180" s="78"/>
      <c r="EA180" s="78"/>
      <c r="EB180" s="78"/>
      <c r="EC180" s="78"/>
      <c r="ED180" s="78"/>
      <c r="EE180" s="78"/>
      <c r="EF180" s="78"/>
      <c r="EG180" s="78"/>
      <c r="EH180" s="78"/>
      <c r="EI180" s="78"/>
      <c r="EJ180" s="78"/>
      <c r="EK180" s="78"/>
      <c r="EL180" s="78"/>
    </row>
    <row r="181" spans="1:142" x14ac:dyDescent="0.2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  <c r="BD181" s="78"/>
      <c r="BE181" s="78"/>
      <c r="BF181" s="78"/>
      <c r="BG181" s="78"/>
      <c r="BH181" s="78"/>
      <c r="BI181" s="78"/>
      <c r="BJ181" s="78"/>
      <c r="BK181" s="78"/>
      <c r="BL181" s="78"/>
      <c r="BM181" s="78"/>
      <c r="BN181" s="78"/>
      <c r="BO181" s="78"/>
      <c r="BP181" s="78"/>
      <c r="BQ181" s="78"/>
      <c r="BR181" s="78"/>
      <c r="BS181" s="78"/>
      <c r="BT181" s="78"/>
      <c r="BU181" s="78"/>
      <c r="BV181" s="78"/>
      <c r="BW181" s="78"/>
      <c r="BX181" s="78"/>
      <c r="BY181" s="78"/>
      <c r="BZ181" s="78"/>
      <c r="CA181" s="78"/>
      <c r="CB181" s="78"/>
      <c r="CC181" s="78"/>
      <c r="CD181" s="78"/>
      <c r="CE181" s="78"/>
      <c r="CF181" s="78"/>
      <c r="CG181" s="78"/>
      <c r="CH181" s="78"/>
      <c r="CI181" s="78"/>
      <c r="CJ181" s="78"/>
      <c r="CK181" s="78"/>
      <c r="CL181" s="78"/>
      <c r="CM181" s="78"/>
      <c r="CN181" s="78"/>
      <c r="CO181" s="78"/>
      <c r="CP181" s="78"/>
      <c r="CQ181" s="78"/>
      <c r="CR181" s="78"/>
      <c r="CS181" s="78"/>
      <c r="CT181" s="78"/>
      <c r="CU181" s="78"/>
      <c r="CV181" s="78"/>
      <c r="CW181" s="78"/>
      <c r="CX181" s="78"/>
      <c r="CY181" s="78"/>
      <c r="CZ181" s="78"/>
      <c r="DA181" s="78"/>
      <c r="DB181" s="78"/>
      <c r="DC181" s="78"/>
      <c r="DD181" s="78"/>
      <c r="DE181" s="78"/>
      <c r="DF181" s="78"/>
      <c r="DG181" s="78"/>
      <c r="DH181" s="78"/>
      <c r="DI181" s="78"/>
      <c r="DJ181" s="78"/>
      <c r="DK181" s="78"/>
      <c r="DL181" s="78"/>
      <c r="DM181" s="78"/>
      <c r="DN181" s="78"/>
      <c r="DO181" s="78"/>
      <c r="DP181" s="78"/>
      <c r="DQ181" s="78"/>
      <c r="DR181" s="78"/>
      <c r="DS181" s="78"/>
      <c r="DT181" s="78"/>
      <c r="DU181" s="78"/>
      <c r="DV181" s="78"/>
      <c r="DW181" s="78"/>
      <c r="DX181" s="78"/>
      <c r="DY181" s="78"/>
      <c r="DZ181" s="78"/>
      <c r="EA181" s="78"/>
      <c r="EB181" s="78"/>
      <c r="EC181" s="78"/>
      <c r="ED181" s="78"/>
      <c r="EE181" s="78"/>
      <c r="EF181" s="78"/>
      <c r="EG181" s="78"/>
      <c r="EH181" s="78"/>
      <c r="EI181" s="78"/>
      <c r="EJ181" s="78"/>
      <c r="EK181" s="78"/>
      <c r="EL181" s="78"/>
    </row>
    <row r="182" spans="1:142" x14ac:dyDescent="0.2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  <c r="CP182" s="78"/>
      <c r="CQ182" s="78"/>
      <c r="CR182" s="78"/>
      <c r="CS182" s="78"/>
      <c r="CT182" s="78"/>
      <c r="CU182" s="78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  <c r="DF182" s="78"/>
      <c r="DG182" s="78"/>
      <c r="DH182" s="78"/>
      <c r="DI182" s="78"/>
      <c r="DJ182" s="78"/>
      <c r="DK182" s="78"/>
      <c r="DL182" s="78"/>
      <c r="DM182" s="78"/>
      <c r="DN182" s="78"/>
      <c r="DO182" s="78"/>
      <c r="DP182" s="78"/>
      <c r="DQ182" s="78"/>
      <c r="DR182" s="78"/>
      <c r="DS182" s="78"/>
      <c r="DT182" s="78"/>
      <c r="DU182" s="78"/>
      <c r="DV182" s="78"/>
      <c r="DW182" s="78"/>
      <c r="DX182" s="78"/>
      <c r="DY182" s="78"/>
      <c r="DZ182" s="78"/>
      <c r="EA182" s="78"/>
      <c r="EB182" s="78"/>
      <c r="EC182" s="78"/>
      <c r="ED182" s="78"/>
      <c r="EE182" s="78"/>
      <c r="EF182" s="78"/>
      <c r="EG182" s="78"/>
      <c r="EH182" s="78"/>
      <c r="EI182" s="78"/>
      <c r="EJ182" s="78"/>
      <c r="EK182" s="78"/>
      <c r="EL182" s="78"/>
    </row>
    <row r="183" spans="1:142" x14ac:dyDescent="0.2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  <c r="BX183" s="78"/>
      <c r="BY183" s="78"/>
      <c r="BZ183" s="78"/>
      <c r="CA183" s="78"/>
      <c r="CB183" s="78"/>
      <c r="CC183" s="78"/>
      <c r="CD183" s="78"/>
      <c r="CE183" s="78"/>
      <c r="CF183" s="78"/>
      <c r="CG183" s="78"/>
      <c r="CH183" s="78"/>
      <c r="CI183" s="78"/>
      <c r="CJ183" s="78"/>
      <c r="CK183" s="78"/>
      <c r="CL183" s="78"/>
      <c r="CM183" s="78"/>
      <c r="CN183" s="78"/>
      <c r="CO183" s="78"/>
      <c r="CP183" s="78"/>
      <c r="CQ183" s="78"/>
      <c r="CR183" s="78"/>
      <c r="CS183" s="78"/>
      <c r="CT183" s="78"/>
      <c r="CU183" s="78"/>
      <c r="CV183" s="78"/>
      <c r="CW183" s="78"/>
      <c r="CX183" s="78"/>
      <c r="CY183" s="78"/>
      <c r="CZ183" s="78"/>
      <c r="DA183" s="78"/>
      <c r="DB183" s="78"/>
      <c r="DC183" s="78"/>
      <c r="DD183" s="78"/>
      <c r="DE183" s="78"/>
      <c r="DF183" s="78"/>
      <c r="DG183" s="78"/>
      <c r="DH183" s="78"/>
      <c r="DI183" s="78"/>
      <c r="DJ183" s="78"/>
      <c r="DK183" s="78"/>
      <c r="DL183" s="78"/>
      <c r="DM183" s="78"/>
      <c r="DN183" s="78"/>
      <c r="DO183" s="78"/>
      <c r="DP183" s="78"/>
      <c r="DQ183" s="78"/>
      <c r="DR183" s="78"/>
      <c r="DS183" s="78"/>
      <c r="DT183" s="78"/>
      <c r="DU183" s="78"/>
      <c r="DV183" s="78"/>
      <c r="DW183" s="78"/>
      <c r="DX183" s="78"/>
      <c r="DY183" s="78"/>
      <c r="DZ183" s="78"/>
      <c r="EA183" s="78"/>
      <c r="EB183" s="78"/>
      <c r="EC183" s="78"/>
      <c r="ED183" s="78"/>
      <c r="EE183" s="78"/>
      <c r="EF183" s="78"/>
      <c r="EG183" s="78"/>
      <c r="EH183" s="78"/>
      <c r="EI183" s="78"/>
      <c r="EJ183" s="78"/>
      <c r="EK183" s="78"/>
      <c r="EL183" s="78"/>
    </row>
    <row r="184" spans="1:142" x14ac:dyDescent="0.2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  <c r="BM184" s="78"/>
      <c r="BN184" s="78"/>
      <c r="BO184" s="78"/>
      <c r="BP184" s="78"/>
      <c r="BQ184" s="78"/>
      <c r="BR184" s="78"/>
      <c r="BS184" s="78"/>
      <c r="BT184" s="78"/>
      <c r="BU184" s="78"/>
      <c r="BV184" s="78"/>
      <c r="BW184" s="78"/>
      <c r="BX184" s="78"/>
      <c r="BY184" s="78"/>
      <c r="BZ184" s="78"/>
      <c r="CA184" s="78"/>
      <c r="CB184" s="78"/>
      <c r="CC184" s="78"/>
      <c r="CD184" s="78"/>
      <c r="CE184" s="78"/>
      <c r="CF184" s="78"/>
      <c r="CG184" s="78"/>
      <c r="CH184" s="78"/>
      <c r="CI184" s="78"/>
      <c r="CJ184" s="78"/>
      <c r="CK184" s="78"/>
      <c r="CL184" s="78"/>
      <c r="CM184" s="78"/>
      <c r="CN184" s="78"/>
      <c r="CO184" s="78"/>
      <c r="CP184" s="78"/>
      <c r="CQ184" s="78"/>
      <c r="CR184" s="78"/>
      <c r="CS184" s="78"/>
      <c r="CT184" s="78"/>
      <c r="CU184" s="78"/>
      <c r="CV184" s="78"/>
      <c r="CW184" s="78"/>
      <c r="CX184" s="78"/>
      <c r="CY184" s="78"/>
      <c r="CZ184" s="78"/>
      <c r="DA184" s="78"/>
      <c r="DB184" s="78"/>
      <c r="DC184" s="78"/>
      <c r="DD184" s="78"/>
      <c r="DE184" s="78"/>
      <c r="DF184" s="78"/>
      <c r="DG184" s="78"/>
      <c r="DH184" s="78"/>
      <c r="DI184" s="78"/>
      <c r="DJ184" s="78"/>
      <c r="DK184" s="78"/>
      <c r="DL184" s="78"/>
      <c r="DM184" s="78"/>
      <c r="DN184" s="78"/>
      <c r="DO184" s="78"/>
      <c r="DP184" s="78"/>
      <c r="DQ184" s="78"/>
      <c r="DR184" s="78"/>
      <c r="DS184" s="78"/>
      <c r="DT184" s="78"/>
      <c r="DU184" s="78"/>
      <c r="DV184" s="78"/>
      <c r="DW184" s="78"/>
      <c r="DX184" s="78"/>
      <c r="DY184" s="78"/>
      <c r="DZ184" s="78"/>
      <c r="EA184" s="78"/>
      <c r="EB184" s="78"/>
      <c r="EC184" s="78"/>
      <c r="ED184" s="78"/>
      <c r="EE184" s="78"/>
      <c r="EF184" s="78"/>
      <c r="EG184" s="78"/>
      <c r="EH184" s="78"/>
      <c r="EI184" s="78"/>
      <c r="EJ184" s="78"/>
      <c r="EK184" s="78"/>
      <c r="EL184" s="78"/>
    </row>
    <row r="185" spans="1:142" x14ac:dyDescent="0.2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8"/>
      <c r="BR185" s="78"/>
      <c r="BS185" s="78"/>
      <c r="BT185" s="78"/>
      <c r="BU185" s="78"/>
      <c r="BV185" s="78"/>
      <c r="BW185" s="78"/>
      <c r="BX185" s="78"/>
      <c r="BY185" s="78"/>
      <c r="BZ185" s="78"/>
      <c r="CA185" s="78"/>
      <c r="CB185" s="78"/>
      <c r="CC185" s="78"/>
      <c r="CD185" s="78"/>
      <c r="CE185" s="78"/>
      <c r="CF185" s="78"/>
      <c r="CG185" s="78"/>
      <c r="CH185" s="78"/>
      <c r="CI185" s="78"/>
      <c r="CJ185" s="78"/>
      <c r="CK185" s="78"/>
      <c r="CL185" s="78"/>
      <c r="CM185" s="78"/>
      <c r="CN185" s="78"/>
      <c r="CO185" s="78"/>
      <c r="CP185" s="78"/>
      <c r="CQ185" s="78"/>
      <c r="CR185" s="78"/>
      <c r="CS185" s="78"/>
      <c r="CT185" s="78"/>
      <c r="CU185" s="78"/>
      <c r="CV185" s="78"/>
      <c r="CW185" s="78"/>
      <c r="CX185" s="78"/>
      <c r="CY185" s="78"/>
      <c r="CZ185" s="78"/>
      <c r="DA185" s="78"/>
      <c r="DB185" s="78"/>
      <c r="DC185" s="78"/>
      <c r="DD185" s="78"/>
      <c r="DE185" s="78"/>
      <c r="DF185" s="78"/>
      <c r="DG185" s="78"/>
      <c r="DH185" s="78"/>
      <c r="DI185" s="78"/>
      <c r="DJ185" s="78"/>
      <c r="DK185" s="78"/>
      <c r="DL185" s="78"/>
      <c r="DM185" s="78"/>
      <c r="DN185" s="78"/>
      <c r="DO185" s="78"/>
      <c r="DP185" s="78"/>
      <c r="DQ185" s="78"/>
      <c r="DR185" s="78"/>
      <c r="DS185" s="78"/>
      <c r="DT185" s="78"/>
      <c r="DU185" s="78"/>
      <c r="DV185" s="78"/>
      <c r="DW185" s="78"/>
      <c r="DX185" s="78"/>
      <c r="DY185" s="78"/>
      <c r="DZ185" s="78"/>
      <c r="EA185" s="78"/>
      <c r="EB185" s="78"/>
      <c r="EC185" s="78"/>
      <c r="ED185" s="78"/>
      <c r="EE185" s="78"/>
      <c r="EF185" s="78"/>
      <c r="EG185" s="78"/>
      <c r="EH185" s="78"/>
      <c r="EI185" s="78"/>
      <c r="EJ185" s="78"/>
      <c r="EK185" s="78"/>
      <c r="EL185" s="78"/>
    </row>
    <row r="186" spans="1:142" x14ac:dyDescent="0.2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8"/>
      <c r="BR186" s="78"/>
      <c r="BS186" s="78"/>
      <c r="BT186" s="78"/>
      <c r="BU186" s="78"/>
      <c r="BV186" s="78"/>
      <c r="BW186" s="78"/>
      <c r="BX186" s="78"/>
      <c r="BY186" s="78"/>
      <c r="BZ186" s="78"/>
      <c r="CA186" s="78"/>
      <c r="CB186" s="78"/>
      <c r="CC186" s="78"/>
      <c r="CD186" s="78"/>
      <c r="CE186" s="78"/>
      <c r="CF186" s="78"/>
      <c r="CG186" s="78"/>
      <c r="CH186" s="78"/>
      <c r="CI186" s="78"/>
      <c r="CJ186" s="78"/>
      <c r="CK186" s="78"/>
      <c r="CL186" s="78"/>
      <c r="CM186" s="78"/>
      <c r="CN186" s="78"/>
      <c r="CO186" s="78"/>
      <c r="CP186" s="78"/>
      <c r="CQ186" s="78"/>
      <c r="CR186" s="78"/>
      <c r="CS186" s="78"/>
      <c r="CT186" s="78"/>
      <c r="CU186" s="78"/>
      <c r="CV186" s="78"/>
      <c r="CW186" s="78"/>
      <c r="CX186" s="78"/>
      <c r="CY186" s="78"/>
      <c r="CZ186" s="78"/>
      <c r="DA186" s="78"/>
      <c r="DB186" s="78"/>
      <c r="DC186" s="78"/>
      <c r="DD186" s="78"/>
      <c r="DE186" s="78"/>
      <c r="DF186" s="78"/>
      <c r="DG186" s="78"/>
      <c r="DH186" s="78"/>
      <c r="DI186" s="78"/>
      <c r="DJ186" s="78"/>
      <c r="DK186" s="78"/>
      <c r="DL186" s="78"/>
      <c r="DM186" s="78"/>
      <c r="DN186" s="78"/>
      <c r="DO186" s="78"/>
      <c r="DP186" s="78"/>
      <c r="DQ186" s="78"/>
      <c r="DR186" s="78"/>
      <c r="DS186" s="78"/>
      <c r="DT186" s="78"/>
      <c r="DU186" s="78"/>
      <c r="DV186" s="78"/>
      <c r="DW186" s="78"/>
      <c r="DX186" s="78"/>
      <c r="DY186" s="78"/>
      <c r="DZ186" s="78"/>
      <c r="EA186" s="78"/>
      <c r="EB186" s="78"/>
      <c r="EC186" s="78"/>
      <c r="ED186" s="78"/>
      <c r="EE186" s="78"/>
      <c r="EF186" s="78"/>
      <c r="EG186" s="78"/>
      <c r="EH186" s="78"/>
      <c r="EI186" s="78"/>
      <c r="EJ186" s="78"/>
      <c r="EK186" s="78"/>
      <c r="EL186" s="78"/>
    </row>
    <row r="187" spans="1:142" x14ac:dyDescent="0.2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  <c r="BX187" s="78"/>
      <c r="BY187" s="78"/>
      <c r="BZ187" s="78"/>
      <c r="CA187" s="78"/>
      <c r="CB187" s="78"/>
      <c r="CC187" s="78"/>
      <c r="CD187" s="78"/>
      <c r="CE187" s="78"/>
      <c r="CF187" s="78"/>
      <c r="CG187" s="78"/>
      <c r="CH187" s="78"/>
      <c r="CI187" s="78"/>
      <c r="CJ187" s="78"/>
      <c r="CK187" s="78"/>
      <c r="CL187" s="78"/>
      <c r="CM187" s="78"/>
      <c r="CN187" s="78"/>
      <c r="CO187" s="78"/>
      <c r="CP187" s="78"/>
      <c r="CQ187" s="78"/>
      <c r="CR187" s="78"/>
      <c r="CS187" s="78"/>
      <c r="CT187" s="78"/>
      <c r="CU187" s="78"/>
      <c r="CV187" s="78"/>
      <c r="CW187" s="78"/>
      <c r="CX187" s="78"/>
      <c r="CY187" s="78"/>
      <c r="CZ187" s="78"/>
      <c r="DA187" s="78"/>
      <c r="DB187" s="78"/>
      <c r="DC187" s="78"/>
      <c r="DD187" s="78"/>
      <c r="DE187" s="78"/>
      <c r="DF187" s="78"/>
      <c r="DG187" s="78"/>
      <c r="DH187" s="78"/>
      <c r="DI187" s="78"/>
      <c r="DJ187" s="78"/>
      <c r="DK187" s="78"/>
      <c r="DL187" s="78"/>
      <c r="DM187" s="78"/>
      <c r="DN187" s="78"/>
      <c r="DO187" s="78"/>
      <c r="DP187" s="78"/>
      <c r="DQ187" s="78"/>
      <c r="DR187" s="78"/>
      <c r="DS187" s="78"/>
      <c r="DT187" s="78"/>
      <c r="DU187" s="78"/>
      <c r="DV187" s="78"/>
      <c r="DW187" s="78"/>
      <c r="DX187" s="78"/>
      <c r="DY187" s="78"/>
      <c r="DZ187" s="78"/>
      <c r="EA187" s="78"/>
      <c r="EB187" s="78"/>
      <c r="EC187" s="78"/>
      <c r="ED187" s="78"/>
      <c r="EE187" s="78"/>
      <c r="EF187" s="78"/>
      <c r="EG187" s="78"/>
      <c r="EH187" s="78"/>
      <c r="EI187" s="78"/>
      <c r="EJ187" s="78"/>
      <c r="EK187" s="78"/>
      <c r="EL187" s="78"/>
    </row>
    <row r="188" spans="1:142" x14ac:dyDescent="0.2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  <c r="BX188" s="78"/>
      <c r="BY188" s="78"/>
      <c r="BZ188" s="78"/>
      <c r="CA188" s="78"/>
      <c r="CB188" s="78"/>
      <c r="CC188" s="78"/>
      <c r="CD188" s="78"/>
      <c r="CE188" s="78"/>
      <c r="CF188" s="78"/>
      <c r="CG188" s="78"/>
      <c r="CH188" s="78"/>
      <c r="CI188" s="78"/>
      <c r="CJ188" s="78"/>
      <c r="CK188" s="78"/>
      <c r="CL188" s="78"/>
      <c r="CM188" s="78"/>
      <c r="CN188" s="78"/>
      <c r="CO188" s="78"/>
      <c r="CP188" s="78"/>
      <c r="CQ188" s="78"/>
      <c r="CR188" s="78"/>
      <c r="CS188" s="78"/>
      <c r="CT188" s="78"/>
      <c r="CU188" s="78"/>
      <c r="CV188" s="78"/>
      <c r="CW188" s="78"/>
      <c r="CX188" s="78"/>
      <c r="CY188" s="78"/>
      <c r="CZ188" s="78"/>
      <c r="DA188" s="78"/>
      <c r="DB188" s="78"/>
      <c r="DC188" s="78"/>
      <c r="DD188" s="78"/>
      <c r="DE188" s="78"/>
      <c r="DF188" s="78"/>
      <c r="DG188" s="78"/>
      <c r="DH188" s="78"/>
      <c r="DI188" s="78"/>
      <c r="DJ188" s="78"/>
      <c r="DK188" s="78"/>
      <c r="DL188" s="78"/>
      <c r="DM188" s="78"/>
      <c r="DN188" s="78"/>
      <c r="DO188" s="78"/>
      <c r="DP188" s="78"/>
      <c r="DQ188" s="78"/>
      <c r="DR188" s="78"/>
      <c r="DS188" s="78"/>
      <c r="DT188" s="78"/>
      <c r="DU188" s="78"/>
      <c r="DV188" s="78"/>
      <c r="DW188" s="78"/>
      <c r="DX188" s="78"/>
      <c r="DY188" s="78"/>
      <c r="DZ188" s="78"/>
      <c r="EA188" s="78"/>
      <c r="EB188" s="78"/>
      <c r="EC188" s="78"/>
      <c r="ED188" s="78"/>
      <c r="EE188" s="78"/>
      <c r="EF188" s="78"/>
      <c r="EG188" s="78"/>
      <c r="EH188" s="78"/>
      <c r="EI188" s="78"/>
      <c r="EJ188" s="78"/>
      <c r="EK188" s="78"/>
      <c r="EL188" s="78"/>
    </row>
    <row r="189" spans="1:142" x14ac:dyDescent="0.2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  <c r="CE189" s="78"/>
      <c r="CF189" s="78"/>
      <c r="CG189" s="78"/>
      <c r="CH189" s="78"/>
      <c r="CI189" s="78"/>
      <c r="CJ189" s="78"/>
      <c r="CK189" s="78"/>
      <c r="CL189" s="78"/>
      <c r="CM189" s="78"/>
      <c r="CN189" s="78"/>
      <c r="CO189" s="78"/>
      <c r="CP189" s="78"/>
      <c r="CQ189" s="78"/>
      <c r="CR189" s="78"/>
      <c r="CS189" s="78"/>
      <c r="CT189" s="78"/>
      <c r="CU189" s="78"/>
      <c r="CV189" s="78"/>
      <c r="CW189" s="78"/>
      <c r="CX189" s="78"/>
      <c r="CY189" s="78"/>
      <c r="CZ189" s="78"/>
      <c r="DA189" s="78"/>
      <c r="DB189" s="78"/>
      <c r="DC189" s="78"/>
      <c r="DD189" s="78"/>
      <c r="DE189" s="78"/>
      <c r="DF189" s="78"/>
      <c r="DG189" s="78"/>
      <c r="DH189" s="78"/>
      <c r="DI189" s="78"/>
      <c r="DJ189" s="78"/>
      <c r="DK189" s="78"/>
      <c r="DL189" s="78"/>
      <c r="DM189" s="78"/>
      <c r="DN189" s="78"/>
      <c r="DO189" s="78"/>
      <c r="DP189" s="78"/>
      <c r="DQ189" s="78"/>
      <c r="DR189" s="78"/>
      <c r="DS189" s="78"/>
      <c r="DT189" s="78"/>
      <c r="DU189" s="78"/>
      <c r="DV189" s="78"/>
      <c r="DW189" s="78"/>
      <c r="DX189" s="78"/>
      <c r="DY189" s="78"/>
      <c r="DZ189" s="78"/>
      <c r="EA189" s="78"/>
      <c r="EB189" s="78"/>
      <c r="EC189" s="78"/>
      <c r="ED189" s="78"/>
      <c r="EE189" s="78"/>
      <c r="EF189" s="78"/>
      <c r="EG189" s="78"/>
      <c r="EH189" s="78"/>
      <c r="EI189" s="78"/>
      <c r="EJ189" s="78"/>
      <c r="EK189" s="78"/>
      <c r="EL189" s="78"/>
    </row>
    <row r="190" spans="1:142" x14ac:dyDescent="0.2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  <c r="CN190" s="78"/>
      <c r="CO190" s="78"/>
      <c r="CP190" s="78"/>
      <c r="CQ190" s="78"/>
      <c r="CR190" s="78"/>
      <c r="CS190" s="78"/>
      <c r="CT190" s="78"/>
      <c r="CU190" s="78"/>
      <c r="CV190" s="78"/>
      <c r="CW190" s="78"/>
      <c r="CX190" s="78"/>
      <c r="CY190" s="78"/>
      <c r="CZ190" s="78"/>
      <c r="DA190" s="78"/>
      <c r="DB190" s="78"/>
      <c r="DC190" s="78"/>
      <c r="DD190" s="78"/>
      <c r="DE190" s="78"/>
      <c r="DF190" s="78"/>
      <c r="DG190" s="78"/>
      <c r="DH190" s="78"/>
      <c r="DI190" s="78"/>
      <c r="DJ190" s="78"/>
      <c r="DK190" s="78"/>
      <c r="DL190" s="78"/>
      <c r="DM190" s="78"/>
      <c r="DN190" s="78"/>
      <c r="DO190" s="78"/>
      <c r="DP190" s="78"/>
      <c r="DQ190" s="78"/>
      <c r="DR190" s="78"/>
      <c r="DS190" s="78"/>
      <c r="DT190" s="78"/>
      <c r="DU190" s="78"/>
      <c r="DV190" s="78"/>
      <c r="DW190" s="78"/>
      <c r="DX190" s="78"/>
      <c r="DY190" s="78"/>
      <c r="DZ190" s="78"/>
      <c r="EA190" s="78"/>
      <c r="EB190" s="78"/>
      <c r="EC190" s="78"/>
      <c r="ED190" s="78"/>
      <c r="EE190" s="78"/>
      <c r="EF190" s="78"/>
      <c r="EG190" s="78"/>
      <c r="EH190" s="78"/>
      <c r="EI190" s="78"/>
      <c r="EJ190" s="78"/>
      <c r="EK190" s="78"/>
      <c r="EL190" s="78"/>
    </row>
    <row r="191" spans="1:142" x14ac:dyDescent="0.2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  <c r="BM191" s="78"/>
      <c r="BN191" s="78"/>
      <c r="BO191" s="78"/>
      <c r="BP191" s="78"/>
      <c r="BQ191" s="78"/>
      <c r="BR191" s="78"/>
      <c r="BS191" s="78"/>
      <c r="BT191" s="78"/>
      <c r="BU191" s="78"/>
      <c r="BV191" s="78"/>
      <c r="BW191" s="78"/>
      <c r="BX191" s="78"/>
      <c r="BY191" s="78"/>
      <c r="BZ191" s="78"/>
      <c r="CA191" s="78"/>
      <c r="CB191" s="78"/>
      <c r="CC191" s="78"/>
      <c r="CD191" s="78"/>
      <c r="CE191" s="78"/>
      <c r="CF191" s="78"/>
      <c r="CG191" s="78"/>
      <c r="CH191" s="78"/>
      <c r="CI191" s="78"/>
      <c r="CJ191" s="78"/>
      <c r="CK191" s="78"/>
      <c r="CL191" s="78"/>
      <c r="CM191" s="78"/>
      <c r="CN191" s="78"/>
      <c r="CO191" s="78"/>
      <c r="CP191" s="78"/>
      <c r="CQ191" s="78"/>
      <c r="CR191" s="78"/>
      <c r="CS191" s="78"/>
      <c r="CT191" s="78"/>
      <c r="CU191" s="78"/>
      <c r="CV191" s="78"/>
      <c r="CW191" s="78"/>
      <c r="CX191" s="78"/>
      <c r="CY191" s="78"/>
      <c r="CZ191" s="78"/>
      <c r="DA191" s="78"/>
      <c r="DB191" s="78"/>
      <c r="DC191" s="78"/>
      <c r="DD191" s="78"/>
      <c r="DE191" s="78"/>
      <c r="DF191" s="78"/>
      <c r="DG191" s="78"/>
      <c r="DH191" s="78"/>
      <c r="DI191" s="78"/>
      <c r="DJ191" s="78"/>
      <c r="DK191" s="78"/>
      <c r="DL191" s="78"/>
      <c r="DM191" s="78"/>
      <c r="DN191" s="78"/>
      <c r="DO191" s="78"/>
      <c r="DP191" s="78"/>
      <c r="DQ191" s="78"/>
      <c r="DR191" s="78"/>
      <c r="DS191" s="78"/>
      <c r="DT191" s="78"/>
      <c r="DU191" s="78"/>
      <c r="DV191" s="78"/>
      <c r="DW191" s="78"/>
      <c r="DX191" s="78"/>
      <c r="DY191" s="78"/>
      <c r="DZ191" s="78"/>
      <c r="EA191" s="78"/>
      <c r="EB191" s="78"/>
      <c r="EC191" s="78"/>
      <c r="ED191" s="78"/>
      <c r="EE191" s="78"/>
      <c r="EF191" s="78"/>
      <c r="EG191" s="78"/>
      <c r="EH191" s="78"/>
      <c r="EI191" s="78"/>
      <c r="EJ191" s="78"/>
      <c r="EK191" s="78"/>
      <c r="EL191" s="78"/>
    </row>
    <row r="192" spans="1:142" x14ac:dyDescent="0.2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  <c r="CE192" s="78"/>
      <c r="CF192" s="78"/>
      <c r="CG192" s="78"/>
      <c r="CH192" s="78"/>
      <c r="CI192" s="78"/>
      <c r="CJ192" s="78"/>
      <c r="CK192" s="78"/>
      <c r="CL192" s="78"/>
      <c r="CM192" s="78"/>
      <c r="CN192" s="78"/>
      <c r="CO192" s="78"/>
      <c r="CP192" s="78"/>
      <c r="CQ192" s="78"/>
      <c r="CR192" s="78"/>
      <c r="CS192" s="78"/>
      <c r="CT192" s="78"/>
      <c r="CU192" s="78"/>
      <c r="CV192" s="78"/>
      <c r="CW192" s="78"/>
      <c r="CX192" s="78"/>
      <c r="CY192" s="78"/>
      <c r="CZ192" s="78"/>
      <c r="DA192" s="78"/>
      <c r="DB192" s="78"/>
      <c r="DC192" s="78"/>
      <c r="DD192" s="78"/>
      <c r="DE192" s="78"/>
      <c r="DF192" s="78"/>
      <c r="DG192" s="78"/>
      <c r="DH192" s="78"/>
      <c r="DI192" s="78"/>
      <c r="DJ192" s="78"/>
      <c r="DK192" s="78"/>
      <c r="DL192" s="78"/>
      <c r="DM192" s="78"/>
      <c r="DN192" s="78"/>
      <c r="DO192" s="78"/>
      <c r="DP192" s="78"/>
      <c r="DQ192" s="78"/>
      <c r="DR192" s="78"/>
      <c r="DS192" s="78"/>
      <c r="DT192" s="78"/>
      <c r="DU192" s="78"/>
      <c r="DV192" s="78"/>
      <c r="DW192" s="78"/>
      <c r="DX192" s="78"/>
      <c r="DY192" s="78"/>
      <c r="DZ192" s="78"/>
      <c r="EA192" s="78"/>
      <c r="EB192" s="78"/>
      <c r="EC192" s="78"/>
      <c r="ED192" s="78"/>
      <c r="EE192" s="78"/>
      <c r="EF192" s="78"/>
      <c r="EG192" s="78"/>
      <c r="EH192" s="78"/>
      <c r="EI192" s="78"/>
      <c r="EJ192" s="78"/>
      <c r="EK192" s="78"/>
      <c r="EL192" s="78"/>
    </row>
    <row r="193" spans="1:142" x14ac:dyDescent="0.2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  <c r="BX193" s="78"/>
      <c r="BY193" s="78"/>
      <c r="BZ193" s="78"/>
      <c r="CA193" s="78"/>
      <c r="CB193" s="78"/>
      <c r="CC193" s="78"/>
      <c r="CD193" s="78"/>
      <c r="CE193" s="78"/>
      <c r="CF193" s="78"/>
      <c r="CG193" s="78"/>
      <c r="CH193" s="78"/>
      <c r="CI193" s="78"/>
      <c r="CJ193" s="78"/>
      <c r="CK193" s="78"/>
      <c r="CL193" s="78"/>
      <c r="CM193" s="78"/>
      <c r="CN193" s="78"/>
      <c r="CO193" s="78"/>
      <c r="CP193" s="78"/>
      <c r="CQ193" s="78"/>
      <c r="CR193" s="78"/>
      <c r="CS193" s="78"/>
      <c r="CT193" s="78"/>
      <c r="CU193" s="78"/>
      <c r="CV193" s="78"/>
      <c r="CW193" s="78"/>
      <c r="CX193" s="78"/>
      <c r="CY193" s="78"/>
      <c r="CZ193" s="78"/>
      <c r="DA193" s="78"/>
      <c r="DB193" s="78"/>
      <c r="DC193" s="78"/>
      <c r="DD193" s="78"/>
      <c r="DE193" s="78"/>
      <c r="DF193" s="78"/>
      <c r="DG193" s="78"/>
      <c r="DH193" s="78"/>
      <c r="DI193" s="78"/>
      <c r="DJ193" s="78"/>
      <c r="DK193" s="78"/>
      <c r="DL193" s="78"/>
      <c r="DM193" s="78"/>
      <c r="DN193" s="78"/>
      <c r="DO193" s="78"/>
      <c r="DP193" s="78"/>
      <c r="DQ193" s="78"/>
      <c r="DR193" s="78"/>
      <c r="DS193" s="78"/>
      <c r="DT193" s="78"/>
      <c r="DU193" s="78"/>
      <c r="DV193" s="78"/>
      <c r="DW193" s="78"/>
      <c r="DX193" s="78"/>
      <c r="DY193" s="78"/>
      <c r="DZ193" s="78"/>
      <c r="EA193" s="78"/>
      <c r="EB193" s="78"/>
      <c r="EC193" s="78"/>
      <c r="ED193" s="78"/>
      <c r="EE193" s="78"/>
      <c r="EF193" s="78"/>
      <c r="EG193" s="78"/>
      <c r="EH193" s="78"/>
      <c r="EI193" s="78"/>
      <c r="EJ193" s="78"/>
      <c r="EK193" s="78"/>
      <c r="EL193" s="78"/>
    </row>
    <row r="194" spans="1:142" x14ac:dyDescent="0.2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8"/>
      <c r="CA194" s="78"/>
      <c r="CB194" s="78"/>
      <c r="CC194" s="78"/>
      <c r="CD194" s="78"/>
      <c r="CE194" s="78"/>
      <c r="CF194" s="78"/>
      <c r="CG194" s="78"/>
      <c r="CH194" s="78"/>
      <c r="CI194" s="78"/>
      <c r="CJ194" s="78"/>
      <c r="CK194" s="78"/>
      <c r="CL194" s="78"/>
      <c r="CM194" s="78"/>
      <c r="CN194" s="78"/>
      <c r="CO194" s="78"/>
      <c r="CP194" s="78"/>
      <c r="CQ194" s="78"/>
      <c r="CR194" s="78"/>
      <c r="CS194" s="78"/>
      <c r="CT194" s="78"/>
      <c r="CU194" s="78"/>
      <c r="CV194" s="78"/>
      <c r="CW194" s="78"/>
      <c r="CX194" s="78"/>
      <c r="CY194" s="78"/>
      <c r="CZ194" s="78"/>
      <c r="DA194" s="78"/>
      <c r="DB194" s="78"/>
      <c r="DC194" s="78"/>
      <c r="DD194" s="78"/>
      <c r="DE194" s="78"/>
      <c r="DF194" s="78"/>
      <c r="DG194" s="78"/>
      <c r="DH194" s="78"/>
      <c r="DI194" s="78"/>
      <c r="DJ194" s="78"/>
      <c r="DK194" s="78"/>
      <c r="DL194" s="78"/>
      <c r="DM194" s="78"/>
      <c r="DN194" s="78"/>
      <c r="DO194" s="78"/>
      <c r="DP194" s="78"/>
      <c r="DQ194" s="78"/>
      <c r="DR194" s="78"/>
      <c r="DS194" s="78"/>
      <c r="DT194" s="78"/>
      <c r="DU194" s="78"/>
      <c r="DV194" s="78"/>
      <c r="DW194" s="78"/>
      <c r="DX194" s="78"/>
      <c r="DY194" s="78"/>
      <c r="DZ194" s="78"/>
      <c r="EA194" s="78"/>
      <c r="EB194" s="78"/>
      <c r="EC194" s="78"/>
      <c r="ED194" s="78"/>
      <c r="EE194" s="78"/>
      <c r="EF194" s="78"/>
      <c r="EG194" s="78"/>
      <c r="EH194" s="78"/>
      <c r="EI194" s="78"/>
      <c r="EJ194" s="78"/>
      <c r="EK194" s="78"/>
      <c r="EL194" s="78"/>
    </row>
    <row r="195" spans="1:142" x14ac:dyDescent="0.2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  <c r="BD195" s="78"/>
      <c r="BE195" s="78"/>
      <c r="BF195" s="78"/>
      <c r="BG195" s="78"/>
      <c r="BH195" s="78"/>
      <c r="BI195" s="78"/>
      <c r="BJ195" s="78"/>
      <c r="BK195" s="78"/>
      <c r="BL195" s="78"/>
      <c r="BM195" s="78"/>
      <c r="BN195" s="78"/>
      <c r="BO195" s="78"/>
      <c r="BP195" s="78"/>
      <c r="BQ195" s="78"/>
      <c r="BR195" s="78"/>
      <c r="BS195" s="78"/>
      <c r="BT195" s="78"/>
      <c r="BU195" s="78"/>
      <c r="BV195" s="78"/>
      <c r="BW195" s="78"/>
      <c r="BX195" s="78"/>
      <c r="BY195" s="78"/>
      <c r="BZ195" s="78"/>
      <c r="CA195" s="78"/>
      <c r="CB195" s="78"/>
      <c r="CC195" s="78"/>
      <c r="CD195" s="78"/>
      <c r="CE195" s="78"/>
      <c r="CF195" s="78"/>
      <c r="CG195" s="78"/>
      <c r="CH195" s="78"/>
      <c r="CI195" s="78"/>
      <c r="CJ195" s="78"/>
      <c r="CK195" s="78"/>
      <c r="CL195" s="78"/>
      <c r="CM195" s="78"/>
      <c r="CN195" s="78"/>
      <c r="CO195" s="78"/>
      <c r="CP195" s="78"/>
      <c r="CQ195" s="78"/>
      <c r="CR195" s="78"/>
      <c r="CS195" s="78"/>
      <c r="CT195" s="78"/>
      <c r="CU195" s="78"/>
      <c r="CV195" s="78"/>
      <c r="CW195" s="78"/>
      <c r="CX195" s="78"/>
      <c r="CY195" s="78"/>
      <c r="CZ195" s="78"/>
      <c r="DA195" s="78"/>
      <c r="DB195" s="78"/>
      <c r="DC195" s="78"/>
      <c r="DD195" s="78"/>
      <c r="DE195" s="78"/>
      <c r="DF195" s="78"/>
      <c r="DG195" s="78"/>
      <c r="DH195" s="78"/>
      <c r="DI195" s="78"/>
      <c r="DJ195" s="78"/>
      <c r="DK195" s="78"/>
      <c r="DL195" s="78"/>
      <c r="DM195" s="78"/>
      <c r="DN195" s="78"/>
      <c r="DO195" s="78"/>
      <c r="DP195" s="78"/>
      <c r="DQ195" s="78"/>
      <c r="DR195" s="78"/>
      <c r="DS195" s="78"/>
      <c r="DT195" s="78"/>
      <c r="DU195" s="78"/>
      <c r="DV195" s="78"/>
      <c r="DW195" s="78"/>
      <c r="DX195" s="78"/>
      <c r="DY195" s="78"/>
      <c r="DZ195" s="78"/>
      <c r="EA195" s="78"/>
      <c r="EB195" s="78"/>
      <c r="EC195" s="78"/>
      <c r="ED195" s="78"/>
      <c r="EE195" s="78"/>
      <c r="EF195" s="78"/>
      <c r="EG195" s="78"/>
      <c r="EH195" s="78"/>
      <c r="EI195" s="78"/>
      <c r="EJ195" s="78"/>
      <c r="EK195" s="78"/>
      <c r="EL195" s="78"/>
    </row>
    <row r="196" spans="1:142" x14ac:dyDescent="0.2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8"/>
      <c r="BM196" s="78"/>
      <c r="BN196" s="78"/>
      <c r="BO196" s="78"/>
      <c r="BP196" s="78"/>
      <c r="BQ196" s="78"/>
      <c r="BR196" s="78"/>
      <c r="BS196" s="78"/>
      <c r="BT196" s="78"/>
      <c r="BU196" s="78"/>
      <c r="BV196" s="78"/>
      <c r="BW196" s="78"/>
      <c r="BX196" s="78"/>
      <c r="BY196" s="78"/>
      <c r="BZ196" s="78"/>
      <c r="CA196" s="78"/>
      <c r="CB196" s="78"/>
      <c r="CC196" s="78"/>
      <c r="CD196" s="78"/>
      <c r="CE196" s="78"/>
      <c r="CF196" s="78"/>
      <c r="CG196" s="78"/>
      <c r="CH196" s="78"/>
      <c r="CI196" s="78"/>
      <c r="CJ196" s="78"/>
      <c r="CK196" s="78"/>
      <c r="CL196" s="78"/>
      <c r="CM196" s="78"/>
      <c r="CN196" s="78"/>
      <c r="CO196" s="78"/>
      <c r="CP196" s="78"/>
      <c r="CQ196" s="78"/>
      <c r="CR196" s="78"/>
      <c r="CS196" s="78"/>
      <c r="CT196" s="78"/>
      <c r="CU196" s="78"/>
      <c r="CV196" s="78"/>
      <c r="CW196" s="78"/>
      <c r="CX196" s="78"/>
      <c r="CY196" s="78"/>
      <c r="CZ196" s="78"/>
      <c r="DA196" s="78"/>
      <c r="DB196" s="78"/>
      <c r="DC196" s="78"/>
      <c r="DD196" s="78"/>
      <c r="DE196" s="78"/>
      <c r="DF196" s="78"/>
      <c r="DG196" s="78"/>
      <c r="DH196" s="78"/>
      <c r="DI196" s="78"/>
      <c r="DJ196" s="78"/>
      <c r="DK196" s="78"/>
      <c r="DL196" s="78"/>
      <c r="DM196" s="78"/>
      <c r="DN196" s="78"/>
      <c r="DO196" s="78"/>
      <c r="DP196" s="78"/>
      <c r="DQ196" s="78"/>
      <c r="DR196" s="78"/>
      <c r="DS196" s="78"/>
      <c r="DT196" s="78"/>
      <c r="DU196" s="78"/>
      <c r="DV196" s="78"/>
      <c r="DW196" s="78"/>
      <c r="DX196" s="78"/>
      <c r="DY196" s="78"/>
      <c r="DZ196" s="78"/>
      <c r="EA196" s="78"/>
      <c r="EB196" s="78"/>
      <c r="EC196" s="78"/>
      <c r="ED196" s="78"/>
      <c r="EE196" s="78"/>
      <c r="EF196" s="78"/>
      <c r="EG196" s="78"/>
      <c r="EH196" s="78"/>
      <c r="EI196" s="78"/>
      <c r="EJ196" s="78"/>
      <c r="EK196" s="78"/>
      <c r="EL196" s="78"/>
    </row>
    <row r="197" spans="1:142" x14ac:dyDescent="0.2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  <c r="BD197" s="78"/>
      <c r="BE197" s="78"/>
      <c r="BF197" s="78"/>
      <c r="BG197" s="78"/>
      <c r="BH197" s="78"/>
      <c r="BI197" s="78"/>
      <c r="BJ197" s="78"/>
      <c r="BK197" s="78"/>
      <c r="BL197" s="78"/>
      <c r="BM197" s="78"/>
      <c r="BN197" s="78"/>
      <c r="BO197" s="78"/>
      <c r="BP197" s="78"/>
      <c r="BQ197" s="78"/>
      <c r="BR197" s="78"/>
      <c r="BS197" s="78"/>
      <c r="BT197" s="78"/>
      <c r="BU197" s="78"/>
      <c r="BV197" s="78"/>
      <c r="BW197" s="78"/>
      <c r="BX197" s="78"/>
      <c r="BY197" s="78"/>
      <c r="BZ197" s="78"/>
      <c r="CA197" s="78"/>
      <c r="CB197" s="78"/>
      <c r="CC197" s="78"/>
      <c r="CD197" s="78"/>
      <c r="CE197" s="78"/>
      <c r="CF197" s="78"/>
      <c r="CG197" s="78"/>
      <c r="CH197" s="78"/>
      <c r="CI197" s="78"/>
      <c r="CJ197" s="78"/>
      <c r="CK197" s="78"/>
      <c r="CL197" s="78"/>
      <c r="CM197" s="78"/>
      <c r="CN197" s="78"/>
      <c r="CO197" s="78"/>
      <c r="CP197" s="78"/>
      <c r="CQ197" s="78"/>
      <c r="CR197" s="78"/>
      <c r="CS197" s="78"/>
      <c r="CT197" s="78"/>
      <c r="CU197" s="78"/>
      <c r="CV197" s="78"/>
      <c r="CW197" s="78"/>
      <c r="CX197" s="78"/>
      <c r="CY197" s="78"/>
      <c r="CZ197" s="78"/>
      <c r="DA197" s="78"/>
      <c r="DB197" s="78"/>
      <c r="DC197" s="78"/>
      <c r="DD197" s="78"/>
      <c r="DE197" s="78"/>
      <c r="DF197" s="78"/>
      <c r="DG197" s="78"/>
      <c r="DH197" s="78"/>
      <c r="DI197" s="78"/>
      <c r="DJ197" s="78"/>
      <c r="DK197" s="78"/>
      <c r="DL197" s="78"/>
      <c r="DM197" s="78"/>
      <c r="DN197" s="78"/>
      <c r="DO197" s="78"/>
      <c r="DP197" s="78"/>
      <c r="DQ197" s="78"/>
      <c r="DR197" s="78"/>
      <c r="DS197" s="78"/>
      <c r="DT197" s="78"/>
      <c r="DU197" s="78"/>
      <c r="DV197" s="78"/>
      <c r="DW197" s="78"/>
      <c r="DX197" s="78"/>
      <c r="DY197" s="78"/>
      <c r="DZ197" s="78"/>
      <c r="EA197" s="78"/>
      <c r="EB197" s="78"/>
      <c r="EC197" s="78"/>
      <c r="ED197" s="78"/>
      <c r="EE197" s="78"/>
      <c r="EF197" s="78"/>
      <c r="EG197" s="78"/>
      <c r="EH197" s="78"/>
      <c r="EI197" s="78"/>
      <c r="EJ197" s="78"/>
      <c r="EK197" s="78"/>
      <c r="EL197" s="78"/>
    </row>
    <row r="198" spans="1:142" x14ac:dyDescent="0.2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  <c r="BD198" s="78"/>
      <c r="BE198" s="78"/>
      <c r="BF198" s="78"/>
      <c r="BG198" s="78"/>
      <c r="BH198" s="78"/>
      <c r="BI198" s="78"/>
      <c r="BJ198" s="78"/>
      <c r="BK198" s="78"/>
      <c r="BL198" s="78"/>
      <c r="BM198" s="78"/>
      <c r="BN198" s="78"/>
      <c r="BO198" s="78"/>
      <c r="BP198" s="78"/>
      <c r="BQ198" s="78"/>
      <c r="BR198" s="78"/>
      <c r="BS198" s="78"/>
      <c r="BT198" s="78"/>
      <c r="BU198" s="78"/>
      <c r="BV198" s="78"/>
      <c r="BW198" s="78"/>
      <c r="BX198" s="78"/>
      <c r="BY198" s="78"/>
      <c r="BZ198" s="78"/>
      <c r="CA198" s="78"/>
      <c r="CB198" s="78"/>
      <c r="CC198" s="78"/>
      <c r="CD198" s="78"/>
      <c r="CE198" s="78"/>
      <c r="CF198" s="78"/>
      <c r="CG198" s="78"/>
      <c r="CH198" s="78"/>
      <c r="CI198" s="78"/>
      <c r="CJ198" s="78"/>
      <c r="CK198" s="78"/>
      <c r="CL198" s="78"/>
      <c r="CM198" s="78"/>
      <c r="CN198" s="78"/>
      <c r="CO198" s="78"/>
      <c r="CP198" s="78"/>
      <c r="CQ198" s="78"/>
      <c r="CR198" s="78"/>
      <c r="CS198" s="78"/>
      <c r="CT198" s="78"/>
      <c r="CU198" s="78"/>
      <c r="CV198" s="78"/>
      <c r="CW198" s="78"/>
      <c r="CX198" s="78"/>
      <c r="CY198" s="78"/>
      <c r="CZ198" s="78"/>
      <c r="DA198" s="78"/>
      <c r="DB198" s="78"/>
      <c r="DC198" s="78"/>
      <c r="DD198" s="78"/>
      <c r="DE198" s="78"/>
      <c r="DF198" s="78"/>
      <c r="DG198" s="78"/>
      <c r="DH198" s="78"/>
      <c r="DI198" s="78"/>
      <c r="DJ198" s="78"/>
      <c r="DK198" s="78"/>
      <c r="DL198" s="78"/>
      <c r="DM198" s="78"/>
      <c r="DN198" s="78"/>
      <c r="DO198" s="78"/>
      <c r="DP198" s="78"/>
      <c r="DQ198" s="78"/>
      <c r="DR198" s="78"/>
      <c r="DS198" s="78"/>
      <c r="DT198" s="78"/>
      <c r="DU198" s="78"/>
      <c r="DV198" s="78"/>
      <c r="DW198" s="78"/>
      <c r="DX198" s="78"/>
      <c r="DY198" s="78"/>
      <c r="DZ198" s="78"/>
      <c r="EA198" s="78"/>
      <c r="EB198" s="78"/>
      <c r="EC198" s="78"/>
      <c r="ED198" s="78"/>
      <c r="EE198" s="78"/>
      <c r="EF198" s="78"/>
      <c r="EG198" s="78"/>
      <c r="EH198" s="78"/>
      <c r="EI198" s="78"/>
      <c r="EJ198" s="78"/>
      <c r="EK198" s="78"/>
      <c r="EL198" s="78"/>
    </row>
    <row r="199" spans="1:142" x14ac:dyDescent="0.2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  <c r="BD199" s="78"/>
      <c r="BE199" s="78"/>
      <c r="BF199" s="78"/>
      <c r="BG199" s="78"/>
      <c r="BH199" s="78"/>
      <c r="BI199" s="78"/>
      <c r="BJ199" s="78"/>
      <c r="BK199" s="78"/>
      <c r="BL199" s="78"/>
      <c r="BM199" s="78"/>
      <c r="BN199" s="78"/>
      <c r="BO199" s="78"/>
      <c r="BP199" s="78"/>
      <c r="BQ199" s="78"/>
      <c r="BR199" s="78"/>
      <c r="BS199" s="78"/>
      <c r="BT199" s="78"/>
      <c r="BU199" s="78"/>
      <c r="BV199" s="78"/>
      <c r="BW199" s="78"/>
      <c r="BX199" s="78"/>
      <c r="BY199" s="78"/>
      <c r="BZ199" s="78"/>
      <c r="CA199" s="78"/>
      <c r="CB199" s="78"/>
      <c r="CC199" s="78"/>
      <c r="CD199" s="78"/>
      <c r="CE199" s="78"/>
      <c r="CF199" s="78"/>
      <c r="CG199" s="78"/>
      <c r="CH199" s="78"/>
      <c r="CI199" s="78"/>
      <c r="CJ199" s="78"/>
      <c r="CK199" s="78"/>
      <c r="CL199" s="78"/>
      <c r="CM199" s="78"/>
      <c r="CN199" s="78"/>
      <c r="CO199" s="78"/>
      <c r="CP199" s="78"/>
      <c r="CQ199" s="78"/>
      <c r="CR199" s="78"/>
      <c r="CS199" s="78"/>
      <c r="CT199" s="78"/>
      <c r="CU199" s="78"/>
      <c r="CV199" s="78"/>
      <c r="CW199" s="78"/>
      <c r="CX199" s="78"/>
      <c r="CY199" s="78"/>
      <c r="CZ199" s="78"/>
      <c r="DA199" s="78"/>
      <c r="DB199" s="78"/>
      <c r="DC199" s="78"/>
      <c r="DD199" s="78"/>
      <c r="DE199" s="78"/>
      <c r="DF199" s="78"/>
      <c r="DG199" s="78"/>
      <c r="DH199" s="78"/>
      <c r="DI199" s="78"/>
      <c r="DJ199" s="78"/>
      <c r="DK199" s="78"/>
      <c r="DL199" s="78"/>
      <c r="DM199" s="78"/>
      <c r="DN199" s="78"/>
      <c r="DO199" s="78"/>
      <c r="DP199" s="78"/>
      <c r="DQ199" s="78"/>
      <c r="DR199" s="78"/>
      <c r="DS199" s="78"/>
      <c r="DT199" s="78"/>
      <c r="DU199" s="78"/>
      <c r="DV199" s="78"/>
      <c r="DW199" s="78"/>
      <c r="DX199" s="78"/>
      <c r="DY199" s="78"/>
      <c r="DZ199" s="78"/>
      <c r="EA199" s="78"/>
      <c r="EB199" s="78"/>
      <c r="EC199" s="78"/>
      <c r="ED199" s="78"/>
      <c r="EE199" s="78"/>
      <c r="EF199" s="78"/>
      <c r="EG199" s="78"/>
      <c r="EH199" s="78"/>
      <c r="EI199" s="78"/>
      <c r="EJ199" s="78"/>
      <c r="EK199" s="78"/>
      <c r="EL199" s="78"/>
    </row>
    <row r="200" spans="1:142" x14ac:dyDescent="0.2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  <c r="BD200" s="78"/>
      <c r="BE200" s="78"/>
      <c r="BF200" s="78"/>
      <c r="BG200" s="78"/>
      <c r="BH200" s="78"/>
      <c r="BI200" s="78"/>
      <c r="BJ200" s="78"/>
      <c r="BK200" s="78"/>
      <c r="BL200" s="78"/>
      <c r="BM200" s="78"/>
      <c r="BN200" s="78"/>
      <c r="BO200" s="78"/>
      <c r="BP200" s="78"/>
      <c r="BQ200" s="78"/>
      <c r="BR200" s="78"/>
      <c r="BS200" s="78"/>
      <c r="BT200" s="78"/>
      <c r="BU200" s="78"/>
      <c r="BV200" s="78"/>
      <c r="BW200" s="78"/>
      <c r="BX200" s="78"/>
      <c r="BY200" s="78"/>
      <c r="BZ200" s="78"/>
      <c r="CA200" s="78"/>
      <c r="CB200" s="78"/>
      <c r="CC200" s="78"/>
      <c r="CD200" s="78"/>
      <c r="CE200" s="78"/>
      <c r="CF200" s="78"/>
      <c r="CG200" s="78"/>
      <c r="CH200" s="78"/>
      <c r="CI200" s="78"/>
      <c r="CJ200" s="78"/>
      <c r="CK200" s="78"/>
      <c r="CL200" s="78"/>
      <c r="CM200" s="78"/>
      <c r="CN200" s="78"/>
      <c r="CO200" s="78"/>
      <c r="CP200" s="78"/>
      <c r="CQ200" s="78"/>
      <c r="CR200" s="78"/>
      <c r="CS200" s="78"/>
      <c r="CT200" s="78"/>
      <c r="CU200" s="78"/>
      <c r="CV200" s="78"/>
      <c r="CW200" s="78"/>
      <c r="CX200" s="78"/>
      <c r="CY200" s="78"/>
      <c r="CZ200" s="78"/>
      <c r="DA200" s="78"/>
      <c r="DB200" s="78"/>
      <c r="DC200" s="78"/>
      <c r="DD200" s="78"/>
      <c r="DE200" s="78"/>
      <c r="DF200" s="78"/>
      <c r="DG200" s="78"/>
      <c r="DH200" s="78"/>
      <c r="DI200" s="78"/>
      <c r="DJ200" s="78"/>
      <c r="DK200" s="78"/>
      <c r="DL200" s="78"/>
      <c r="DM200" s="78"/>
      <c r="DN200" s="78"/>
      <c r="DO200" s="78"/>
      <c r="DP200" s="78"/>
      <c r="DQ200" s="78"/>
      <c r="DR200" s="78"/>
      <c r="DS200" s="78"/>
      <c r="DT200" s="78"/>
      <c r="DU200" s="78"/>
      <c r="DV200" s="78"/>
      <c r="DW200" s="78"/>
      <c r="DX200" s="78"/>
      <c r="DY200" s="78"/>
      <c r="DZ200" s="78"/>
      <c r="EA200" s="78"/>
      <c r="EB200" s="78"/>
      <c r="EC200" s="78"/>
      <c r="ED200" s="78"/>
      <c r="EE200" s="78"/>
      <c r="EF200" s="78"/>
      <c r="EG200" s="78"/>
      <c r="EH200" s="78"/>
      <c r="EI200" s="78"/>
      <c r="EJ200" s="78"/>
      <c r="EK200" s="78"/>
      <c r="EL200" s="78"/>
    </row>
    <row r="201" spans="1:142" x14ac:dyDescent="0.2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8"/>
      <c r="BD201" s="78"/>
      <c r="BE201" s="78"/>
      <c r="BF201" s="78"/>
      <c r="BG201" s="78"/>
      <c r="BH201" s="78"/>
      <c r="BI201" s="78"/>
      <c r="BJ201" s="78"/>
      <c r="BK201" s="78"/>
      <c r="BL201" s="78"/>
      <c r="BM201" s="78"/>
      <c r="BN201" s="78"/>
      <c r="BO201" s="78"/>
      <c r="BP201" s="78"/>
      <c r="BQ201" s="78"/>
      <c r="BR201" s="78"/>
      <c r="BS201" s="78"/>
      <c r="BT201" s="78"/>
      <c r="BU201" s="78"/>
      <c r="BV201" s="78"/>
      <c r="BW201" s="78"/>
      <c r="BX201" s="78"/>
      <c r="BY201" s="78"/>
      <c r="BZ201" s="78"/>
      <c r="CA201" s="78"/>
      <c r="CB201" s="78"/>
      <c r="CC201" s="78"/>
      <c r="CD201" s="78"/>
      <c r="CE201" s="78"/>
      <c r="CF201" s="78"/>
      <c r="CG201" s="78"/>
      <c r="CH201" s="78"/>
      <c r="CI201" s="78"/>
      <c r="CJ201" s="78"/>
      <c r="CK201" s="78"/>
      <c r="CL201" s="78"/>
      <c r="CM201" s="78"/>
      <c r="CN201" s="78"/>
      <c r="CO201" s="78"/>
      <c r="CP201" s="78"/>
      <c r="CQ201" s="78"/>
      <c r="CR201" s="78"/>
      <c r="CS201" s="78"/>
      <c r="CT201" s="78"/>
      <c r="CU201" s="78"/>
      <c r="CV201" s="78"/>
      <c r="CW201" s="78"/>
      <c r="CX201" s="78"/>
      <c r="CY201" s="78"/>
      <c r="CZ201" s="78"/>
      <c r="DA201" s="78"/>
      <c r="DB201" s="78"/>
      <c r="DC201" s="78"/>
      <c r="DD201" s="78"/>
      <c r="DE201" s="78"/>
      <c r="DF201" s="78"/>
      <c r="DG201" s="78"/>
      <c r="DH201" s="78"/>
      <c r="DI201" s="78"/>
      <c r="DJ201" s="78"/>
      <c r="DK201" s="78"/>
      <c r="DL201" s="78"/>
      <c r="DM201" s="78"/>
      <c r="DN201" s="78"/>
      <c r="DO201" s="78"/>
      <c r="DP201" s="78"/>
      <c r="DQ201" s="78"/>
      <c r="DR201" s="78"/>
      <c r="DS201" s="78"/>
      <c r="DT201" s="78"/>
      <c r="DU201" s="78"/>
      <c r="DV201" s="78"/>
      <c r="DW201" s="78"/>
      <c r="DX201" s="78"/>
      <c r="DY201" s="78"/>
      <c r="DZ201" s="78"/>
      <c r="EA201" s="78"/>
      <c r="EB201" s="78"/>
      <c r="EC201" s="78"/>
      <c r="ED201" s="78"/>
      <c r="EE201" s="78"/>
      <c r="EF201" s="78"/>
      <c r="EG201" s="78"/>
      <c r="EH201" s="78"/>
      <c r="EI201" s="78"/>
      <c r="EJ201" s="78"/>
      <c r="EK201" s="78"/>
      <c r="EL201" s="78"/>
    </row>
    <row r="202" spans="1:142" x14ac:dyDescent="0.2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8"/>
      <c r="BD202" s="78"/>
      <c r="BE202" s="78"/>
      <c r="BF202" s="78"/>
      <c r="BG202" s="78"/>
      <c r="BH202" s="78"/>
      <c r="BI202" s="78"/>
      <c r="BJ202" s="78"/>
      <c r="BK202" s="78"/>
      <c r="BL202" s="78"/>
      <c r="BM202" s="78"/>
      <c r="BN202" s="78"/>
      <c r="BO202" s="78"/>
      <c r="BP202" s="78"/>
      <c r="BQ202" s="78"/>
      <c r="BR202" s="78"/>
      <c r="BS202" s="78"/>
      <c r="BT202" s="78"/>
      <c r="BU202" s="78"/>
      <c r="BV202" s="78"/>
      <c r="BW202" s="78"/>
      <c r="BX202" s="78"/>
      <c r="BY202" s="78"/>
      <c r="BZ202" s="78"/>
      <c r="CA202" s="78"/>
      <c r="CB202" s="78"/>
      <c r="CC202" s="78"/>
      <c r="CD202" s="78"/>
      <c r="CE202" s="78"/>
      <c r="CF202" s="78"/>
      <c r="CG202" s="78"/>
      <c r="CH202" s="78"/>
      <c r="CI202" s="78"/>
      <c r="CJ202" s="78"/>
      <c r="CK202" s="78"/>
      <c r="CL202" s="78"/>
      <c r="CM202" s="78"/>
      <c r="CN202" s="78"/>
      <c r="CO202" s="78"/>
      <c r="CP202" s="78"/>
      <c r="CQ202" s="78"/>
      <c r="CR202" s="78"/>
      <c r="CS202" s="78"/>
      <c r="CT202" s="78"/>
      <c r="CU202" s="78"/>
      <c r="CV202" s="78"/>
      <c r="CW202" s="78"/>
      <c r="CX202" s="78"/>
      <c r="CY202" s="78"/>
      <c r="CZ202" s="78"/>
      <c r="DA202" s="78"/>
      <c r="DB202" s="78"/>
      <c r="DC202" s="78"/>
      <c r="DD202" s="78"/>
      <c r="DE202" s="78"/>
      <c r="DF202" s="78"/>
      <c r="DG202" s="78"/>
      <c r="DH202" s="78"/>
      <c r="DI202" s="78"/>
      <c r="DJ202" s="78"/>
      <c r="DK202" s="78"/>
      <c r="DL202" s="78"/>
      <c r="DM202" s="78"/>
      <c r="DN202" s="78"/>
      <c r="DO202" s="78"/>
      <c r="DP202" s="78"/>
      <c r="DQ202" s="78"/>
      <c r="DR202" s="78"/>
      <c r="DS202" s="78"/>
      <c r="DT202" s="78"/>
      <c r="DU202" s="78"/>
      <c r="DV202" s="78"/>
      <c r="DW202" s="78"/>
      <c r="DX202" s="78"/>
      <c r="DY202" s="78"/>
      <c r="DZ202" s="78"/>
      <c r="EA202" s="78"/>
      <c r="EB202" s="78"/>
      <c r="EC202" s="78"/>
      <c r="ED202" s="78"/>
      <c r="EE202" s="78"/>
      <c r="EF202" s="78"/>
      <c r="EG202" s="78"/>
      <c r="EH202" s="78"/>
      <c r="EI202" s="78"/>
      <c r="EJ202" s="78"/>
      <c r="EK202" s="78"/>
      <c r="EL202" s="78"/>
    </row>
    <row r="203" spans="1:142" x14ac:dyDescent="0.2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  <c r="BB203" s="78"/>
      <c r="BC203" s="78"/>
      <c r="BD203" s="78"/>
      <c r="BE203" s="78"/>
      <c r="BF203" s="78"/>
      <c r="BG203" s="78"/>
      <c r="BH203" s="78"/>
      <c r="BI203" s="78"/>
      <c r="BJ203" s="78"/>
      <c r="BK203" s="78"/>
      <c r="BL203" s="78"/>
      <c r="BM203" s="78"/>
      <c r="BN203" s="78"/>
      <c r="BO203" s="78"/>
      <c r="BP203" s="78"/>
      <c r="BQ203" s="78"/>
      <c r="BR203" s="78"/>
      <c r="BS203" s="78"/>
      <c r="BT203" s="78"/>
      <c r="BU203" s="78"/>
      <c r="BV203" s="78"/>
      <c r="BW203" s="78"/>
      <c r="BX203" s="78"/>
      <c r="BY203" s="78"/>
      <c r="BZ203" s="78"/>
      <c r="CA203" s="78"/>
      <c r="CB203" s="78"/>
      <c r="CC203" s="78"/>
      <c r="CD203" s="78"/>
      <c r="CE203" s="78"/>
      <c r="CF203" s="78"/>
      <c r="CG203" s="78"/>
      <c r="CH203" s="78"/>
      <c r="CI203" s="78"/>
      <c r="CJ203" s="78"/>
      <c r="CK203" s="78"/>
      <c r="CL203" s="78"/>
      <c r="CM203" s="78"/>
      <c r="CN203" s="78"/>
      <c r="CO203" s="78"/>
      <c r="CP203" s="78"/>
      <c r="CQ203" s="78"/>
      <c r="CR203" s="78"/>
      <c r="CS203" s="78"/>
      <c r="CT203" s="78"/>
      <c r="CU203" s="78"/>
      <c r="CV203" s="78"/>
      <c r="CW203" s="78"/>
      <c r="CX203" s="78"/>
      <c r="CY203" s="78"/>
      <c r="CZ203" s="78"/>
      <c r="DA203" s="78"/>
      <c r="DB203" s="78"/>
      <c r="DC203" s="78"/>
      <c r="DD203" s="78"/>
      <c r="DE203" s="78"/>
      <c r="DF203" s="78"/>
      <c r="DG203" s="78"/>
      <c r="DH203" s="78"/>
      <c r="DI203" s="78"/>
      <c r="DJ203" s="78"/>
      <c r="DK203" s="78"/>
      <c r="DL203" s="78"/>
      <c r="DM203" s="78"/>
      <c r="DN203" s="78"/>
      <c r="DO203" s="78"/>
      <c r="DP203" s="78"/>
      <c r="DQ203" s="78"/>
      <c r="DR203" s="78"/>
      <c r="DS203" s="78"/>
      <c r="DT203" s="78"/>
      <c r="DU203" s="78"/>
      <c r="DV203" s="78"/>
      <c r="DW203" s="78"/>
      <c r="DX203" s="78"/>
      <c r="DY203" s="78"/>
      <c r="DZ203" s="78"/>
      <c r="EA203" s="78"/>
      <c r="EB203" s="78"/>
      <c r="EC203" s="78"/>
      <c r="ED203" s="78"/>
      <c r="EE203" s="78"/>
      <c r="EF203" s="78"/>
      <c r="EG203" s="78"/>
      <c r="EH203" s="78"/>
      <c r="EI203" s="78"/>
      <c r="EJ203" s="78"/>
      <c r="EK203" s="78"/>
      <c r="EL203" s="78"/>
    </row>
    <row r="204" spans="1:142" x14ac:dyDescent="0.2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  <c r="BB204" s="78"/>
      <c r="BC204" s="78"/>
      <c r="BD204" s="78"/>
      <c r="BE204" s="78"/>
      <c r="BF204" s="78"/>
      <c r="BG204" s="78"/>
      <c r="BH204" s="78"/>
      <c r="BI204" s="78"/>
      <c r="BJ204" s="78"/>
      <c r="BK204" s="78"/>
      <c r="BL204" s="78"/>
      <c r="BM204" s="78"/>
      <c r="BN204" s="78"/>
      <c r="BO204" s="78"/>
      <c r="BP204" s="78"/>
      <c r="BQ204" s="78"/>
      <c r="BR204" s="78"/>
      <c r="BS204" s="78"/>
      <c r="BT204" s="78"/>
      <c r="BU204" s="78"/>
      <c r="BV204" s="78"/>
      <c r="BW204" s="78"/>
      <c r="BX204" s="78"/>
      <c r="BY204" s="78"/>
      <c r="BZ204" s="78"/>
      <c r="CA204" s="78"/>
      <c r="CB204" s="78"/>
      <c r="CC204" s="78"/>
      <c r="CD204" s="78"/>
      <c r="CE204" s="78"/>
      <c r="CF204" s="78"/>
      <c r="CG204" s="78"/>
      <c r="CH204" s="78"/>
      <c r="CI204" s="78"/>
      <c r="CJ204" s="78"/>
      <c r="CK204" s="78"/>
      <c r="CL204" s="78"/>
      <c r="CM204" s="78"/>
      <c r="CN204" s="78"/>
      <c r="CO204" s="78"/>
      <c r="CP204" s="78"/>
      <c r="CQ204" s="78"/>
      <c r="CR204" s="78"/>
      <c r="CS204" s="78"/>
      <c r="CT204" s="78"/>
      <c r="CU204" s="78"/>
      <c r="CV204" s="78"/>
      <c r="CW204" s="78"/>
      <c r="CX204" s="78"/>
      <c r="CY204" s="78"/>
      <c r="CZ204" s="78"/>
      <c r="DA204" s="78"/>
      <c r="DB204" s="78"/>
      <c r="DC204" s="78"/>
      <c r="DD204" s="78"/>
      <c r="DE204" s="78"/>
      <c r="DF204" s="78"/>
      <c r="DG204" s="78"/>
      <c r="DH204" s="78"/>
      <c r="DI204" s="78"/>
      <c r="DJ204" s="78"/>
      <c r="DK204" s="78"/>
      <c r="DL204" s="78"/>
      <c r="DM204" s="78"/>
      <c r="DN204" s="78"/>
      <c r="DO204" s="78"/>
      <c r="DP204" s="78"/>
      <c r="DQ204" s="78"/>
      <c r="DR204" s="78"/>
      <c r="DS204" s="78"/>
      <c r="DT204" s="78"/>
      <c r="DU204" s="78"/>
      <c r="DV204" s="78"/>
      <c r="DW204" s="78"/>
      <c r="DX204" s="78"/>
      <c r="DY204" s="78"/>
      <c r="DZ204" s="78"/>
      <c r="EA204" s="78"/>
      <c r="EB204" s="78"/>
      <c r="EC204" s="78"/>
      <c r="ED204" s="78"/>
      <c r="EE204" s="78"/>
      <c r="EF204" s="78"/>
      <c r="EG204" s="78"/>
      <c r="EH204" s="78"/>
      <c r="EI204" s="78"/>
      <c r="EJ204" s="78"/>
      <c r="EK204" s="78"/>
      <c r="EL204" s="78"/>
    </row>
    <row r="205" spans="1:142" x14ac:dyDescent="0.2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  <c r="BA205" s="78"/>
      <c r="BB205" s="78"/>
      <c r="BC205" s="78"/>
      <c r="BD205" s="78"/>
      <c r="BE205" s="78"/>
      <c r="BF205" s="78"/>
      <c r="BG205" s="78"/>
      <c r="BH205" s="78"/>
      <c r="BI205" s="78"/>
      <c r="BJ205" s="78"/>
      <c r="BK205" s="78"/>
      <c r="BL205" s="78"/>
      <c r="BM205" s="78"/>
      <c r="BN205" s="78"/>
      <c r="BO205" s="78"/>
      <c r="BP205" s="78"/>
      <c r="BQ205" s="78"/>
      <c r="BR205" s="78"/>
      <c r="BS205" s="78"/>
      <c r="BT205" s="78"/>
      <c r="BU205" s="78"/>
      <c r="BV205" s="78"/>
      <c r="BW205" s="78"/>
      <c r="BX205" s="78"/>
      <c r="BY205" s="78"/>
      <c r="BZ205" s="78"/>
      <c r="CA205" s="78"/>
      <c r="CB205" s="78"/>
      <c r="CC205" s="78"/>
      <c r="CD205" s="78"/>
      <c r="CE205" s="78"/>
      <c r="CF205" s="78"/>
      <c r="CG205" s="78"/>
      <c r="CH205" s="78"/>
      <c r="CI205" s="78"/>
      <c r="CJ205" s="78"/>
      <c r="CK205" s="78"/>
      <c r="CL205" s="78"/>
      <c r="CM205" s="78"/>
      <c r="CN205" s="78"/>
      <c r="CO205" s="78"/>
      <c r="CP205" s="78"/>
      <c r="CQ205" s="78"/>
      <c r="CR205" s="78"/>
      <c r="CS205" s="78"/>
      <c r="CT205" s="78"/>
      <c r="CU205" s="78"/>
      <c r="CV205" s="78"/>
      <c r="CW205" s="78"/>
      <c r="CX205" s="78"/>
      <c r="CY205" s="78"/>
      <c r="CZ205" s="78"/>
      <c r="DA205" s="78"/>
      <c r="DB205" s="78"/>
      <c r="DC205" s="78"/>
      <c r="DD205" s="78"/>
      <c r="DE205" s="78"/>
      <c r="DF205" s="78"/>
      <c r="DG205" s="78"/>
      <c r="DH205" s="78"/>
      <c r="DI205" s="78"/>
      <c r="DJ205" s="78"/>
      <c r="DK205" s="78"/>
      <c r="DL205" s="78"/>
      <c r="DM205" s="78"/>
      <c r="DN205" s="78"/>
      <c r="DO205" s="78"/>
      <c r="DP205" s="78"/>
      <c r="DQ205" s="78"/>
      <c r="DR205" s="78"/>
      <c r="DS205" s="78"/>
      <c r="DT205" s="78"/>
      <c r="DU205" s="78"/>
      <c r="DV205" s="78"/>
      <c r="DW205" s="78"/>
      <c r="DX205" s="78"/>
      <c r="DY205" s="78"/>
      <c r="DZ205" s="78"/>
      <c r="EA205" s="78"/>
      <c r="EB205" s="78"/>
      <c r="EC205" s="78"/>
      <c r="ED205" s="78"/>
      <c r="EE205" s="78"/>
      <c r="EF205" s="78"/>
      <c r="EG205" s="78"/>
      <c r="EH205" s="78"/>
      <c r="EI205" s="78"/>
      <c r="EJ205" s="78"/>
      <c r="EK205" s="78"/>
      <c r="EL205" s="78"/>
    </row>
    <row r="206" spans="1:142" x14ac:dyDescent="0.2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78"/>
      <c r="AX206" s="78"/>
      <c r="AY206" s="78"/>
      <c r="AZ206" s="78"/>
      <c r="BA206" s="78"/>
      <c r="BB206" s="78"/>
      <c r="BC206" s="78"/>
      <c r="BD206" s="78"/>
      <c r="BE206" s="78"/>
      <c r="BF206" s="78"/>
      <c r="BG206" s="78"/>
      <c r="BH206" s="78"/>
      <c r="BI206" s="78"/>
      <c r="BJ206" s="78"/>
      <c r="BK206" s="78"/>
      <c r="BL206" s="78"/>
      <c r="BM206" s="78"/>
      <c r="BN206" s="78"/>
      <c r="BO206" s="78"/>
      <c r="BP206" s="78"/>
      <c r="BQ206" s="78"/>
      <c r="BR206" s="78"/>
      <c r="BS206" s="78"/>
      <c r="BT206" s="78"/>
      <c r="BU206" s="78"/>
      <c r="BV206" s="78"/>
      <c r="BW206" s="78"/>
      <c r="BX206" s="78"/>
      <c r="BY206" s="78"/>
      <c r="BZ206" s="78"/>
      <c r="CA206" s="78"/>
      <c r="CB206" s="78"/>
      <c r="CC206" s="78"/>
      <c r="CD206" s="78"/>
      <c r="CE206" s="78"/>
      <c r="CF206" s="78"/>
      <c r="CG206" s="78"/>
      <c r="CH206" s="78"/>
      <c r="CI206" s="78"/>
      <c r="CJ206" s="78"/>
      <c r="CK206" s="78"/>
      <c r="CL206" s="78"/>
      <c r="CM206" s="78"/>
      <c r="CN206" s="78"/>
      <c r="CO206" s="78"/>
      <c r="CP206" s="78"/>
      <c r="CQ206" s="78"/>
      <c r="CR206" s="78"/>
      <c r="CS206" s="78"/>
      <c r="CT206" s="78"/>
      <c r="CU206" s="78"/>
      <c r="CV206" s="78"/>
      <c r="CW206" s="78"/>
      <c r="CX206" s="78"/>
      <c r="CY206" s="78"/>
      <c r="CZ206" s="78"/>
      <c r="DA206" s="78"/>
      <c r="DB206" s="78"/>
      <c r="DC206" s="78"/>
      <c r="DD206" s="78"/>
      <c r="DE206" s="78"/>
      <c r="DF206" s="78"/>
      <c r="DG206" s="78"/>
      <c r="DH206" s="78"/>
      <c r="DI206" s="78"/>
      <c r="DJ206" s="78"/>
      <c r="DK206" s="78"/>
      <c r="DL206" s="78"/>
      <c r="DM206" s="78"/>
      <c r="DN206" s="78"/>
      <c r="DO206" s="78"/>
      <c r="DP206" s="78"/>
      <c r="DQ206" s="78"/>
      <c r="DR206" s="78"/>
      <c r="DS206" s="78"/>
      <c r="DT206" s="78"/>
      <c r="DU206" s="78"/>
      <c r="DV206" s="78"/>
      <c r="DW206" s="78"/>
      <c r="DX206" s="78"/>
      <c r="DY206" s="78"/>
      <c r="DZ206" s="78"/>
      <c r="EA206" s="78"/>
      <c r="EB206" s="78"/>
      <c r="EC206" s="78"/>
      <c r="ED206" s="78"/>
      <c r="EE206" s="78"/>
      <c r="EF206" s="78"/>
      <c r="EG206" s="78"/>
      <c r="EH206" s="78"/>
      <c r="EI206" s="78"/>
      <c r="EJ206" s="78"/>
      <c r="EK206" s="78"/>
      <c r="EL206" s="78"/>
    </row>
    <row r="207" spans="1:142" x14ac:dyDescent="0.2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  <c r="BA207" s="78"/>
      <c r="BB207" s="78"/>
      <c r="BC207" s="78"/>
      <c r="BD207" s="78"/>
      <c r="BE207" s="78"/>
      <c r="BF207" s="78"/>
      <c r="BG207" s="78"/>
      <c r="BH207" s="78"/>
      <c r="BI207" s="78"/>
      <c r="BJ207" s="78"/>
      <c r="BK207" s="78"/>
      <c r="BL207" s="78"/>
      <c r="BM207" s="78"/>
      <c r="BN207" s="78"/>
      <c r="BO207" s="78"/>
      <c r="BP207" s="78"/>
      <c r="BQ207" s="78"/>
      <c r="BR207" s="78"/>
      <c r="BS207" s="78"/>
      <c r="BT207" s="78"/>
      <c r="BU207" s="78"/>
      <c r="BV207" s="78"/>
      <c r="BW207" s="78"/>
      <c r="BX207" s="78"/>
      <c r="BY207" s="78"/>
      <c r="BZ207" s="78"/>
      <c r="CA207" s="78"/>
      <c r="CB207" s="78"/>
      <c r="CC207" s="78"/>
      <c r="CD207" s="78"/>
      <c r="CE207" s="78"/>
      <c r="CF207" s="78"/>
      <c r="CG207" s="78"/>
      <c r="CH207" s="78"/>
      <c r="CI207" s="78"/>
      <c r="CJ207" s="78"/>
      <c r="CK207" s="78"/>
      <c r="CL207" s="78"/>
      <c r="CM207" s="78"/>
      <c r="CN207" s="78"/>
      <c r="CO207" s="78"/>
      <c r="CP207" s="78"/>
      <c r="CQ207" s="78"/>
      <c r="CR207" s="78"/>
      <c r="CS207" s="78"/>
      <c r="CT207" s="78"/>
      <c r="CU207" s="78"/>
      <c r="CV207" s="78"/>
      <c r="CW207" s="78"/>
      <c r="CX207" s="78"/>
      <c r="CY207" s="78"/>
      <c r="CZ207" s="78"/>
      <c r="DA207" s="78"/>
      <c r="DB207" s="78"/>
      <c r="DC207" s="78"/>
      <c r="DD207" s="78"/>
      <c r="DE207" s="78"/>
      <c r="DF207" s="78"/>
      <c r="DG207" s="78"/>
      <c r="DH207" s="78"/>
      <c r="DI207" s="78"/>
      <c r="DJ207" s="78"/>
      <c r="DK207" s="78"/>
      <c r="DL207" s="78"/>
      <c r="DM207" s="78"/>
      <c r="DN207" s="78"/>
      <c r="DO207" s="78"/>
      <c r="DP207" s="78"/>
      <c r="DQ207" s="78"/>
      <c r="DR207" s="78"/>
      <c r="DS207" s="78"/>
      <c r="DT207" s="78"/>
      <c r="DU207" s="78"/>
      <c r="DV207" s="78"/>
      <c r="DW207" s="78"/>
      <c r="DX207" s="78"/>
      <c r="DY207" s="78"/>
      <c r="DZ207" s="78"/>
      <c r="EA207" s="78"/>
      <c r="EB207" s="78"/>
      <c r="EC207" s="78"/>
      <c r="ED207" s="78"/>
      <c r="EE207" s="78"/>
      <c r="EF207" s="78"/>
      <c r="EG207" s="78"/>
      <c r="EH207" s="78"/>
      <c r="EI207" s="78"/>
      <c r="EJ207" s="78"/>
      <c r="EK207" s="78"/>
      <c r="EL207" s="78"/>
    </row>
    <row r="208" spans="1:142" x14ac:dyDescent="0.2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  <c r="BA208" s="78"/>
      <c r="BB208" s="78"/>
      <c r="BC208" s="78"/>
      <c r="BD208" s="78"/>
      <c r="BE208" s="78"/>
      <c r="BF208" s="78"/>
      <c r="BG208" s="78"/>
      <c r="BH208" s="78"/>
      <c r="BI208" s="78"/>
      <c r="BJ208" s="78"/>
      <c r="BK208" s="78"/>
      <c r="BL208" s="78"/>
      <c r="BM208" s="78"/>
      <c r="BN208" s="78"/>
      <c r="BO208" s="78"/>
      <c r="BP208" s="78"/>
      <c r="BQ208" s="78"/>
      <c r="BR208" s="78"/>
      <c r="BS208" s="78"/>
      <c r="BT208" s="78"/>
      <c r="BU208" s="78"/>
      <c r="BV208" s="78"/>
      <c r="BW208" s="78"/>
      <c r="BX208" s="78"/>
      <c r="BY208" s="78"/>
      <c r="BZ208" s="78"/>
      <c r="CA208" s="78"/>
      <c r="CB208" s="78"/>
      <c r="CC208" s="78"/>
      <c r="CD208" s="78"/>
      <c r="CE208" s="78"/>
      <c r="CF208" s="78"/>
      <c r="CG208" s="78"/>
      <c r="CH208" s="78"/>
      <c r="CI208" s="78"/>
      <c r="CJ208" s="78"/>
      <c r="CK208" s="78"/>
      <c r="CL208" s="78"/>
      <c r="CM208" s="78"/>
      <c r="CN208" s="78"/>
      <c r="CO208" s="78"/>
      <c r="CP208" s="78"/>
      <c r="CQ208" s="78"/>
      <c r="CR208" s="78"/>
      <c r="CS208" s="78"/>
      <c r="CT208" s="78"/>
      <c r="CU208" s="78"/>
      <c r="CV208" s="78"/>
      <c r="CW208" s="78"/>
      <c r="CX208" s="78"/>
      <c r="CY208" s="78"/>
      <c r="CZ208" s="78"/>
      <c r="DA208" s="78"/>
      <c r="DB208" s="78"/>
      <c r="DC208" s="78"/>
      <c r="DD208" s="78"/>
      <c r="DE208" s="78"/>
      <c r="DF208" s="78"/>
      <c r="DG208" s="78"/>
      <c r="DH208" s="78"/>
      <c r="DI208" s="78"/>
      <c r="DJ208" s="78"/>
      <c r="DK208" s="78"/>
      <c r="DL208" s="78"/>
      <c r="DM208" s="78"/>
      <c r="DN208" s="78"/>
      <c r="DO208" s="78"/>
      <c r="DP208" s="78"/>
      <c r="DQ208" s="78"/>
      <c r="DR208" s="78"/>
      <c r="DS208" s="78"/>
      <c r="DT208" s="78"/>
      <c r="DU208" s="78"/>
      <c r="DV208" s="78"/>
      <c r="DW208" s="78"/>
      <c r="DX208" s="78"/>
      <c r="DY208" s="78"/>
      <c r="DZ208" s="78"/>
      <c r="EA208" s="78"/>
      <c r="EB208" s="78"/>
      <c r="EC208" s="78"/>
      <c r="ED208" s="78"/>
      <c r="EE208" s="78"/>
      <c r="EF208" s="78"/>
      <c r="EG208" s="78"/>
      <c r="EH208" s="78"/>
      <c r="EI208" s="78"/>
      <c r="EJ208" s="78"/>
      <c r="EK208" s="78"/>
      <c r="EL208" s="78"/>
    </row>
    <row r="209" spans="1:142" x14ac:dyDescent="0.2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  <c r="BB209" s="78"/>
      <c r="BC209" s="78"/>
      <c r="BD209" s="78"/>
      <c r="BE209" s="78"/>
      <c r="BF209" s="78"/>
      <c r="BG209" s="78"/>
      <c r="BH209" s="78"/>
      <c r="BI209" s="78"/>
      <c r="BJ209" s="78"/>
      <c r="BK209" s="78"/>
      <c r="BL209" s="78"/>
      <c r="BM209" s="78"/>
      <c r="BN209" s="78"/>
      <c r="BO209" s="78"/>
      <c r="BP209" s="78"/>
      <c r="BQ209" s="78"/>
      <c r="BR209" s="78"/>
      <c r="BS209" s="78"/>
      <c r="BT209" s="78"/>
      <c r="BU209" s="78"/>
      <c r="BV209" s="78"/>
      <c r="BW209" s="78"/>
      <c r="BX209" s="78"/>
      <c r="BY209" s="78"/>
      <c r="BZ209" s="78"/>
      <c r="CA209" s="78"/>
      <c r="CB209" s="78"/>
      <c r="CC209" s="78"/>
      <c r="CD209" s="78"/>
      <c r="CE209" s="78"/>
      <c r="CF209" s="78"/>
      <c r="CG209" s="78"/>
      <c r="CH209" s="78"/>
      <c r="CI209" s="78"/>
      <c r="CJ209" s="78"/>
      <c r="CK209" s="78"/>
      <c r="CL209" s="78"/>
      <c r="CM209" s="78"/>
      <c r="CN209" s="78"/>
      <c r="CO209" s="78"/>
      <c r="CP209" s="78"/>
      <c r="CQ209" s="78"/>
      <c r="CR209" s="78"/>
      <c r="CS209" s="78"/>
      <c r="CT209" s="78"/>
      <c r="CU209" s="78"/>
      <c r="CV209" s="78"/>
      <c r="CW209" s="78"/>
      <c r="CX209" s="78"/>
      <c r="CY209" s="78"/>
      <c r="CZ209" s="78"/>
      <c r="DA209" s="78"/>
      <c r="DB209" s="78"/>
      <c r="DC209" s="78"/>
      <c r="DD209" s="78"/>
      <c r="DE209" s="78"/>
      <c r="DF209" s="78"/>
      <c r="DG209" s="78"/>
      <c r="DH209" s="78"/>
      <c r="DI209" s="78"/>
      <c r="DJ209" s="78"/>
      <c r="DK209" s="78"/>
      <c r="DL209" s="78"/>
      <c r="DM209" s="78"/>
      <c r="DN209" s="78"/>
      <c r="DO209" s="78"/>
      <c r="DP209" s="78"/>
      <c r="DQ209" s="78"/>
      <c r="DR209" s="78"/>
      <c r="DS209" s="78"/>
      <c r="DT209" s="78"/>
      <c r="DU209" s="78"/>
      <c r="DV209" s="78"/>
      <c r="DW209" s="78"/>
      <c r="DX209" s="78"/>
      <c r="DY209" s="78"/>
      <c r="DZ209" s="78"/>
      <c r="EA209" s="78"/>
      <c r="EB209" s="78"/>
      <c r="EC209" s="78"/>
      <c r="ED209" s="78"/>
      <c r="EE209" s="78"/>
      <c r="EF209" s="78"/>
      <c r="EG209" s="78"/>
      <c r="EH209" s="78"/>
      <c r="EI209" s="78"/>
      <c r="EJ209" s="78"/>
      <c r="EK209" s="78"/>
      <c r="EL209" s="78"/>
    </row>
    <row r="210" spans="1:142" x14ac:dyDescent="0.2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78"/>
      <c r="AX210" s="78"/>
      <c r="AY210" s="78"/>
      <c r="AZ210" s="78"/>
      <c r="BA210" s="78"/>
      <c r="BB210" s="78"/>
      <c r="BC210" s="78"/>
      <c r="BD210" s="78"/>
      <c r="BE210" s="78"/>
      <c r="BF210" s="78"/>
      <c r="BG210" s="78"/>
      <c r="BH210" s="78"/>
      <c r="BI210" s="78"/>
      <c r="BJ210" s="78"/>
      <c r="BK210" s="78"/>
      <c r="BL210" s="78"/>
      <c r="BM210" s="78"/>
      <c r="BN210" s="78"/>
      <c r="BO210" s="78"/>
      <c r="BP210" s="78"/>
      <c r="BQ210" s="78"/>
      <c r="BR210" s="78"/>
      <c r="BS210" s="78"/>
      <c r="BT210" s="78"/>
      <c r="BU210" s="78"/>
      <c r="BV210" s="78"/>
      <c r="BW210" s="78"/>
      <c r="BX210" s="78"/>
      <c r="BY210" s="78"/>
      <c r="BZ210" s="78"/>
      <c r="CA210" s="78"/>
      <c r="CB210" s="78"/>
      <c r="CC210" s="78"/>
      <c r="CD210" s="78"/>
      <c r="CE210" s="78"/>
      <c r="CF210" s="78"/>
      <c r="CG210" s="78"/>
      <c r="CH210" s="78"/>
      <c r="CI210" s="78"/>
      <c r="CJ210" s="78"/>
      <c r="CK210" s="78"/>
      <c r="CL210" s="78"/>
      <c r="CM210" s="78"/>
      <c r="CN210" s="78"/>
      <c r="CO210" s="78"/>
      <c r="CP210" s="78"/>
      <c r="CQ210" s="78"/>
      <c r="CR210" s="78"/>
      <c r="CS210" s="78"/>
      <c r="CT210" s="78"/>
      <c r="CU210" s="78"/>
      <c r="CV210" s="78"/>
      <c r="CW210" s="78"/>
      <c r="CX210" s="78"/>
      <c r="CY210" s="78"/>
      <c r="CZ210" s="78"/>
      <c r="DA210" s="78"/>
      <c r="DB210" s="78"/>
      <c r="DC210" s="78"/>
      <c r="DD210" s="78"/>
      <c r="DE210" s="78"/>
      <c r="DF210" s="78"/>
      <c r="DG210" s="78"/>
      <c r="DH210" s="78"/>
      <c r="DI210" s="78"/>
      <c r="DJ210" s="78"/>
      <c r="DK210" s="78"/>
      <c r="DL210" s="78"/>
      <c r="DM210" s="78"/>
      <c r="DN210" s="78"/>
      <c r="DO210" s="78"/>
      <c r="DP210" s="78"/>
      <c r="DQ210" s="78"/>
      <c r="DR210" s="78"/>
      <c r="DS210" s="78"/>
      <c r="DT210" s="78"/>
      <c r="DU210" s="78"/>
      <c r="DV210" s="78"/>
      <c r="DW210" s="78"/>
      <c r="DX210" s="78"/>
      <c r="DY210" s="78"/>
      <c r="DZ210" s="78"/>
      <c r="EA210" s="78"/>
      <c r="EB210" s="78"/>
      <c r="EC210" s="78"/>
      <c r="ED210" s="78"/>
      <c r="EE210" s="78"/>
      <c r="EF210" s="78"/>
      <c r="EG210" s="78"/>
      <c r="EH210" s="78"/>
      <c r="EI210" s="78"/>
      <c r="EJ210" s="78"/>
      <c r="EK210" s="78"/>
      <c r="EL210" s="78"/>
    </row>
    <row r="211" spans="1:142" x14ac:dyDescent="0.2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/>
      <c r="BA211" s="78"/>
      <c r="BB211" s="78"/>
      <c r="BC211" s="78"/>
      <c r="BD211" s="78"/>
      <c r="BE211" s="78"/>
      <c r="BF211" s="78"/>
      <c r="BG211" s="78"/>
      <c r="BH211" s="78"/>
      <c r="BI211" s="78"/>
      <c r="BJ211" s="78"/>
      <c r="BK211" s="78"/>
      <c r="BL211" s="78"/>
      <c r="BM211" s="78"/>
      <c r="BN211" s="78"/>
      <c r="BO211" s="78"/>
      <c r="BP211" s="78"/>
      <c r="BQ211" s="78"/>
      <c r="BR211" s="78"/>
      <c r="BS211" s="78"/>
      <c r="BT211" s="78"/>
      <c r="BU211" s="78"/>
      <c r="BV211" s="78"/>
      <c r="BW211" s="78"/>
      <c r="BX211" s="78"/>
      <c r="BY211" s="78"/>
      <c r="BZ211" s="78"/>
      <c r="CA211" s="78"/>
      <c r="CB211" s="78"/>
      <c r="CC211" s="78"/>
      <c r="CD211" s="78"/>
      <c r="CE211" s="78"/>
      <c r="CF211" s="78"/>
      <c r="CG211" s="78"/>
      <c r="CH211" s="78"/>
      <c r="CI211" s="78"/>
      <c r="CJ211" s="78"/>
      <c r="CK211" s="78"/>
      <c r="CL211" s="78"/>
      <c r="CM211" s="78"/>
      <c r="CN211" s="78"/>
      <c r="CO211" s="78"/>
      <c r="CP211" s="78"/>
      <c r="CQ211" s="78"/>
      <c r="CR211" s="78"/>
      <c r="CS211" s="78"/>
      <c r="CT211" s="78"/>
      <c r="CU211" s="78"/>
      <c r="CV211" s="78"/>
      <c r="CW211" s="78"/>
      <c r="CX211" s="78"/>
      <c r="CY211" s="78"/>
      <c r="CZ211" s="78"/>
      <c r="DA211" s="78"/>
      <c r="DB211" s="78"/>
      <c r="DC211" s="78"/>
      <c r="DD211" s="78"/>
      <c r="DE211" s="78"/>
      <c r="DF211" s="78"/>
      <c r="DG211" s="78"/>
      <c r="DH211" s="78"/>
      <c r="DI211" s="78"/>
      <c r="DJ211" s="78"/>
      <c r="DK211" s="78"/>
      <c r="DL211" s="78"/>
      <c r="DM211" s="78"/>
      <c r="DN211" s="78"/>
      <c r="DO211" s="78"/>
      <c r="DP211" s="78"/>
      <c r="DQ211" s="78"/>
      <c r="DR211" s="78"/>
      <c r="DS211" s="78"/>
      <c r="DT211" s="78"/>
      <c r="DU211" s="78"/>
      <c r="DV211" s="78"/>
      <c r="DW211" s="78"/>
      <c r="DX211" s="78"/>
      <c r="DY211" s="78"/>
      <c r="DZ211" s="78"/>
      <c r="EA211" s="78"/>
      <c r="EB211" s="78"/>
      <c r="EC211" s="78"/>
      <c r="ED211" s="78"/>
      <c r="EE211" s="78"/>
      <c r="EF211" s="78"/>
      <c r="EG211" s="78"/>
      <c r="EH211" s="78"/>
      <c r="EI211" s="78"/>
      <c r="EJ211" s="78"/>
      <c r="EK211" s="78"/>
      <c r="EL211" s="78"/>
    </row>
    <row r="212" spans="1:142" x14ac:dyDescent="0.2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 s="78"/>
      <c r="AZ212" s="78"/>
      <c r="BA212" s="78"/>
      <c r="BB212" s="78"/>
      <c r="BC212" s="78"/>
      <c r="BD212" s="78"/>
      <c r="BE212" s="78"/>
      <c r="BF212" s="78"/>
      <c r="BG212" s="78"/>
      <c r="BH212" s="78"/>
      <c r="BI212" s="78"/>
      <c r="BJ212" s="78"/>
      <c r="BK212" s="78"/>
      <c r="BL212" s="78"/>
      <c r="BM212" s="78"/>
      <c r="BN212" s="78"/>
      <c r="BO212" s="78"/>
      <c r="BP212" s="78"/>
      <c r="BQ212" s="78"/>
      <c r="BR212" s="78"/>
      <c r="BS212" s="78"/>
      <c r="BT212" s="78"/>
      <c r="BU212" s="78"/>
      <c r="BV212" s="78"/>
      <c r="BW212" s="78"/>
      <c r="BX212" s="78"/>
      <c r="BY212" s="78"/>
      <c r="BZ212" s="78"/>
      <c r="CA212" s="78"/>
      <c r="CB212" s="78"/>
      <c r="CC212" s="78"/>
      <c r="CD212" s="78"/>
      <c r="CE212" s="78"/>
      <c r="CF212" s="78"/>
      <c r="CG212" s="78"/>
      <c r="CH212" s="78"/>
      <c r="CI212" s="78"/>
      <c r="CJ212" s="78"/>
      <c r="CK212" s="78"/>
      <c r="CL212" s="78"/>
      <c r="CM212" s="78"/>
      <c r="CN212" s="78"/>
      <c r="CO212" s="78"/>
      <c r="CP212" s="78"/>
      <c r="CQ212" s="78"/>
      <c r="CR212" s="78"/>
      <c r="CS212" s="78"/>
      <c r="CT212" s="78"/>
      <c r="CU212" s="78"/>
      <c r="CV212" s="78"/>
      <c r="CW212" s="78"/>
      <c r="CX212" s="78"/>
      <c r="CY212" s="78"/>
      <c r="CZ212" s="78"/>
      <c r="DA212" s="78"/>
      <c r="DB212" s="78"/>
      <c r="DC212" s="78"/>
      <c r="DD212" s="78"/>
      <c r="DE212" s="78"/>
      <c r="DF212" s="78"/>
      <c r="DG212" s="78"/>
      <c r="DH212" s="78"/>
      <c r="DI212" s="78"/>
      <c r="DJ212" s="78"/>
      <c r="DK212" s="78"/>
      <c r="DL212" s="78"/>
      <c r="DM212" s="78"/>
      <c r="DN212" s="78"/>
      <c r="DO212" s="78"/>
      <c r="DP212" s="78"/>
      <c r="DQ212" s="78"/>
      <c r="DR212" s="78"/>
      <c r="DS212" s="78"/>
      <c r="DT212" s="78"/>
      <c r="DU212" s="78"/>
      <c r="DV212" s="78"/>
      <c r="DW212" s="78"/>
      <c r="DX212" s="78"/>
      <c r="DY212" s="78"/>
      <c r="DZ212" s="78"/>
      <c r="EA212" s="78"/>
      <c r="EB212" s="78"/>
      <c r="EC212" s="78"/>
      <c r="ED212" s="78"/>
      <c r="EE212" s="78"/>
      <c r="EF212" s="78"/>
      <c r="EG212" s="78"/>
      <c r="EH212" s="78"/>
      <c r="EI212" s="78"/>
      <c r="EJ212" s="78"/>
      <c r="EK212" s="78"/>
      <c r="EL212" s="78"/>
    </row>
    <row r="213" spans="1:142" x14ac:dyDescent="0.2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  <c r="AV213" s="78"/>
      <c r="AW213" s="78"/>
      <c r="AX213" s="78"/>
      <c r="AY213" s="78"/>
      <c r="AZ213" s="78"/>
      <c r="BA213" s="78"/>
      <c r="BB213" s="78"/>
      <c r="BC213" s="78"/>
      <c r="BD213" s="78"/>
      <c r="BE213" s="78"/>
      <c r="BF213" s="78"/>
      <c r="BG213" s="78"/>
      <c r="BH213" s="78"/>
      <c r="BI213" s="78"/>
      <c r="BJ213" s="78"/>
      <c r="BK213" s="78"/>
      <c r="BL213" s="78"/>
      <c r="BM213" s="78"/>
      <c r="BN213" s="78"/>
      <c r="BO213" s="78"/>
      <c r="BP213" s="78"/>
      <c r="BQ213" s="78"/>
      <c r="BR213" s="78"/>
      <c r="BS213" s="78"/>
      <c r="BT213" s="78"/>
      <c r="BU213" s="78"/>
      <c r="BV213" s="78"/>
      <c r="BW213" s="78"/>
      <c r="BX213" s="78"/>
      <c r="BY213" s="78"/>
      <c r="BZ213" s="78"/>
      <c r="CA213" s="78"/>
      <c r="CB213" s="78"/>
      <c r="CC213" s="78"/>
      <c r="CD213" s="78"/>
      <c r="CE213" s="78"/>
      <c r="CF213" s="78"/>
      <c r="CG213" s="78"/>
      <c r="CH213" s="78"/>
      <c r="CI213" s="78"/>
      <c r="CJ213" s="78"/>
      <c r="CK213" s="78"/>
      <c r="CL213" s="78"/>
      <c r="CM213" s="78"/>
      <c r="CN213" s="78"/>
      <c r="CO213" s="78"/>
      <c r="CP213" s="78"/>
      <c r="CQ213" s="78"/>
      <c r="CR213" s="78"/>
      <c r="CS213" s="78"/>
      <c r="CT213" s="78"/>
      <c r="CU213" s="78"/>
      <c r="CV213" s="78"/>
      <c r="CW213" s="78"/>
      <c r="CX213" s="78"/>
      <c r="CY213" s="78"/>
      <c r="CZ213" s="78"/>
      <c r="DA213" s="78"/>
      <c r="DB213" s="78"/>
      <c r="DC213" s="78"/>
      <c r="DD213" s="78"/>
      <c r="DE213" s="78"/>
      <c r="DF213" s="78"/>
      <c r="DG213" s="78"/>
      <c r="DH213" s="78"/>
      <c r="DI213" s="78"/>
      <c r="DJ213" s="78"/>
      <c r="DK213" s="78"/>
      <c r="DL213" s="78"/>
      <c r="DM213" s="78"/>
      <c r="DN213" s="78"/>
      <c r="DO213" s="78"/>
      <c r="DP213" s="78"/>
      <c r="DQ213" s="78"/>
      <c r="DR213" s="78"/>
      <c r="DS213" s="78"/>
      <c r="DT213" s="78"/>
      <c r="DU213" s="78"/>
      <c r="DV213" s="78"/>
      <c r="DW213" s="78"/>
      <c r="DX213" s="78"/>
      <c r="DY213" s="78"/>
      <c r="DZ213" s="78"/>
      <c r="EA213" s="78"/>
      <c r="EB213" s="78"/>
      <c r="EC213" s="78"/>
      <c r="ED213" s="78"/>
      <c r="EE213" s="78"/>
      <c r="EF213" s="78"/>
      <c r="EG213" s="78"/>
      <c r="EH213" s="78"/>
      <c r="EI213" s="78"/>
      <c r="EJ213" s="78"/>
      <c r="EK213" s="78"/>
      <c r="EL213" s="78"/>
    </row>
    <row r="214" spans="1:142" x14ac:dyDescent="0.2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  <c r="BA214" s="78"/>
      <c r="BB214" s="78"/>
      <c r="BC214" s="78"/>
      <c r="BD214" s="78"/>
      <c r="BE214" s="78"/>
      <c r="BF214" s="78"/>
      <c r="BG214" s="78"/>
      <c r="BH214" s="78"/>
      <c r="BI214" s="78"/>
      <c r="BJ214" s="78"/>
      <c r="BK214" s="78"/>
      <c r="BL214" s="78"/>
      <c r="BM214" s="78"/>
      <c r="BN214" s="78"/>
      <c r="BO214" s="78"/>
      <c r="BP214" s="78"/>
      <c r="BQ214" s="78"/>
      <c r="BR214" s="78"/>
      <c r="BS214" s="78"/>
      <c r="BT214" s="78"/>
      <c r="BU214" s="78"/>
      <c r="BV214" s="78"/>
      <c r="BW214" s="78"/>
      <c r="BX214" s="78"/>
      <c r="BY214" s="78"/>
      <c r="BZ214" s="78"/>
      <c r="CA214" s="78"/>
      <c r="CB214" s="78"/>
      <c r="CC214" s="78"/>
      <c r="CD214" s="78"/>
      <c r="CE214" s="78"/>
      <c r="CF214" s="78"/>
      <c r="CG214" s="78"/>
      <c r="CH214" s="78"/>
      <c r="CI214" s="78"/>
      <c r="CJ214" s="78"/>
      <c r="CK214" s="78"/>
      <c r="CL214" s="78"/>
      <c r="CM214" s="78"/>
      <c r="CN214" s="78"/>
      <c r="CO214" s="78"/>
      <c r="CP214" s="78"/>
      <c r="CQ214" s="78"/>
      <c r="CR214" s="78"/>
      <c r="CS214" s="78"/>
      <c r="CT214" s="78"/>
      <c r="CU214" s="78"/>
      <c r="CV214" s="78"/>
      <c r="CW214" s="78"/>
      <c r="CX214" s="78"/>
      <c r="CY214" s="78"/>
      <c r="CZ214" s="78"/>
      <c r="DA214" s="78"/>
      <c r="DB214" s="78"/>
      <c r="DC214" s="78"/>
      <c r="DD214" s="78"/>
      <c r="DE214" s="78"/>
      <c r="DF214" s="78"/>
      <c r="DG214" s="78"/>
      <c r="DH214" s="78"/>
      <c r="DI214" s="78"/>
      <c r="DJ214" s="78"/>
      <c r="DK214" s="78"/>
      <c r="DL214" s="78"/>
      <c r="DM214" s="78"/>
      <c r="DN214" s="78"/>
      <c r="DO214" s="78"/>
      <c r="DP214" s="78"/>
      <c r="DQ214" s="78"/>
      <c r="DR214" s="78"/>
      <c r="DS214" s="78"/>
      <c r="DT214" s="78"/>
      <c r="DU214" s="78"/>
      <c r="DV214" s="78"/>
      <c r="DW214" s="78"/>
      <c r="DX214" s="78"/>
      <c r="DY214" s="78"/>
      <c r="DZ214" s="78"/>
      <c r="EA214" s="78"/>
      <c r="EB214" s="78"/>
      <c r="EC214" s="78"/>
      <c r="ED214" s="78"/>
      <c r="EE214" s="78"/>
      <c r="EF214" s="78"/>
      <c r="EG214" s="78"/>
      <c r="EH214" s="78"/>
      <c r="EI214" s="78"/>
      <c r="EJ214" s="78"/>
      <c r="EK214" s="78"/>
      <c r="EL214" s="78"/>
    </row>
    <row r="215" spans="1:142" x14ac:dyDescent="0.2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  <c r="AV215" s="78"/>
      <c r="AW215" s="78"/>
      <c r="AX215" s="78"/>
      <c r="AY215" s="78"/>
      <c r="AZ215" s="78"/>
      <c r="BA215" s="78"/>
      <c r="BB215" s="78"/>
      <c r="BC215" s="78"/>
      <c r="BD215" s="78"/>
      <c r="BE215" s="78"/>
      <c r="BF215" s="78"/>
      <c r="BG215" s="78"/>
      <c r="BH215" s="78"/>
      <c r="BI215" s="78"/>
      <c r="BJ215" s="78"/>
      <c r="BK215" s="78"/>
      <c r="BL215" s="78"/>
      <c r="BM215" s="78"/>
      <c r="BN215" s="78"/>
      <c r="BO215" s="78"/>
      <c r="BP215" s="78"/>
      <c r="BQ215" s="78"/>
      <c r="BR215" s="78"/>
      <c r="BS215" s="78"/>
      <c r="BT215" s="78"/>
      <c r="BU215" s="78"/>
      <c r="BV215" s="78"/>
      <c r="BW215" s="78"/>
      <c r="BX215" s="78"/>
      <c r="BY215" s="78"/>
      <c r="BZ215" s="78"/>
      <c r="CA215" s="78"/>
      <c r="CB215" s="78"/>
      <c r="CC215" s="78"/>
      <c r="CD215" s="78"/>
      <c r="CE215" s="78"/>
      <c r="CF215" s="78"/>
      <c r="CG215" s="78"/>
      <c r="CH215" s="78"/>
      <c r="CI215" s="78"/>
      <c r="CJ215" s="78"/>
      <c r="CK215" s="78"/>
      <c r="CL215" s="78"/>
      <c r="CM215" s="78"/>
      <c r="CN215" s="78"/>
      <c r="CO215" s="78"/>
      <c r="CP215" s="78"/>
      <c r="CQ215" s="78"/>
      <c r="CR215" s="78"/>
      <c r="CS215" s="78"/>
      <c r="CT215" s="78"/>
      <c r="CU215" s="78"/>
      <c r="CV215" s="78"/>
      <c r="CW215" s="78"/>
      <c r="CX215" s="78"/>
      <c r="CY215" s="78"/>
      <c r="CZ215" s="78"/>
      <c r="DA215" s="78"/>
      <c r="DB215" s="78"/>
      <c r="DC215" s="78"/>
      <c r="DD215" s="78"/>
      <c r="DE215" s="78"/>
      <c r="DF215" s="78"/>
      <c r="DG215" s="78"/>
      <c r="DH215" s="78"/>
      <c r="DI215" s="78"/>
      <c r="DJ215" s="78"/>
      <c r="DK215" s="78"/>
      <c r="DL215" s="78"/>
      <c r="DM215" s="78"/>
      <c r="DN215" s="78"/>
      <c r="DO215" s="78"/>
      <c r="DP215" s="78"/>
      <c r="DQ215" s="78"/>
      <c r="DR215" s="78"/>
      <c r="DS215" s="78"/>
      <c r="DT215" s="78"/>
      <c r="DU215" s="78"/>
      <c r="DV215" s="78"/>
      <c r="DW215" s="78"/>
      <c r="DX215" s="78"/>
      <c r="DY215" s="78"/>
      <c r="DZ215" s="78"/>
      <c r="EA215" s="78"/>
      <c r="EB215" s="78"/>
      <c r="EC215" s="78"/>
      <c r="ED215" s="78"/>
      <c r="EE215" s="78"/>
      <c r="EF215" s="78"/>
      <c r="EG215" s="78"/>
      <c r="EH215" s="78"/>
      <c r="EI215" s="78"/>
      <c r="EJ215" s="78"/>
      <c r="EK215" s="78"/>
      <c r="EL215" s="78"/>
    </row>
    <row r="216" spans="1:142" x14ac:dyDescent="0.2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  <c r="AV216" s="78"/>
      <c r="AW216" s="78"/>
      <c r="AX216" s="78"/>
      <c r="AY216" s="78"/>
      <c r="AZ216" s="78"/>
      <c r="BA216" s="78"/>
      <c r="BB216" s="78"/>
      <c r="BC216" s="78"/>
      <c r="BD216" s="78"/>
      <c r="BE216" s="78"/>
      <c r="BF216" s="78"/>
      <c r="BG216" s="78"/>
      <c r="BH216" s="78"/>
      <c r="BI216" s="78"/>
      <c r="BJ216" s="78"/>
      <c r="BK216" s="78"/>
      <c r="BL216" s="78"/>
      <c r="BM216" s="78"/>
      <c r="BN216" s="78"/>
      <c r="BO216" s="78"/>
      <c r="BP216" s="78"/>
      <c r="BQ216" s="78"/>
      <c r="BR216" s="78"/>
      <c r="BS216" s="78"/>
      <c r="BT216" s="78"/>
      <c r="BU216" s="78"/>
      <c r="BV216" s="78"/>
      <c r="BW216" s="78"/>
      <c r="BX216" s="78"/>
      <c r="BY216" s="78"/>
      <c r="BZ216" s="78"/>
      <c r="CA216" s="78"/>
      <c r="CB216" s="78"/>
      <c r="CC216" s="78"/>
      <c r="CD216" s="78"/>
      <c r="CE216" s="78"/>
      <c r="CF216" s="78"/>
      <c r="CG216" s="78"/>
      <c r="CH216" s="78"/>
      <c r="CI216" s="78"/>
      <c r="CJ216" s="78"/>
      <c r="CK216" s="78"/>
      <c r="CL216" s="78"/>
      <c r="CM216" s="78"/>
      <c r="CN216" s="78"/>
      <c r="CO216" s="78"/>
      <c r="CP216" s="78"/>
      <c r="CQ216" s="78"/>
      <c r="CR216" s="78"/>
      <c r="CS216" s="78"/>
      <c r="CT216" s="78"/>
      <c r="CU216" s="78"/>
      <c r="CV216" s="78"/>
      <c r="CW216" s="78"/>
      <c r="CX216" s="78"/>
      <c r="CY216" s="78"/>
      <c r="CZ216" s="78"/>
      <c r="DA216" s="78"/>
      <c r="DB216" s="78"/>
      <c r="DC216" s="78"/>
      <c r="DD216" s="78"/>
      <c r="DE216" s="78"/>
      <c r="DF216" s="78"/>
      <c r="DG216" s="78"/>
      <c r="DH216" s="78"/>
      <c r="DI216" s="78"/>
      <c r="DJ216" s="78"/>
      <c r="DK216" s="78"/>
      <c r="DL216" s="78"/>
      <c r="DM216" s="78"/>
      <c r="DN216" s="78"/>
      <c r="DO216" s="78"/>
      <c r="DP216" s="78"/>
      <c r="DQ216" s="78"/>
      <c r="DR216" s="78"/>
      <c r="DS216" s="78"/>
      <c r="DT216" s="78"/>
      <c r="DU216" s="78"/>
      <c r="DV216" s="78"/>
      <c r="DW216" s="78"/>
      <c r="DX216" s="78"/>
      <c r="DY216" s="78"/>
      <c r="DZ216" s="78"/>
      <c r="EA216" s="78"/>
      <c r="EB216" s="78"/>
      <c r="EC216" s="78"/>
      <c r="ED216" s="78"/>
      <c r="EE216" s="78"/>
      <c r="EF216" s="78"/>
      <c r="EG216" s="78"/>
      <c r="EH216" s="78"/>
      <c r="EI216" s="78"/>
      <c r="EJ216" s="78"/>
      <c r="EK216" s="78"/>
      <c r="EL216" s="78"/>
    </row>
    <row r="217" spans="1:142" x14ac:dyDescent="0.2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  <c r="AV217" s="78"/>
      <c r="AW217" s="78"/>
      <c r="AX217" s="78"/>
      <c r="AY217" s="78"/>
      <c r="AZ217" s="78"/>
      <c r="BA217" s="78"/>
      <c r="BB217" s="78"/>
      <c r="BC217" s="78"/>
      <c r="BD217" s="78"/>
      <c r="BE217" s="78"/>
      <c r="BF217" s="78"/>
      <c r="BG217" s="78"/>
      <c r="BH217" s="78"/>
      <c r="BI217" s="78"/>
      <c r="BJ217" s="78"/>
      <c r="BK217" s="78"/>
      <c r="BL217" s="78"/>
      <c r="BM217" s="78"/>
      <c r="BN217" s="78"/>
      <c r="BO217" s="78"/>
      <c r="BP217" s="78"/>
      <c r="BQ217" s="78"/>
      <c r="BR217" s="78"/>
      <c r="BS217" s="78"/>
      <c r="BT217" s="78"/>
      <c r="BU217" s="78"/>
      <c r="BV217" s="78"/>
      <c r="BW217" s="78"/>
      <c r="BX217" s="78"/>
      <c r="BY217" s="78"/>
      <c r="BZ217" s="78"/>
      <c r="CA217" s="78"/>
      <c r="CB217" s="78"/>
      <c r="CC217" s="78"/>
      <c r="CD217" s="78"/>
      <c r="CE217" s="78"/>
      <c r="CF217" s="78"/>
      <c r="CG217" s="78"/>
      <c r="CH217" s="78"/>
      <c r="CI217" s="78"/>
      <c r="CJ217" s="78"/>
      <c r="CK217" s="78"/>
      <c r="CL217" s="78"/>
      <c r="CM217" s="78"/>
      <c r="CN217" s="78"/>
      <c r="CO217" s="78"/>
      <c r="CP217" s="78"/>
      <c r="CQ217" s="78"/>
      <c r="CR217" s="78"/>
      <c r="CS217" s="78"/>
      <c r="CT217" s="78"/>
      <c r="CU217" s="78"/>
      <c r="CV217" s="78"/>
      <c r="CW217" s="78"/>
      <c r="CX217" s="78"/>
      <c r="CY217" s="78"/>
      <c r="CZ217" s="78"/>
      <c r="DA217" s="78"/>
      <c r="DB217" s="78"/>
      <c r="DC217" s="78"/>
      <c r="DD217" s="78"/>
      <c r="DE217" s="78"/>
      <c r="DF217" s="78"/>
      <c r="DG217" s="78"/>
      <c r="DH217" s="78"/>
      <c r="DI217" s="78"/>
      <c r="DJ217" s="78"/>
      <c r="DK217" s="78"/>
      <c r="DL217" s="78"/>
      <c r="DM217" s="78"/>
      <c r="DN217" s="78"/>
      <c r="DO217" s="78"/>
      <c r="DP217" s="78"/>
      <c r="DQ217" s="78"/>
      <c r="DR217" s="78"/>
      <c r="DS217" s="78"/>
      <c r="DT217" s="78"/>
      <c r="DU217" s="78"/>
      <c r="DV217" s="78"/>
      <c r="DW217" s="78"/>
      <c r="DX217" s="78"/>
      <c r="DY217" s="78"/>
      <c r="DZ217" s="78"/>
      <c r="EA217" s="78"/>
      <c r="EB217" s="78"/>
      <c r="EC217" s="78"/>
      <c r="ED217" s="78"/>
      <c r="EE217" s="78"/>
      <c r="EF217" s="78"/>
      <c r="EG217" s="78"/>
      <c r="EH217" s="78"/>
      <c r="EI217" s="78"/>
      <c r="EJ217" s="78"/>
      <c r="EK217" s="78"/>
      <c r="EL217" s="78"/>
    </row>
    <row r="218" spans="1:142" x14ac:dyDescent="0.2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  <c r="AV218" s="78"/>
      <c r="AW218" s="78"/>
      <c r="AX218" s="78"/>
      <c r="AY218" s="78"/>
      <c r="AZ218" s="78"/>
      <c r="BA218" s="78"/>
      <c r="BB218" s="78"/>
      <c r="BC218" s="78"/>
      <c r="BD218" s="78"/>
      <c r="BE218" s="78"/>
      <c r="BF218" s="78"/>
      <c r="BG218" s="78"/>
      <c r="BH218" s="78"/>
      <c r="BI218" s="78"/>
      <c r="BJ218" s="78"/>
      <c r="BK218" s="78"/>
      <c r="BL218" s="78"/>
      <c r="BM218" s="78"/>
      <c r="BN218" s="78"/>
      <c r="BO218" s="78"/>
      <c r="BP218" s="78"/>
      <c r="BQ218" s="78"/>
      <c r="BR218" s="78"/>
      <c r="BS218" s="78"/>
      <c r="BT218" s="78"/>
      <c r="BU218" s="78"/>
      <c r="BV218" s="78"/>
      <c r="BW218" s="78"/>
      <c r="BX218" s="78"/>
      <c r="BY218" s="78"/>
      <c r="BZ218" s="78"/>
      <c r="CA218" s="78"/>
      <c r="CB218" s="78"/>
      <c r="CC218" s="78"/>
      <c r="CD218" s="78"/>
      <c r="CE218" s="78"/>
      <c r="CF218" s="78"/>
      <c r="CG218" s="78"/>
      <c r="CH218" s="78"/>
      <c r="CI218" s="78"/>
      <c r="CJ218" s="78"/>
      <c r="CK218" s="78"/>
      <c r="CL218" s="78"/>
      <c r="CM218" s="78"/>
      <c r="CN218" s="78"/>
      <c r="CO218" s="78"/>
      <c r="CP218" s="78"/>
      <c r="CQ218" s="78"/>
      <c r="CR218" s="78"/>
      <c r="CS218" s="78"/>
      <c r="CT218" s="78"/>
      <c r="CU218" s="78"/>
      <c r="CV218" s="78"/>
      <c r="CW218" s="78"/>
      <c r="CX218" s="78"/>
      <c r="CY218" s="78"/>
      <c r="CZ218" s="78"/>
      <c r="DA218" s="78"/>
      <c r="DB218" s="78"/>
      <c r="DC218" s="78"/>
      <c r="DD218" s="78"/>
      <c r="DE218" s="78"/>
      <c r="DF218" s="78"/>
      <c r="DG218" s="78"/>
      <c r="DH218" s="78"/>
      <c r="DI218" s="78"/>
      <c r="DJ218" s="78"/>
      <c r="DK218" s="78"/>
      <c r="DL218" s="78"/>
      <c r="DM218" s="78"/>
      <c r="DN218" s="78"/>
      <c r="DO218" s="78"/>
      <c r="DP218" s="78"/>
      <c r="DQ218" s="78"/>
      <c r="DR218" s="78"/>
      <c r="DS218" s="78"/>
      <c r="DT218" s="78"/>
      <c r="DU218" s="78"/>
      <c r="DV218" s="78"/>
      <c r="DW218" s="78"/>
      <c r="DX218" s="78"/>
      <c r="DY218" s="78"/>
      <c r="DZ218" s="78"/>
      <c r="EA218" s="78"/>
      <c r="EB218" s="78"/>
      <c r="EC218" s="78"/>
      <c r="ED218" s="78"/>
      <c r="EE218" s="78"/>
      <c r="EF218" s="78"/>
      <c r="EG218" s="78"/>
      <c r="EH218" s="78"/>
      <c r="EI218" s="78"/>
      <c r="EJ218" s="78"/>
      <c r="EK218" s="78"/>
      <c r="EL218" s="78"/>
    </row>
    <row r="219" spans="1:142" x14ac:dyDescent="0.2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  <c r="AV219" s="78"/>
      <c r="AW219" s="78"/>
      <c r="AX219" s="78"/>
      <c r="AY219" s="78"/>
      <c r="AZ219" s="78"/>
      <c r="BA219" s="78"/>
      <c r="BB219" s="78"/>
      <c r="BC219" s="78"/>
      <c r="BD219" s="78"/>
      <c r="BE219" s="78"/>
      <c r="BF219" s="78"/>
      <c r="BG219" s="78"/>
      <c r="BH219" s="78"/>
      <c r="BI219" s="78"/>
      <c r="BJ219" s="78"/>
      <c r="BK219" s="78"/>
      <c r="BL219" s="78"/>
      <c r="BM219" s="78"/>
      <c r="BN219" s="78"/>
      <c r="BO219" s="78"/>
      <c r="BP219" s="78"/>
      <c r="BQ219" s="78"/>
      <c r="BR219" s="78"/>
      <c r="BS219" s="78"/>
      <c r="BT219" s="78"/>
      <c r="BU219" s="78"/>
      <c r="BV219" s="78"/>
      <c r="BW219" s="78"/>
      <c r="BX219" s="78"/>
      <c r="BY219" s="78"/>
      <c r="BZ219" s="78"/>
      <c r="CA219" s="78"/>
      <c r="CB219" s="78"/>
      <c r="CC219" s="78"/>
      <c r="CD219" s="78"/>
      <c r="CE219" s="78"/>
      <c r="CF219" s="78"/>
      <c r="CG219" s="78"/>
      <c r="CH219" s="78"/>
      <c r="CI219" s="78"/>
      <c r="CJ219" s="78"/>
      <c r="CK219" s="78"/>
      <c r="CL219" s="78"/>
      <c r="CM219" s="78"/>
      <c r="CN219" s="78"/>
      <c r="CO219" s="78"/>
      <c r="CP219" s="78"/>
      <c r="CQ219" s="78"/>
      <c r="CR219" s="78"/>
      <c r="CS219" s="78"/>
      <c r="CT219" s="78"/>
      <c r="CU219" s="78"/>
      <c r="CV219" s="78"/>
      <c r="CW219" s="78"/>
      <c r="CX219" s="78"/>
      <c r="CY219" s="78"/>
      <c r="CZ219" s="78"/>
      <c r="DA219" s="78"/>
      <c r="DB219" s="78"/>
      <c r="DC219" s="78"/>
      <c r="DD219" s="78"/>
      <c r="DE219" s="78"/>
      <c r="DF219" s="78"/>
      <c r="DG219" s="78"/>
      <c r="DH219" s="78"/>
      <c r="DI219" s="78"/>
      <c r="DJ219" s="78"/>
      <c r="DK219" s="78"/>
      <c r="DL219" s="78"/>
      <c r="DM219" s="78"/>
      <c r="DN219" s="78"/>
      <c r="DO219" s="78"/>
      <c r="DP219" s="78"/>
      <c r="DQ219" s="78"/>
      <c r="DR219" s="78"/>
      <c r="DS219" s="78"/>
      <c r="DT219" s="78"/>
      <c r="DU219" s="78"/>
      <c r="DV219" s="78"/>
      <c r="DW219" s="78"/>
      <c r="DX219" s="78"/>
      <c r="DY219" s="78"/>
      <c r="DZ219" s="78"/>
      <c r="EA219" s="78"/>
      <c r="EB219" s="78"/>
      <c r="EC219" s="78"/>
      <c r="ED219" s="78"/>
      <c r="EE219" s="78"/>
      <c r="EF219" s="78"/>
      <c r="EG219" s="78"/>
      <c r="EH219" s="78"/>
      <c r="EI219" s="78"/>
      <c r="EJ219" s="78"/>
      <c r="EK219" s="78"/>
      <c r="EL219" s="78"/>
    </row>
    <row r="220" spans="1:142" x14ac:dyDescent="0.2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  <c r="AV220" s="78"/>
      <c r="AW220" s="78"/>
      <c r="AX220" s="78"/>
      <c r="AY220" s="78"/>
      <c r="AZ220" s="78"/>
      <c r="BA220" s="78"/>
      <c r="BB220" s="78"/>
      <c r="BC220" s="78"/>
      <c r="BD220" s="78"/>
      <c r="BE220" s="78"/>
      <c r="BF220" s="78"/>
      <c r="BG220" s="78"/>
      <c r="BH220" s="78"/>
      <c r="BI220" s="78"/>
      <c r="BJ220" s="78"/>
      <c r="BK220" s="78"/>
      <c r="BL220" s="78"/>
      <c r="BM220" s="78"/>
      <c r="BN220" s="78"/>
      <c r="BO220" s="78"/>
      <c r="BP220" s="78"/>
      <c r="BQ220" s="78"/>
      <c r="BR220" s="78"/>
      <c r="BS220" s="78"/>
      <c r="BT220" s="78"/>
      <c r="BU220" s="78"/>
      <c r="BV220" s="78"/>
      <c r="BW220" s="78"/>
      <c r="BX220" s="78"/>
      <c r="BY220" s="78"/>
      <c r="BZ220" s="78"/>
      <c r="CA220" s="78"/>
      <c r="CB220" s="78"/>
      <c r="CC220" s="78"/>
      <c r="CD220" s="78"/>
      <c r="CE220" s="78"/>
      <c r="CF220" s="78"/>
      <c r="CG220" s="78"/>
      <c r="CH220" s="78"/>
      <c r="CI220" s="78"/>
      <c r="CJ220" s="78"/>
      <c r="CK220" s="78"/>
      <c r="CL220" s="78"/>
      <c r="CM220" s="78"/>
      <c r="CN220" s="78"/>
      <c r="CO220" s="78"/>
      <c r="CP220" s="78"/>
      <c r="CQ220" s="78"/>
      <c r="CR220" s="78"/>
      <c r="CS220" s="78"/>
      <c r="CT220" s="78"/>
      <c r="CU220" s="78"/>
      <c r="CV220" s="78"/>
      <c r="CW220" s="78"/>
      <c r="CX220" s="78"/>
      <c r="CY220" s="78"/>
      <c r="CZ220" s="78"/>
      <c r="DA220" s="78"/>
      <c r="DB220" s="78"/>
      <c r="DC220" s="78"/>
      <c r="DD220" s="78"/>
      <c r="DE220" s="78"/>
      <c r="DF220" s="78"/>
      <c r="DG220" s="78"/>
      <c r="DH220" s="78"/>
      <c r="DI220" s="78"/>
      <c r="DJ220" s="78"/>
      <c r="DK220" s="78"/>
      <c r="DL220" s="78"/>
      <c r="DM220" s="78"/>
      <c r="DN220" s="78"/>
      <c r="DO220" s="78"/>
      <c r="DP220" s="78"/>
      <c r="DQ220" s="78"/>
      <c r="DR220" s="78"/>
      <c r="DS220" s="78"/>
      <c r="DT220" s="78"/>
      <c r="DU220" s="78"/>
      <c r="DV220" s="78"/>
      <c r="DW220" s="78"/>
      <c r="DX220" s="78"/>
      <c r="DY220" s="78"/>
      <c r="DZ220" s="78"/>
      <c r="EA220" s="78"/>
      <c r="EB220" s="78"/>
      <c r="EC220" s="78"/>
      <c r="ED220" s="78"/>
      <c r="EE220" s="78"/>
      <c r="EF220" s="78"/>
      <c r="EG220" s="78"/>
      <c r="EH220" s="78"/>
      <c r="EI220" s="78"/>
      <c r="EJ220" s="78"/>
      <c r="EK220" s="78"/>
      <c r="EL220" s="78"/>
    </row>
    <row r="221" spans="1:142" x14ac:dyDescent="0.2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  <c r="AV221" s="78"/>
      <c r="AW221" s="78"/>
      <c r="AX221" s="78"/>
      <c r="AY221" s="78"/>
      <c r="AZ221" s="78"/>
      <c r="BA221" s="78"/>
      <c r="BB221" s="78"/>
      <c r="BC221" s="78"/>
      <c r="BD221" s="78"/>
      <c r="BE221" s="78"/>
      <c r="BF221" s="78"/>
      <c r="BG221" s="78"/>
      <c r="BH221" s="78"/>
      <c r="BI221" s="78"/>
      <c r="BJ221" s="78"/>
      <c r="BK221" s="78"/>
      <c r="BL221" s="78"/>
      <c r="BM221" s="78"/>
      <c r="BN221" s="78"/>
      <c r="BO221" s="78"/>
      <c r="BP221" s="78"/>
      <c r="BQ221" s="78"/>
      <c r="BR221" s="78"/>
      <c r="BS221" s="78"/>
      <c r="BT221" s="78"/>
      <c r="BU221" s="78"/>
      <c r="BV221" s="78"/>
      <c r="BW221" s="78"/>
      <c r="BX221" s="78"/>
      <c r="BY221" s="78"/>
      <c r="BZ221" s="78"/>
      <c r="CA221" s="78"/>
      <c r="CB221" s="78"/>
      <c r="CC221" s="78"/>
      <c r="CD221" s="78"/>
      <c r="CE221" s="78"/>
      <c r="CF221" s="78"/>
      <c r="CG221" s="78"/>
      <c r="CH221" s="78"/>
      <c r="CI221" s="78"/>
      <c r="CJ221" s="78"/>
      <c r="CK221" s="78"/>
      <c r="CL221" s="78"/>
      <c r="CM221" s="78"/>
      <c r="CN221" s="78"/>
      <c r="CO221" s="78"/>
      <c r="CP221" s="78"/>
      <c r="CQ221" s="78"/>
      <c r="CR221" s="78"/>
      <c r="CS221" s="78"/>
      <c r="CT221" s="78"/>
      <c r="CU221" s="78"/>
      <c r="CV221" s="78"/>
      <c r="CW221" s="78"/>
      <c r="CX221" s="78"/>
      <c r="CY221" s="78"/>
      <c r="CZ221" s="78"/>
      <c r="DA221" s="78"/>
      <c r="DB221" s="78"/>
      <c r="DC221" s="78"/>
      <c r="DD221" s="78"/>
      <c r="DE221" s="78"/>
      <c r="DF221" s="78"/>
      <c r="DG221" s="78"/>
      <c r="DH221" s="78"/>
      <c r="DI221" s="78"/>
      <c r="DJ221" s="78"/>
      <c r="DK221" s="78"/>
      <c r="DL221" s="78"/>
      <c r="DM221" s="78"/>
      <c r="DN221" s="78"/>
      <c r="DO221" s="78"/>
      <c r="DP221" s="78"/>
      <c r="DQ221" s="78"/>
      <c r="DR221" s="78"/>
      <c r="DS221" s="78"/>
      <c r="DT221" s="78"/>
      <c r="DU221" s="78"/>
      <c r="DV221" s="78"/>
      <c r="DW221" s="78"/>
      <c r="DX221" s="78"/>
      <c r="DY221" s="78"/>
      <c r="DZ221" s="78"/>
      <c r="EA221" s="78"/>
      <c r="EB221" s="78"/>
      <c r="EC221" s="78"/>
      <c r="ED221" s="78"/>
      <c r="EE221" s="78"/>
      <c r="EF221" s="78"/>
      <c r="EG221" s="78"/>
      <c r="EH221" s="78"/>
      <c r="EI221" s="78"/>
      <c r="EJ221" s="78"/>
      <c r="EK221" s="78"/>
      <c r="EL221" s="78"/>
    </row>
    <row r="222" spans="1:142" x14ac:dyDescent="0.2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  <c r="AV222" s="78"/>
      <c r="AW222" s="78"/>
      <c r="AX222" s="78"/>
      <c r="AY222" s="78"/>
      <c r="AZ222" s="78"/>
      <c r="BA222" s="78"/>
      <c r="BB222" s="78"/>
      <c r="BC222" s="78"/>
      <c r="BD222" s="78"/>
      <c r="BE222" s="78"/>
      <c r="BF222" s="78"/>
      <c r="BG222" s="78"/>
      <c r="BH222" s="78"/>
      <c r="BI222" s="78"/>
      <c r="BJ222" s="78"/>
      <c r="BK222" s="78"/>
      <c r="BL222" s="78"/>
      <c r="BM222" s="78"/>
      <c r="BN222" s="78"/>
      <c r="BO222" s="78"/>
      <c r="BP222" s="78"/>
      <c r="BQ222" s="78"/>
      <c r="BR222" s="78"/>
      <c r="BS222" s="78"/>
      <c r="BT222" s="78"/>
      <c r="BU222" s="78"/>
      <c r="BV222" s="78"/>
      <c r="BW222" s="78"/>
      <c r="BX222" s="78"/>
      <c r="BY222" s="78"/>
      <c r="BZ222" s="78"/>
      <c r="CA222" s="78"/>
      <c r="CB222" s="78"/>
      <c r="CC222" s="78"/>
      <c r="CD222" s="78"/>
      <c r="CE222" s="78"/>
      <c r="CF222" s="78"/>
      <c r="CG222" s="78"/>
      <c r="CH222" s="78"/>
      <c r="CI222" s="78"/>
      <c r="CJ222" s="78"/>
      <c r="CK222" s="78"/>
      <c r="CL222" s="78"/>
      <c r="CM222" s="78"/>
      <c r="CN222" s="78"/>
      <c r="CO222" s="78"/>
      <c r="CP222" s="78"/>
      <c r="CQ222" s="78"/>
      <c r="CR222" s="78"/>
      <c r="CS222" s="78"/>
      <c r="CT222" s="78"/>
      <c r="CU222" s="78"/>
      <c r="CV222" s="78"/>
      <c r="CW222" s="78"/>
      <c r="CX222" s="78"/>
      <c r="CY222" s="78"/>
      <c r="CZ222" s="78"/>
      <c r="DA222" s="78"/>
      <c r="DB222" s="78"/>
      <c r="DC222" s="78"/>
      <c r="DD222" s="78"/>
      <c r="DE222" s="78"/>
      <c r="DF222" s="78"/>
      <c r="DG222" s="78"/>
      <c r="DH222" s="78"/>
      <c r="DI222" s="78"/>
      <c r="DJ222" s="78"/>
      <c r="DK222" s="78"/>
      <c r="DL222" s="78"/>
      <c r="DM222" s="78"/>
      <c r="DN222" s="78"/>
      <c r="DO222" s="78"/>
      <c r="DP222" s="78"/>
      <c r="DQ222" s="78"/>
      <c r="DR222" s="78"/>
      <c r="DS222" s="78"/>
      <c r="DT222" s="78"/>
      <c r="DU222" s="78"/>
      <c r="DV222" s="78"/>
      <c r="DW222" s="78"/>
      <c r="DX222" s="78"/>
      <c r="DY222" s="78"/>
      <c r="DZ222" s="78"/>
      <c r="EA222" s="78"/>
      <c r="EB222" s="78"/>
      <c r="EC222" s="78"/>
      <c r="ED222" s="78"/>
      <c r="EE222" s="78"/>
      <c r="EF222" s="78"/>
      <c r="EG222" s="78"/>
      <c r="EH222" s="78"/>
      <c r="EI222" s="78"/>
      <c r="EJ222" s="78"/>
      <c r="EK222" s="78"/>
      <c r="EL222" s="78"/>
    </row>
    <row r="223" spans="1:142" x14ac:dyDescent="0.2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  <c r="BA223" s="78"/>
      <c r="BB223" s="78"/>
      <c r="BC223" s="78"/>
      <c r="BD223" s="78"/>
      <c r="BE223" s="78"/>
      <c r="BF223" s="78"/>
      <c r="BG223" s="78"/>
      <c r="BH223" s="78"/>
      <c r="BI223" s="78"/>
      <c r="BJ223" s="78"/>
      <c r="BK223" s="78"/>
      <c r="BL223" s="78"/>
      <c r="BM223" s="78"/>
      <c r="BN223" s="78"/>
      <c r="BO223" s="78"/>
      <c r="BP223" s="78"/>
      <c r="BQ223" s="78"/>
      <c r="BR223" s="78"/>
      <c r="BS223" s="78"/>
      <c r="BT223" s="78"/>
      <c r="BU223" s="78"/>
      <c r="BV223" s="78"/>
      <c r="BW223" s="78"/>
      <c r="BX223" s="78"/>
      <c r="BY223" s="78"/>
      <c r="BZ223" s="78"/>
      <c r="CA223" s="78"/>
      <c r="CB223" s="78"/>
      <c r="CC223" s="78"/>
      <c r="CD223" s="78"/>
      <c r="CE223" s="78"/>
      <c r="CF223" s="78"/>
      <c r="CG223" s="78"/>
      <c r="CH223" s="78"/>
      <c r="CI223" s="78"/>
      <c r="CJ223" s="78"/>
      <c r="CK223" s="78"/>
      <c r="CL223" s="78"/>
      <c r="CM223" s="78"/>
      <c r="CN223" s="78"/>
      <c r="CO223" s="78"/>
      <c r="CP223" s="78"/>
      <c r="CQ223" s="78"/>
      <c r="CR223" s="78"/>
      <c r="CS223" s="78"/>
      <c r="CT223" s="78"/>
      <c r="CU223" s="78"/>
      <c r="CV223" s="78"/>
      <c r="CW223" s="78"/>
      <c r="CX223" s="78"/>
      <c r="CY223" s="78"/>
      <c r="CZ223" s="78"/>
      <c r="DA223" s="78"/>
      <c r="DB223" s="78"/>
      <c r="DC223" s="78"/>
      <c r="DD223" s="78"/>
      <c r="DE223" s="78"/>
      <c r="DF223" s="78"/>
      <c r="DG223" s="78"/>
      <c r="DH223" s="78"/>
      <c r="DI223" s="78"/>
      <c r="DJ223" s="78"/>
      <c r="DK223" s="78"/>
      <c r="DL223" s="78"/>
      <c r="DM223" s="78"/>
      <c r="DN223" s="78"/>
      <c r="DO223" s="78"/>
      <c r="DP223" s="78"/>
      <c r="DQ223" s="78"/>
      <c r="DR223" s="78"/>
      <c r="DS223" s="78"/>
      <c r="DT223" s="78"/>
      <c r="DU223" s="78"/>
      <c r="DV223" s="78"/>
      <c r="DW223" s="78"/>
      <c r="DX223" s="78"/>
      <c r="DY223" s="78"/>
      <c r="DZ223" s="78"/>
      <c r="EA223" s="78"/>
      <c r="EB223" s="78"/>
      <c r="EC223" s="78"/>
      <c r="ED223" s="78"/>
      <c r="EE223" s="78"/>
      <c r="EF223" s="78"/>
      <c r="EG223" s="78"/>
      <c r="EH223" s="78"/>
      <c r="EI223" s="78"/>
      <c r="EJ223" s="78"/>
      <c r="EK223" s="78"/>
      <c r="EL223" s="78"/>
    </row>
    <row r="224" spans="1:142" x14ac:dyDescent="0.2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 s="78"/>
      <c r="AZ224" s="78"/>
      <c r="BA224" s="78"/>
      <c r="BB224" s="78"/>
      <c r="BC224" s="78"/>
      <c r="BD224" s="78"/>
      <c r="BE224" s="78"/>
      <c r="BF224" s="78"/>
      <c r="BG224" s="78"/>
      <c r="BH224" s="78"/>
      <c r="BI224" s="78"/>
      <c r="BJ224" s="78"/>
      <c r="BK224" s="78"/>
      <c r="BL224" s="78"/>
      <c r="BM224" s="78"/>
      <c r="BN224" s="78"/>
      <c r="BO224" s="78"/>
      <c r="BP224" s="78"/>
      <c r="BQ224" s="78"/>
      <c r="BR224" s="78"/>
      <c r="BS224" s="78"/>
      <c r="BT224" s="78"/>
      <c r="BU224" s="78"/>
      <c r="BV224" s="78"/>
      <c r="BW224" s="78"/>
      <c r="BX224" s="78"/>
      <c r="BY224" s="78"/>
      <c r="BZ224" s="78"/>
      <c r="CA224" s="78"/>
      <c r="CB224" s="78"/>
      <c r="CC224" s="78"/>
      <c r="CD224" s="78"/>
      <c r="CE224" s="78"/>
      <c r="CF224" s="78"/>
      <c r="CG224" s="78"/>
      <c r="CH224" s="78"/>
      <c r="CI224" s="78"/>
      <c r="CJ224" s="78"/>
      <c r="CK224" s="78"/>
      <c r="CL224" s="78"/>
      <c r="CM224" s="78"/>
      <c r="CN224" s="78"/>
      <c r="CO224" s="78"/>
      <c r="CP224" s="78"/>
      <c r="CQ224" s="78"/>
      <c r="CR224" s="78"/>
      <c r="CS224" s="78"/>
      <c r="CT224" s="78"/>
      <c r="CU224" s="78"/>
      <c r="CV224" s="78"/>
      <c r="CW224" s="78"/>
      <c r="CX224" s="78"/>
      <c r="CY224" s="78"/>
      <c r="CZ224" s="78"/>
      <c r="DA224" s="78"/>
      <c r="DB224" s="78"/>
      <c r="DC224" s="78"/>
      <c r="DD224" s="78"/>
      <c r="DE224" s="78"/>
      <c r="DF224" s="78"/>
      <c r="DG224" s="78"/>
      <c r="DH224" s="78"/>
      <c r="DI224" s="78"/>
      <c r="DJ224" s="78"/>
      <c r="DK224" s="78"/>
      <c r="DL224" s="78"/>
      <c r="DM224" s="78"/>
      <c r="DN224" s="78"/>
      <c r="DO224" s="78"/>
      <c r="DP224" s="78"/>
      <c r="DQ224" s="78"/>
      <c r="DR224" s="78"/>
      <c r="DS224" s="78"/>
      <c r="DT224" s="78"/>
      <c r="DU224" s="78"/>
      <c r="DV224" s="78"/>
      <c r="DW224" s="78"/>
      <c r="DX224" s="78"/>
      <c r="DY224" s="78"/>
      <c r="DZ224" s="78"/>
      <c r="EA224" s="78"/>
      <c r="EB224" s="78"/>
      <c r="EC224" s="78"/>
      <c r="ED224" s="78"/>
      <c r="EE224" s="78"/>
      <c r="EF224" s="78"/>
      <c r="EG224" s="78"/>
      <c r="EH224" s="78"/>
      <c r="EI224" s="78"/>
      <c r="EJ224" s="78"/>
      <c r="EK224" s="78"/>
      <c r="EL224" s="78"/>
    </row>
    <row r="225" spans="1:142" x14ac:dyDescent="0.2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  <c r="AV225" s="78"/>
      <c r="AW225" s="78"/>
      <c r="AX225" s="78"/>
      <c r="AY225" s="78"/>
      <c r="AZ225" s="78"/>
      <c r="BA225" s="78"/>
      <c r="BB225" s="78"/>
      <c r="BC225" s="78"/>
      <c r="BD225" s="78"/>
      <c r="BE225" s="78"/>
      <c r="BF225" s="78"/>
      <c r="BG225" s="78"/>
      <c r="BH225" s="78"/>
      <c r="BI225" s="78"/>
      <c r="BJ225" s="78"/>
      <c r="BK225" s="78"/>
      <c r="BL225" s="78"/>
      <c r="BM225" s="78"/>
      <c r="BN225" s="78"/>
      <c r="BO225" s="78"/>
      <c r="BP225" s="78"/>
      <c r="BQ225" s="78"/>
      <c r="BR225" s="78"/>
      <c r="BS225" s="78"/>
      <c r="BT225" s="78"/>
      <c r="BU225" s="78"/>
      <c r="BV225" s="78"/>
      <c r="BW225" s="78"/>
      <c r="BX225" s="78"/>
      <c r="BY225" s="78"/>
      <c r="BZ225" s="78"/>
      <c r="CA225" s="78"/>
      <c r="CB225" s="78"/>
      <c r="CC225" s="78"/>
      <c r="CD225" s="78"/>
      <c r="CE225" s="78"/>
      <c r="CF225" s="78"/>
      <c r="CG225" s="78"/>
      <c r="CH225" s="78"/>
      <c r="CI225" s="78"/>
      <c r="CJ225" s="78"/>
      <c r="CK225" s="78"/>
      <c r="CL225" s="78"/>
      <c r="CM225" s="78"/>
      <c r="CN225" s="78"/>
      <c r="CO225" s="78"/>
      <c r="CP225" s="78"/>
      <c r="CQ225" s="78"/>
      <c r="CR225" s="78"/>
      <c r="CS225" s="78"/>
      <c r="CT225" s="78"/>
      <c r="CU225" s="78"/>
      <c r="CV225" s="78"/>
      <c r="CW225" s="78"/>
      <c r="CX225" s="78"/>
      <c r="CY225" s="78"/>
      <c r="CZ225" s="78"/>
      <c r="DA225" s="78"/>
      <c r="DB225" s="78"/>
      <c r="DC225" s="78"/>
      <c r="DD225" s="78"/>
      <c r="DE225" s="78"/>
      <c r="DF225" s="78"/>
      <c r="DG225" s="78"/>
      <c r="DH225" s="78"/>
      <c r="DI225" s="78"/>
      <c r="DJ225" s="78"/>
      <c r="DK225" s="78"/>
      <c r="DL225" s="78"/>
      <c r="DM225" s="78"/>
      <c r="DN225" s="78"/>
      <c r="DO225" s="78"/>
      <c r="DP225" s="78"/>
      <c r="DQ225" s="78"/>
      <c r="DR225" s="78"/>
      <c r="DS225" s="78"/>
      <c r="DT225" s="78"/>
      <c r="DU225" s="78"/>
      <c r="DV225" s="78"/>
      <c r="DW225" s="78"/>
      <c r="DX225" s="78"/>
      <c r="DY225" s="78"/>
      <c r="DZ225" s="78"/>
      <c r="EA225" s="78"/>
      <c r="EB225" s="78"/>
      <c r="EC225" s="78"/>
      <c r="ED225" s="78"/>
      <c r="EE225" s="78"/>
      <c r="EF225" s="78"/>
      <c r="EG225" s="78"/>
      <c r="EH225" s="78"/>
      <c r="EI225" s="78"/>
      <c r="EJ225" s="78"/>
      <c r="EK225" s="78"/>
      <c r="EL225" s="78"/>
    </row>
    <row r="226" spans="1:142" x14ac:dyDescent="0.2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  <c r="AV226" s="78"/>
      <c r="AW226" s="78"/>
      <c r="AX226" s="78"/>
      <c r="AY226" s="78"/>
      <c r="AZ226" s="78"/>
      <c r="BA226" s="78"/>
      <c r="BB226" s="78"/>
      <c r="BC226" s="78"/>
      <c r="BD226" s="78"/>
      <c r="BE226" s="78"/>
      <c r="BF226" s="78"/>
      <c r="BG226" s="78"/>
      <c r="BH226" s="78"/>
      <c r="BI226" s="78"/>
      <c r="BJ226" s="78"/>
      <c r="BK226" s="78"/>
      <c r="BL226" s="78"/>
      <c r="BM226" s="78"/>
      <c r="BN226" s="78"/>
      <c r="BO226" s="78"/>
      <c r="BP226" s="78"/>
      <c r="BQ226" s="78"/>
      <c r="BR226" s="78"/>
      <c r="BS226" s="78"/>
      <c r="BT226" s="78"/>
      <c r="BU226" s="78"/>
      <c r="BV226" s="78"/>
      <c r="BW226" s="78"/>
      <c r="BX226" s="78"/>
      <c r="BY226" s="78"/>
      <c r="BZ226" s="78"/>
      <c r="CA226" s="78"/>
      <c r="CB226" s="78"/>
      <c r="CC226" s="78"/>
      <c r="CD226" s="78"/>
      <c r="CE226" s="78"/>
      <c r="CF226" s="78"/>
      <c r="CG226" s="78"/>
      <c r="CH226" s="78"/>
      <c r="CI226" s="78"/>
      <c r="CJ226" s="78"/>
      <c r="CK226" s="78"/>
      <c r="CL226" s="78"/>
      <c r="CM226" s="78"/>
      <c r="CN226" s="78"/>
      <c r="CO226" s="78"/>
      <c r="CP226" s="78"/>
      <c r="CQ226" s="78"/>
      <c r="CR226" s="78"/>
      <c r="CS226" s="78"/>
      <c r="CT226" s="78"/>
      <c r="CU226" s="78"/>
      <c r="CV226" s="78"/>
      <c r="CW226" s="78"/>
      <c r="CX226" s="78"/>
      <c r="CY226" s="78"/>
      <c r="CZ226" s="78"/>
      <c r="DA226" s="78"/>
      <c r="DB226" s="78"/>
      <c r="DC226" s="78"/>
      <c r="DD226" s="78"/>
      <c r="DE226" s="78"/>
      <c r="DF226" s="78"/>
      <c r="DG226" s="78"/>
      <c r="DH226" s="78"/>
      <c r="DI226" s="78"/>
      <c r="DJ226" s="78"/>
      <c r="DK226" s="78"/>
      <c r="DL226" s="78"/>
      <c r="DM226" s="78"/>
      <c r="DN226" s="78"/>
      <c r="DO226" s="78"/>
      <c r="DP226" s="78"/>
      <c r="DQ226" s="78"/>
      <c r="DR226" s="78"/>
      <c r="DS226" s="78"/>
      <c r="DT226" s="78"/>
      <c r="DU226" s="78"/>
      <c r="DV226" s="78"/>
      <c r="DW226" s="78"/>
      <c r="DX226" s="78"/>
      <c r="DY226" s="78"/>
      <c r="DZ226" s="78"/>
      <c r="EA226" s="78"/>
      <c r="EB226" s="78"/>
      <c r="EC226" s="78"/>
      <c r="ED226" s="78"/>
      <c r="EE226" s="78"/>
      <c r="EF226" s="78"/>
      <c r="EG226" s="78"/>
      <c r="EH226" s="78"/>
      <c r="EI226" s="78"/>
      <c r="EJ226" s="78"/>
      <c r="EK226" s="78"/>
      <c r="EL226" s="78"/>
    </row>
    <row r="227" spans="1:142" x14ac:dyDescent="0.2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  <c r="AV227" s="78"/>
      <c r="AW227" s="78"/>
      <c r="AX227" s="78"/>
      <c r="AY227" s="78"/>
      <c r="AZ227" s="78"/>
      <c r="BA227" s="78"/>
      <c r="BB227" s="78"/>
      <c r="BC227" s="78"/>
      <c r="BD227" s="78"/>
      <c r="BE227" s="78"/>
      <c r="BF227" s="78"/>
      <c r="BG227" s="78"/>
      <c r="BH227" s="78"/>
      <c r="BI227" s="78"/>
      <c r="BJ227" s="78"/>
      <c r="BK227" s="78"/>
      <c r="BL227" s="78"/>
      <c r="BM227" s="78"/>
      <c r="BN227" s="78"/>
      <c r="BO227" s="78"/>
      <c r="BP227" s="78"/>
      <c r="BQ227" s="78"/>
      <c r="BR227" s="78"/>
      <c r="BS227" s="78"/>
      <c r="BT227" s="78"/>
      <c r="BU227" s="78"/>
      <c r="BV227" s="78"/>
      <c r="BW227" s="78"/>
      <c r="BX227" s="78"/>
      <c r="BY227" s="78"/>
      <c r="BZ227" s="78"/>
      <c r="CA227" s="78"/>
      <c r="CB227" s="78"/>
      <c r="CC227" s="78"/>
      <c r="CD227" s="78"/>
      <c r="CE227" s="78"/>
      <c r="CF227" s="78"/>
      <c r="CG227" s="78"/>
      <c r="CH227" s="78"/>
      <c r="CI227" s="78"/>
      <c r="CJ227" s="78"/>
      <c r="CK227" s="78"/>
      <c r="CL227" s="78"/>
      <c r="CM227" s="78"/>
      <c r="CN227" s="78"/>
      <c r="CO227" s="78"/>
      <c r="CP227" s="78"/>
      <c r="CQ227" s="78"/>
      <c r="CR227" s="78"/>
      <c r="CS227" s="78"/>
      <c r="CT227" s="78"/>
      <c r="CU227" s="78"/>
      <c r="CV227" s="78"/>
      <c r="CW227" s="78"/>
      <c r="CX227" s="78"/>
      <c r="CY227" s="78"/>
      <c r="CZ227" s="78"/>
      <c r="DA227" s="78"/>
      <c r="DB227" s="78"/>
      <c r="DC227" s="78"/>
      <c r="DD227" s="78"/>
      <c r="DE227" s="78"/>
      <c r="DF227" s="78"/>
      <c r="DG227" s="78"/>
      <c r="DH227" s="78"/>
      <c r="DI227" s="78"/>
      <c r="DJ227" s="78"/>
      <c r="DK227" s="78"/>
      <c r="DL227" s="78"/>
      <c r="DM227" s="78"/>
      <c r="DN227" s="78"/>
      <c r="DO227" s="78"/>
      <c r="DP227" s="78"/>
      <c r="DQ227" s="78"/>
      <c r="DR227" s="78"/>
      <c r="DS227" s="78"/>
      <c r="DT227" s="78"/>
      <c r="DU227" s="78"/>
      <c r="DV227" s="78"/>
      <c r="DW227" s="78"/>
      <c r="DX227" s="78"/>
      <c r="DY227" s="78"/>
      <c r="DZ227" s="78"/>
      <c r="EA227" s="78"/>
      <c r="EB227" s="78"/>
      <c r="EC227" s="78"/>
      <c r="ED227" s="78"/>
      <c r="EE227" s="78"/>
      <c r="EF227" s="78"/>
      <c r="EG227" s="78"/>
      <c r="EH227" s="78"/>
      <c r="EI227" s="78"/>
      <c r="EJ227" s="78"/>
      <c r="EK227" s="78"/>
      <c r="EL227" s="78"/>
    </row>
    <row r="228" spans="1:142" x14ac:dyDescent="0.2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  <c r="AV228" s="78"/>
      <c r="AW228" s="78"/>
      <c r="AX228" s="78"/>
      <c r="AY228" s="78"/>
      <c r="AZ228" s="78"/>
      <c r="BA228" s="78"/>
      <c r="BB228" s="78"/>
      <c r="BC228" s="78"/>
      <c r="BD228" s="78"/>
      <c r="BE228" s="78"/>
      <c r="BF228" s="78"/>
      <c r="BG228" s="78"/>
      <c r="BH228" s="78"/>
      <c r="BI228" s="78"/>
      <c r="BJ228" s="78"/>
      <c r="BK228" s="78"/>
      <c r="BL228" s="78"/>
      <c r="BM228" s="78"/>
      <c r="BN228" s="78"/>
      <c r="BO228" s="78"/>
      <c r="BP228" s="78"/>
      <c r="BQ228" s="78"/>
      <c r="BR228" s="78"/>
      <c r="BS228" s="78"/>
      <c r="BT228" s="78"/>
      <c r="BU228" s="78"/>
      <c r="BV228" s="78"/>
      <c r="BW228" s="78"/>
      <c r="BX228" s="78"/>
      <c r="BY228" s="78"/>
      <c r="BZ228" s="78"/>
      <c r="CA228" s="78"/>
      <c r="CB228" s="78"/>
      <c r="CC228" s="78"/>
      <c r="CD228" s="78"/>
      <c r="CE228" s="78"/>
      <c r="CF228" s="78"/>
      <c r="CG228" s="78"/>
      <c r="CH228" s="78"/>
      <c r="CI228" s="78"/>
      <c r="CJ228" s="78"/>
      <c r="CK228" s="78"/>
      <c r="CL228" s="78"/>
      <c r="CM228" s="78"/>
      <c r="CN228" s="78"/>
      <c r="CO228" s="78"/>
      <c r="CP228" s="78"/>
      <c r="CQ228" s="78"/>
      <c r="CR228" s="78"/>
      <c r="CS228" s="78"/>
      <c r="CT228" s="78"/>
      <c r="CU228" s="78"/>
      <c r="CV228" s="78"/>
      <c r="CW228" s="78"/>
      <c r="CX228" s="78"/>
      <c r="CY228" s="78"/>
      <c r="CZ228" s="78"/>
      <c r="DA228" s="78"/>
      <c r="DB228" s="78"/>
      <c r="DC228" s="78"/>
      <c r="DD228" s="78"/>
      <c r="DE228" s="78"/>
      <c r="DF228" s="78"/>
      <c r="DG228" s="78"/>
      <c r="DH228" s="78"/>
      <c r="DI228" s="78"/>
      <c r="DJ228" s="78"/>
      <c r="DK228" s="78"/>
      <c r="DL228" s="78"/>
      <c r="DM228" s="78"/>
      <c r="DN228" s="78"/>
      <c r="DO228" s="78"/>
      <c r="DP228" s="78"/>
      <c r="DQ228" s="78"/>
      <c r="DR228" s="78"/>
      <c r="DS228" s="78"/>
      <c r="DT228" s="78"/>
      <c r="DU228" s="78"/>
      <c r="DV228" s="78"/>
      <c r="DW228" s="78"/>
      <c r="DX228" s="78"/>
      <c r="DY228" s="78"/>
      <c r="DZ228" s="78"/>
      <c r="EA228" s="78"/>
      <c r="EB228" s="78"/>
      <c r="EC228" s="78"/>
      <c r="ED228" s="78"/>
      <c r="EE228" s="78"/>
      <c r="EF228" s="78"/>
      <c r="EG228" s="78"/>
      <c r="EH228" s="78"/>
      <c r="EI228" s="78"/>
      <c r="EJ228" s="78"/>
      <c r="EK228" s="78"/>
      <c r="EL228" s="78"/>
    </row>
    <row r="229" spans="1:142" x14ac:dyDescent="0.2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78"/>
      <c r="BB229" s="78"/>
      <c r="BC229" s="78"/>
      <c r="BD229" s="78"/>
      <c r="BE229" s="78"/>
      <c r="BF229" s="78"/>
      <c r="BG229" s="78"/>
      <c r="BH229" s="78"/>
      <c r="BI229" s="78"/>
      <c r="BJ229" s="78"/>
      <c r="BK229" s="78"/>
      <c r="BL229" s="78"/>
      <c r="BM229" s="78"/>
      <c r="BN229" s="78"/>
      <c r="BO229" s="78"/>
      <c r="BP229" s="78"/>
      <c r="BQ229" s="78"/>
      <c r="BR229" s="78"/>
      <c r="BS229" s="78"/>
      <c r="BT229" s="78"/>
      <c r="BU229" s="78"/>
      <c r="BV229" s="78"/>
      <c r="BW229" s="78"/>
      <c r="BX229" s="78"/>
      <c r="BY229" s="78"/>
      <c r="BZ229" s="78"/>
      <c r="CA229" s="78"/>
      <c r="CB229" s="78"/>
      <c r="CC229" s="78"/>
      <c r="CD229" s="78"/>
      <c r="CE229" s="78"/>
      <c r="CF229" s="78"/>
      <c r="CG229" s="78"/>
      <c r="CH229" s="78"/>
      <c r="CI229" s="78"/>
      <c r="CJ229" s="78"/>
      <c r="CK229" s="78"/>
      <c r="CL229" s="78"/>
      <c r="CM229" s="78"/>
      <c r="CN229" s="78"/>
      <c r="CO229" s="78"/>
      <c r="CP229" s="78"/>
      <c r="CQ229" s="78"/>
      <c r="CR229" s="78"/>
      <c r="CS229" s="78"/>
      <c r="CT229" s="78"/>
      <c r="CU229" s="78"/>
      <c r="CV229" s="78"/>
      <c r="CW229" s="78"/>
      <c r="CX229" s="78"/>
      <c r="CY229" s="78"/>
      <c r="CZ229" s="78"/>
      <c r="DA229" s="78"/>
      <c r="DB229" s="78"/>
      <c r="DC229" s="78"/>
      <c r="DD229" s="78"/>
      <c r="DE229" s="78"/>
      <c r="DF229" s="78"/>
      <c r="DG229" s="78"/>
      <c r="DH229" s="78"/>
      <c r="DI229" s="78"/>
      <c r="DJ229" s="78"/>
      <c r="DK229" s="78"/>
      <c r="DL229" s="78"/>
      <c r="DM229" s="78"/>
      <c r="DN229" s="78"/>
      <c r="DO229" s="78"/>
      <c r="DP229" s="78"/>
      <c r="DQ229" s="78"/>
      <c r="DR229" s="78"/>
      <c r="DS229" s="78"/>
      <c r="DT229" s="78"/>
      <c r="DU229" s="78"/>
      <c r="DV229" s="78"/>
      <c r="DW229" s="78"/>
      <c r="DX229" s="78"/>
      <c r="DY229" s="78"/>
      <c r="DZ229" s="78"/>
      <c r="EA229" s="78"/>
      <c r="EB229" s="78"/>
      <c r="EC229" s="78"/>
      <c r="ED229" s="78"/>
      <c r="EE229" s="78"/>
      <c r="EF229" s="78"/>
      <c r="EG229" s="78"/>
      <c r="EH229" s="78"/>
      <c r="EI229" s="78"/>
      <c r="EJ229" s="78"/>
      <c r="EK229" s="78"/>
      <c r="EL229" s="78"/>
    </row>
    <row r="230" spans="1:142" x14ac:dyDescent="0.2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78"/>
      <c r="BB230" s="78"/>
      <c r="BC230" s="78"/>
      <c r="BD230" s="78"/>
      <c r="BE230" s="78"/>
      <c r="BF230" s="78"/>
      <c r="BG230" s="78"/>
      <c r="BH230" s="78"/>
      <c r="BI230" s="78"/>
      <c r="BJ230" s="78"/>
      <c r="BK230" s="78"/>
      <c r="BL230" s="78"/>
      <c r="BM230" s="78"/>
      <c r="BN230" s="78"/>
      <c r="BO230" s="78"/>
      <c r="BP230" s="78"/>
      <c r="BQ230" s="78"/>
      <c r="BR230" s="78"/>
      <c r="BS230" s="78"/>
      <c r="BT230" s="78"/>
      <c r="BU230" s="78"/>
      <c r="BV230" s="78"/>
      <c r="BW230" s="78"/>
      <c r="BX230" s="78"/>
      <c r="BY230" s="78"/>
      <c r="BZ230" s="78"/>
      <c r="CA230" s="78"/>
      <c r="CB230" s="78"/>
      <c r="CC230" s="78"/>
      <c r="CD230" s="78"/>
      <c r="CE230" s="78"/>
      <c r="CF230" s="78"/>
      <c r="CG230" s="78"/>
      <c r="CH230" s="78"/>
      <c r="CI230" s="78"/>
      <c r="CJ230" s="78"/>
      <c r="CK230" s="78"/>
      <c r="CL230" s="78"/>
      <c r="CM230" s="78"/>
      <c r="CN230" s="78"/>
      <c r="CO230" s="78"/>
      <c r="CP230" s="78"/>
      <c r="CQ230" s="78"/>
      <c r="CR230" s="78"/>
      <c r="CS230" s="78"/>
      <c r="CT230" s="78"/>
      <c r="CU230" s="78"/>
      <c r="CV230" s="78"/>
      <c r="CW230" s="78"/>
      <c r="CX230" s="78"/>
      <c r="CY230" s="78"/>
      <c r="CZ230" s="78"/>
      <c r="DA230" s="78"/>
      <c r="DB230" s="78"/>
      <c r="DC230" s="78"/>
      <c r="DD230" s="78"/>
      <c r="DE230" s="78"/>
      <c r="DF230" s="78"/>
      <c r="DG230" s="78"/>
      <c r="DH230" s="78"/>
      <c r="DI230" s="78"/>
      <c r="DJ230" s="78"/>
      <c r="DK230" s="78"/>
      <c r="DL230" s="78"/>
      <c r="DM230" s="78"/>
      <c r="DN230" s="78"/>
      <c r="DO230" s="78"/>
      <c r="DP230" s="78"/>
      <c r="DQ230" s="78"/>
      <c r="DR230" s="78"/>
      <c r="DS230" s="78"/>
      <c r="DT230" s="78"/>
      <c r="DU230" s="78"/>
      <c r="DV230" s="78"/>
      <c r="DW230" s="78"/>
      <c r="DX230" s="78"/>
      <c r="DY230" s="78"/>
      <c r="DZ230" s="78"/>
      <c r="EA230" s="78"/>
      <c r="EB230" s="78"/>
      <c r="EC230" s="78"/>
      <c r="ED230" s="78"/>
      <c r="EE230" s="78"/>
      <c r="EF230" s="78"/>
      <c r="EG230" s="78"/>
      <c r="EH230" s="78"/>
      <c r="EI230" s="78"/>
      <c r="EJ230" s="78"/>
      <c r="EK230" s="78"/>
      <c r="EL230" s="78"/>
    </row>
    <row r="231" spans="1:142" x14ac:dyDescent="0.2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  <c r="BA231" s="78"/>
      <c r="BB231" s="78"/>
      <c r="BC231" s="78"/>
      <c r="BD231" s="78"/>
      <c r="BE231" s="78"/>
      <c r="BF231" s="78"/>
      <c r="BG231" s="78"/>
      <c r="BH231" s="78"/>
      <c r="BI231" s="78"/>
      <c r="BJ231" s="78"/>
      <c r="BK231" s="78"/>
      <c r="BL231" s="78"/>
      <c r="BM231" s="78"/>
      <c r="BN231" s="78"/>
      <c r="BO231" s="78"/>
      <c r="BP231" s="78"/>
      <c r="BQ231" s="78"/>
      <c r="BR231" s="78"/>
      <c r="BS231" s="78"/>
      <c r="BT231" s="78"/>
      <c r="BU231" s="78"/>
      <c r="BV231" s="78"/>
      <c r="BW231" s="78"/>
      <c r="BX231" s="78"/>
      <c r="BY231" s="78"/>
      <c r="BZ231" s="78"/>
      <c r="CA231" s="78"/>
      <c r="CB231" s="78"/>
      <c r="CC231" s="78"/>
      <c r="CD231" s="78"/>
      <c r="CE231" s="78"/>
      <c r="CF231" s="78"/>
      <c r="CG231" s="78"/>
      <c r="CH231" s="78"/>
      <c r="CI231" s="78"/>
      <c r="CJ231" s="78"/>
      <c r="CK231" s="78"/>
      <c r="CL231" s="78"/>
      <c r="CM231" s="78"/>
      <c r="CN231" s="78"/>
      <c r="CO231" s="78"/>
      <c r="CP231" s="78"/>
      <c r="CQ231" s="78"/>
      <c r="CR231" s="78"/>
      <c r="CS231" s="78"/>
      <c r="CT231" s="78"/>
      <c r="CU231" s="78"/>
      <c r="CV231" s="78"/>
      <c r="CW231" s="78"/>
      <c r="CX231" s="78"/>
      <c r="CY231" s="78"/>
      <c r="CZ231" s="78"/>
      <c r="DA231" s="78"/>
      <c r="DB231" s="78"/>
      <c r="DC231" s="78"/>
      <c r="DD231" s="78"/>
      <c r="DE231" s="78"/>
      <c r="DF231" s="78"/>
      <c r="DG231" s="78"/>
      <c r="DH231" s="78"/>
      <c r="DI231" s="78"/>
      <c r="DJ231" s="78"/>
      <c r="DK231" s="78"/>
      <c r="DL231" s="78"/>
      <c r="DM231" s="78"/>
      <c r="DN231" s="78"/>
      <c r="DO231" s="78"/>
      <c r="DP231" s="78"/>
      <c r="DQ231" s="78"/>
      <c r="DR231" s="78"/>
      <c r="DS231" s="78"/>
      <c r="DT231" s="78"/>
      <c r="DU231" s="78"/>
      <c r="DV231" s="78"/>
      <c r="DW231" s="78"/>
      <c r="DX231" s="78"/>
      <c r="DY231" s="78"/>
      <c r="DZ231" s="78"/>
      <c r="EA231" s="78"/>
      <c r="EB231" s="78"/>
      <c r="EC231" s="78"/>
      <c r="ED231" s="78"/>
      <c r="EE231" s="78"/>
      <c r="EF231" s="78"/>
      <c r="EG231" s="78"/>
      <c r="EH231" s="78"/>
      <c r="EI231" s="78"/>
      <c r="EJ231" s="78"/>
      <c r="EK231" s="78"/>
      <c r="EL231" s="78"/>
    </row>
    <row r="232" spans="1:142" x14ac:dyDescent="0.2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  <c r="AV232" s="78"/>
      <c r="AW232" s="78"/>
      <c r="AX232" s="78"/>
      <c r="AY232" s="78"/>
      <c r="AZ232" s="78"/>
      <c r="BA232" s="78"/>
      <c r="BB232" s="78"/>
      <c r="BC232" s="78"/>
      <c r="BD232" s="78"/>
      <c r="BE232" s="78"/>
      <c r="BF232" s="78"/>
      <c r="BG232" s="78"/>
      <c r="BH232" s="78"/>
      <c r="BI232" s="78"/>
      <c r="BJ232" s="78"/>
      <c r="BK232" s="78"/>
      <c r="BL232" s="78"/>
      <c r="BM232" s="78"/>
      <c r="BN232" s="78"/>
      <c r="BO232" s="78"/>
      <c r="BP232" s="78"/>
      <c r="BQ232" s="78"/>
      <c r="BR232" s="78"/>
      <c r="BS232" s="78"/>
      <c r="BT232" s="78"/>
      <c r="BU232" s="78"/>
      <c r="BV232" s="78"/>
      <c r="BW232" s="78"/>
      <c r="BX232" s="78"/>
      <c r="BY232" s="78"/>
      <c r="BZ232" s="78"/>
      <c r="CA232" s="78"/>
      <c r="CB232" s="78"/>
      <c r="CC232" s="78"/>
      <c r="CD232" s="78"/>
      <c r="CE232" s="78"/>
      <c r="CF232" s="78"/>
      <c r="CG232" s="78"/>
      <c r="CH232" s="78"/>
      <c r="CI232" s="78"/>
      <c r="CJ232" s="78"/>
      <c r="CK232" s="78"/>
      <c r="CL232" s="78"/>
      <c r="CM232" s="78"/>
      <c r="CN232" s="78"/>
      <c r="CO232" s="78"/>
      <c r="CP232" s="78"/>
      <c r="CQ232" s="78"/>
      <c r="CR232" s="78"/>
      <c r="CS232" s="78"/>
      <c r="CT232" s="78"/>
      <c r="CU232" s="78"/>
      <c r="CV232" s="78"/>
      <c r="CW232" s="78"/>
      <c r="CX232" s="78"/>
      <c r="CY232" s="78"/>
      <c r="CZ232" s="78"/>
      <c r="DA232" s="78"/>
      <c r="DB232" s="78"/>
      <c r="DC232" s="78"/>
      <c r="DD232" s="78"/>
      <c r="DE232" s="78"/>
      <c r="DF232" s="78"/>
      <c r="DG232" s="78"/>
      <c r="DH232" s="78"/>
      <c r="DI232" s="78"/>
      <c r="DJ232" s="78"/>
      <c r="DK232" s="78"/>
      <c r="DL232" s="78"/>
      <c r="DM232" s="78"/>
      <c r="DN232" s="78"/>
      <c r="DO232" s="78"/>
      <c r="DP232" s="78"/>
      <c r="DQ232" s="78"/>
      <c r="DR232" s="78"/>
      <c r="DS232" s="78"/>
      <c r="DT232" s="78"/>
      <c r="DU232" s="78"/>
      <c r="DV232" s="78"/>
      <c r="DW232" s="78"/>
      <c r="DX232" s="78"/>
      <c r="DY232" s="78"/>
      <c r="DZ232" s="78"/>
      <c r="EA232" s="78"/>
      <c r="EB232" s="78"/>
      <c r="EC232" s="78"/>
      <c r="ED232" s="78"/>
      <c r="EE232" s="78"/>
      <c r="EF232" s="78"/>
      <c r="EG232" s="78"/>
      <c r="EH232" s="78"/>
      <c r="EI232" s="78"/>
      <c r="EJ232" s="78"/>
      <c r="EK232" s="78"/>
      <c r="EL232" s="78"/>
    </row>
    <row r="233" spans="1:142" x14ac:dyDescent="0.2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  <c r="AV233" s="78"/>
      <c r="AW233" s="78"/>
      <c r="AX233" s="78"/>
      <c r="AY233" s="78"/>
      <c r="AZ233" s="78"/>
      <c r="BA233" s="78"/>
      <c r="BB233" s="78"/>
      <c r="BC233" s="78"/>
      <c r="BD233" s="78"/>
      <c r="BE233" s="78"/>
      <c r="BF233" s="78"/>
      <c r="BG233" s="78"/>
      <c r="BH233" s="78"/>
      <c r="BI233" s="78"/>
      <c r="BJ233" s="78"/>
      <c r="BK233" s="78"/>
      <c r="BL233" s="78"/>
      <c r="BM233" s="78"/>
      <c r="BN233" s="78"/>
      <c r="BO233" s="78"/>
      <c r="BP233" s="78"/>
      <c r="BQ233" s="78"/>
      <c r="BR233" s="78"/>
      <c r="BS233" s="78"/>
      <c r="BT233" s="78"/>
      <c r="BU233" s="78"/>
      <c r="BV233" s="78"/>
      <c r="BW233" s="78"/>
      <c r="BX233" s="78"/>
      <c r="BY233" s="78"/>
      <c r="BZ233" s="78"/>
      <c r="CA233" s="78"/>
      <c r="CB233" s="78"/>
      <c r="CC233" s="78"/>
      <c r="CD233" s="78"/>
      <c r="CE233" s="78"/>
      <c r="CF233" s="78"/>
      <c r="CG233" s="78"/>
      <c r="CH233" s="78"/>
      <c r="CI233" s="78"/>
      <c r="CJ233" s="78"/>
      <c r="CK233" s="78"/>
      <c r="CL233" s="78"/>
      <c r="CM233" s="78"/>
      <c r="CN233" s="78"/>
      <c r="CO233" s="78"/>
      <c r="CP233" s="78"/>
      <c r="CQ233" s="78"/>
      <c r="CR233" s="78"/>
      <c r="CS233" s="78"/>
      <c r="CT233" s="78"/>
      <c r="CU233" s="78"/>
      <c r="CV233" s="78"/>
      <c r="CW233" s="78"/>
      <c r="CX233" s="78"/>
      <c r="CY233" s="78"/>
      <c r="CZ233" s="78"/>
      <c r="DA233" s="78"/>
      <c r="DB233" s="78"/>
      <c r="DC233" s="78"/>
      <c r="DD233" s="78"/>
      <c r="DE233" s="78"/>
      <c r="DF233" s="78"/>
      <c r="DG233" s="78"/>
      <c r="DH233" s="78"/>
      <c r="DI233" s="78"/>
      <c r="DJ233" s="78"/>
      <c r="DK233" s="78"/>
      <c r="DL233" s="78"/>
      <c r="DM233" s="78"/>
      <c r="DN233" s="78"/>
      <c r="DO233" s="78"/>
      <c r="DP233" s="78"/>
      <c r="DQ233" s="78"/>
      <c r="DR233" s="78"/>
      <c r="DS233" s="78"/>
      <c r="DT233" s="78"/>
      <c r="DU233" s="78"/>
      <c r="DV233" s="78"/>
      <c r="DW233" s="78"/>
      <c r="DX233" s="78"/>
      <c r="DY233" s="78"/>
      <c r="DZ233" s="78"/>
      <c r="EA233" s="78"/>
      <c r="EB233" s="78"/>
      <c r="EC233" s="78"/>
      <c r="ED233" s="78"/>
      <c r="EE233" s="78"/>
      <c r="EF233" s="78"/>
      <c r="EG233" s="78"/>
      <c r="EH233" s="78"/>
      <c r="EI233" s="78"/>
      <c r="EJ233" s="78"/>
      <c r="EK233" s="78"/>
      <c r="EL233" s="78"/>
    </row>
    <row r="234" spans="1:142" x14ac:dyDescent="0.2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  <c r="AV234" s="78"/>
      <c r="AW234" s="78"/>
      <c r="AX234" s="78"/>
      <c r="AY234" s="78"/>
      <c r="AZ234" s="78"/>
      <c r="BA234" s="78"/>
      <c r="BB234" s="78"/>
      <c r="BC234" s="78"/>
      <c r="BD234" s="78"/>
      <c r="BE234" s="78"/>
      <c r="BF234" s="78"/>
      <c r="BG234" s="78"/>
      <c r="BH234" s="78"/>
      <c r="BI234" s="78"/>
      <c r="BJ234" s="78"/>
      <c r="BK234" s="78"/>
      <c r="BL234" s="78"/>
      <c r="BM234" s="78"/>
      <c r="BN234" s="78"/>
      <c r="BO234" s="78"/>
      <c r="BP234" s="78"/>
      <c r="BQ234" s="78"/>
      <c r="BR234" s="78"/>
      <c r="BS234" s="78"/>
      <c r="BT234" s="78"/>
      <c r="BU234" s="78"/>
      <c r="BV234" s="78"/>
      <c r="BW234" s="78"/>
      <c r="BX234" s="78"/>
      <c r="BY234" s="78"/>
      <c r="BZ234" s="78"/>
      <c r="CA234" s="78"/>
      <c r="CB234" s="78"/>
      <c r="CC234" s="78"/>
      <c r="CD234" s="78"/>
      <c r="CE234" s="78"/>
      <c r="CF234" s="78"/>
      <c r="CG234" s="78"/>
      <c r="CH234" s="78"/>
      <c r="CI234" s="78"/>
      <c r="CJ234" s="78"/>
      <c r="CK234" s="78"/>
      <c r="CL234" s="78"/>
      <c r="CM234" s="78"/>
      <c r="CN234" s="78"/>
      <c r="CO234" s="78"/>
      <c r="CP234" s="78"/>
      <c r="CQ234" s="78"/>
      <c r="CR234" s="78"/>
      <c r="CS234" s="78"/>
      <c r="CT234" s="78"/>
      <c r="CU234" s="78"/>
      <c r="CV234" s="78"/>
      <c r="CW234" s="78"/>
      <c r="CX234" s="78"/>
      <c r="CY234" s="78"/>
      <c r="CZ234" s="78"/>
      <c r="DA234" s="78"/>
      <c r="DB234" s="78"/>
      <c r="DC234" s="78"/>
      <c r="DD234" s="78"/>
      <c r="DE234" s="78"/>
      <c r="DF234" s="78"/>
      <c r="DG234" s="78"/>
      <c r="DH234" s="78"/>
      <c r="DI234" s="78"/>
      <c r="DJ234" s="78"/>
      <c r="DK234" s="78"/>
      <c r="DL234" s="78"/>
      <c r="DM234" s="78"/>
      <c r="DN234" s="78"/>
      <c r="DO234" s="78"/>
      <c r="DP234" s="78"/>
      <c r="DQ234" s="78"/>
      <c r="DR234" s="78"/>
      <c r="DS234" s="78"/>
      <c r="DT234" s="78"/>
      <c r="DU234" s="78"/>
      <c r="DV234" s="78"/>
      <c r="DW234" s="78"/>
      <c r="DX234" s="78"/>
      <c r="DY234" s="78"/>
      <c r="DZ234" s="78"/>
      <c r="EA234" s="78"/>
      <c r="EB234" s="78"/>
      <c r="EC234" s="78"/>
      <c r="ED234" s="78"/>
      <c r="EE234" s="78"/>
      <c r="EF234" s="78"/>
      <c r="EG234" s="78"/>
      <c r="EH234" s="78"/>
      <c r="EI234" s="78"/>
      <c r="EJ234" s="78"/>
      <c r="EK234" s="78"/>
      <c r="EL234" s="78"/>
    </row>
    <row r="235" spans="1:142" x14ac:dyDescent="0.2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  <c r="AV235" s="78"/>
      <c r="AW235" s="78"/>
      <c r="AX235" s="78"/>
      <c r="AY235" s="78"/>
      <c r="AZ235" s="78"/>
      <c r="BA235" s="78"/>
      <c r="BB235" s="78"/>
      <c r="BC235" s="78"/>
      <c r="BD235" s="78"/>
      <c r="BE235" s="78"/>
      <c r="BF235" s="78"/>
      <c r="BG235" s="78"/>
      <c r="BH235" s="78"/>
      <c r="BI235" s="78"/>
      <c r="BJ235" s="78"/>
      <c r="BK235" s="78"/>
      <c r="BL235" s="78"/>
      <c r="BM235" s="78"/>
      <c r="BN235" s="78"/>
      <c r="BO235" s="78"/>
      <c r="BP235" s="78"/>
      <c r="BQ235" s="78"/>
      <c r="BR235" s="78"/>
      <c r="BS235" s="78"/>
      <c r="BT235" s="78"/>
      <c r="BU235" s="78"/>
      <c r="BV235" s="78"/>
      <c r="BW235" s="78"/>
      <c r="BX235" s="78"/>
      <c r="BY235" s="78"/>
      <c r="BZ235" s="78"/>
      <c r="CA235" s="78"/>
      <c r="CB235" s="78"/>
      <c r="CC235" s="78"/>
      <c r="CD235" s="78"/>
      <c r="CE235" s="78"/>
      <c r="CF235" s="78"/>
      <c r="CG235" s="78"/>
      <c r="CH235" s="78"/>
      <c r="CI235" s="78"/>
      <c r="CJ235" s="78"/>
      <c r="CK235" s="78"/>
      <c r="CL235" s="78"/>
      <c r="CM235" s="78"/>
      <c r="CN235" s="78"/>
      <c r="CO235" s="78"/>
      <c r="CP235" s="78"/>
      <c r="CQ235" s="78"/>
      <c r="CR235" s="78"/>
      <c r="CS235" s="78"/>
      <c r="CT235" s="78"/>
      <c r="CU235" s="78"/>
      <c r="CV235" s="78"/>
      <c r="CW235" s="78"/>
      <c r="CX235" s="78"/>
      <c r="CY235" s="78"/>
      <c r="CZ235" s="78"/>
      <c r="DA235" s="78"/>
      <c r="DB235" s="78"/>
      <c r="DC235" s="78"/>
      <c r="DD235" s="78"/>
      <c r="DE235" s="78"/>
      <c r="DF235" s="78"/>
      <c r="DG235" s="78"/>
      <c r="DH235" s="78"/>
      <c r="DI235" s="78"/>
      <c r="DJ235" s="78"/>
      <c r="DK235" s="78"/>
      <c r="DL235" s="78"/>
      <c r="DM235" s="78"/>
      <c r="DN235" s="78"/>
      <c r="DO235" s="78"/>
      <c r="DP235" s="78"/>
      <c r="DQ235" s="78"/>
      <c r="DR235" s="78"/>
      <c r="DS235" s="78"/>
      <c r="DT235" s="78"/>
      <c r="DU235" s="78"/>
      <c r="DV235" s="78"/>
      <c r="DW235" s="78"/>
      <c r="DX235" s="78"/>
      <c r="DY235" s="78"/>
      <c r="DZ235" s="78"/>
      <c r="EA235" s="78"/>
      <c r="EB235" s="78"/>
      <c r="EC235" s="78"/>
      <c r="ED235" s="78"/>
      <c r="EE235" s="78"/>
      <c r="EF235" s="78"/>
      <c r="EG235" s="78"/>
      <c r="EH235" s="78"/>
      <c r="EI235" s="78"/>
      <c r="EJ235" s="78"/>
      <c r="EK235" s="78"/>
      <c r="EL235" s="78"/>
    </row>
    <row r="236" spans="1:142" x14ac:dyDescent="0.2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  <c r="AV236" s="78"/>
      <c r="AW236" s="78"/>
      <c r="AX236" s="78"/>
      <c r="AY236" s="78"/>
      <c r="AZ236" s="78"/>
      <c r="BA236" s="78"/>
      <c r="BB236" s="78"/>
      <c r="BC236" s="78"/>
      <c r="BD236" s="78"/>
      <c r="BE236" s="78"/>
      <c r="BF236" s="78"/>
      <c r="BG236" s="78"/>
      <c r="BH236" s="78"/>
      <c r="BI236" s="78"/>
      <c r="BJ236" s="78"/>
      <c r="BK236" s="78"/>
      <c r="BL236" s="78"/>
      <c r="BM236" s="78"/>
      <c r="BN236" s="78"/>
      <c r="BO236" s="78"/>
      <c r="BP236" s="78"/>
      <c r="BQ236" s="78"/>
      <c r="BR236" s="78"/>
      <c r="BS236" s="78"/>
      <c r="BT236" s="78"/>
      <c r="BU236" s="78"/>
      <c r="BV236" s="78"/>
      <c r="BW236" s="78"/>
      <c r="BX236" s="78"/>
      <c r="BY236" s="78"/>
      <c r="BZ236" s="78"/>
      <c r="CA236" s="78"/>
      <c r="CB236" s="78"/>
      <c r="CC236" s="78"/>
      <c r="CD236" s="78"/>
      <c r="CE236" s="78"/>
      <c r="CF236" s="78"/>
      <c r="CG236" s="78"/>
      <c r="CH236" s="78"/>
      <c r="CI236" s="78"/>
      <c r="CJ236" s="78"/>
      <c r="CK236" s="78"/>
      <c r="CL236" s="78"/>
      <c r="CM236" s="78"/>
      <c r="CN236" s="78"/>
      <c r="CO236" s="78"/>
      <c r="CP236" s="78"/>
      <c r="CQ236" s="78"/>
      <c r="CR236" s="78"/>
      <c r="CS236" s="78"/>
      <c r="CT236" s="78"/>
      <c r="CU236" s="78"/>
      <c r="CV236" s="78"/>
      <c r="CW236" s="78"/>
      <c r="CX236" s="78"/>
      <c r="CY236" s="78"/>
      <c r="CZ236" s="78"/>
      <c r="DA236" s="78"/>
      <c r="DB236" s="78"/>
      <c r="DC236" s="78"/>
      <c r="DD236" s="78"/>
      <c r="DE236" s="78"/>
      <c r="DF236" s="78"/>
      <c r="DG236" s="78"/>
      <c r="DH236" s="78"/>
      <c r="DI236" s="78"/>
      <c r="DJ236" s="78"/>
      <c r="DK236" s="78"/>
      <c r="DL236" s="78"/>
      <c r="DM236" s="78"/>
      <c r="DN236" s="78"/>
      <c r="DO236" s="78"/>
      <c r="DP236" s="78"/>
      <c r="DQ236" s="78"/>
      <c r="DR236" s="78"/>
      <c r="DS236" s="78"/>
      <c r="DT236" s="78"/>
      <c r="DU236" s="78"/>
      <c r="DV236" s="78"/>
      <c r="DW236" s="78"/>
      <c r="DX236" s="78"/>
      <c r="DY236" s="78"/>
      <c r="DZ236" s="78"/>
      <c r="EA236" s="78"/>
      <c r="EB236" s="78"/>
      <c r="EC236" s="78"/>
      <c r="ED236" s="78"/>
      <c r="EE236" s="78"/>
      <c r="EF236" s="78"/>
      <c r="EG236" s="78"/>
      <c r="EH236" s="78"/>
      <c r="EI236" s="78"/>
      <c r="EJ236" s="78"/>
      <c r="EK236" s="78"/>
      <c r="EL236" s="78"/>
    </row>
    <row r="237" spans="1:142" x14ac:dyDescent="0.2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  <c r="AV237" s="78"/>
      <c r="AW237" s="78"/>
      <c r="AX237" s="78"/>
      <c r="AY237" s="78"/>
      <c r="AZ237" s="78"/>
      <c r="BA237" s="78"/>
      <c r="BB237" s="78"/>
      <c r="BC237" s="78"/>
      <c r="BD237" s="78"/>
      <c r="BE237" s="78"/>
      <c r="BF237" s="78"/>
      <c r="BG237" s="78"/>
      <c r="BH237" s="78"/>
      <c r="BI237" s="78"/>
      <c r="BJ237" s="78"/>
      <c r="BK237" s="78"/>
      <c r="BL237" s="78"/>
      <c r="BM237" s="78"/>
      <c r="BN237" s="78"/>
      <c r="BO237" s="78"/>
      <c r="BP237" s="78"/>
      <c r="BQ237" s="78"/>
      <c r="BR237" s="78"/>
      <c r="BS237" s="78"/>
      <c r="BT237" s="78"/>
      <c r="BU237" s="78"/>
      <c r="BV237" s="78"/>
      <c r="BW237" s="78"/>
      <c r="BX237" s="78"/>
      <c r="BY237" s="78"/>
      <c r="BZ237" s="78"/>
      <c r="CA237" s="78"/>
      <c r="CB237" s="78"/>
      <c r="CC237" s="78"/>
      <c r="CD237" s="78"/>
      <c r="CE237" s="78"/>
      <c r="CF237" s="78"/>
      <c r="CG237" s="78"/>
      <c r="CH237" s="78"/>
      <c r="CI237" s="78"/>
      <c r="CJ237" s="78"/>
      <c r="CK237" s="78"/>
      <c r="CL237" s="78"/>
      <c r="CM237" s="78"/>
      <c r="CN237" s="78"/>
      <c r="CO237" s="78"/>
      <c r="CP237" s="78"/>
      <c r="CQ237" s="78"/>
      <c r="CR237" s="78"/>
      <c r="CS237" s="78"/>
      <c r="CT237" s="78"/>
      <c r="CU237" s="78"/>
      <c r="CV237" s="78"/>
      <c r="CW237" s="78"/>
      <c r="CX237" s="78"/>
      <c r="CY237" s="78"/>
      <c r="CZ237" s="78"/>
      <c r="DA237" s="78"/>
      <c r="DB237" s="78"/>
      <c r="DC237" s="78"/>
      <c r="DD237" s="78"/>
      <c r="DE237" s="78"/>
      <c r="DF237" s="78"/>
      <c r="DG237" s="78"/>
      <c r="DH237" s="78"/>
      <c r="DI237" s="78"/>
      <c r="DJ237" s="78"/>
      <c r="DK237" s="78"/>
      <c r="DL237" s="78"/>
      <c r="DM237" s="78"/>
      <c r="DN237" s="78"/>
      <c r="DO237" s="78"/>
      <c r="DP237" s="78"/>
      <c r="DQ237" s="78"/>
      <c r="DR237" s="78"/>
      <c r="DS237" s="78"/>
      <c r="DT237" s="78"/>
      <c r="DU237" s="78"/>
      <c r="DV237" s="78"/>
      <c r="DW237" s="78"/>
      <c r="DX237" s="78"/>
      <c r="DY237" s="78"/>
      <c r="DZ237" s="78"/>
      <c r="EA237" s="78"/>
      <c r="EB237" s="78"/>
      <c r="EC237" s="78"/>
      <c r="ED237" s="78"/>
      <c r="EE237" s="78"/>
      <c r="EF237" s="78"/>
      <c r="EG237" s="78"/>
      <c r="EH237" s="78"/>
      <c r="EI237" s="78"/>
      <c r="EJ237" s="78"/>
      <c r="EK237" s="78"/>
      <c r="EL237" s="78"/>
    </row>
    <row r="238" spans="1:142" x14ac:dyDescent="0.2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  <c r="AV238" s="78"/>
      <c r="AW238" s="78"/>
      <c r="AX238" s="78"/>
      <c r="AY238" s="78"/>
      <c r="AZ238" s="78"/>
      <c r="BA238" s="78"/>
      <c r="BB238" s="78"/>
      <c r="BC238" s="78"/>
      <c r="BD238" s="78"/>
      <c r="BE238" s="78"/>
      <c r="BF238" s="78"/>
      <c r="BG238" s="78"/>
      <c r="BH238" s="78"/>
      <c r="BI238" s="78"/>
      <c r="BJ238" s="78"/>
      <c r="BK238" s="78"/>
      <c r="BL238" s="78"/>
      <c r="BM238" s="78"/>
      <c r="BN238" s="78"/>
      <c r="BO238" s="78"/>
      <c r="BP238" s="78"/>
      <c r="BQ238" s="78"/>
      <c r="BR238" s="78"/>
      <c r="BS238" s="78"/>
      <c r="BT238" s="78"/>
      <c r="BU238" s="78"/>
      <c r="BV238" s="78"/>
      <c r="BW238" s="78"/>
      <c r="BX238" s="78"/>
      <c r="BY238" s="78"/>
      <c r="BZ238" s="78"/>
      <c r="CA238" s="78"/>
      <c r="CB238" s="78"/>
      <c r="CC238" s="78"/>
      <c r="CD238" s="78"/>
      <c r="CE238" s="78"/>
      <c r="CF238" s="78"/>
      <c r="CG238" s="78"/>
      <c r="CH238" s="78"/>
      <c r="CI238" s="78"/>
      <c r="CJ238" s="78"/>
      <c r="CK238" s="78"/>
      <c r="CL238" s="78"/>
      <c r="CM238" s="78"/>
      <c r="CN238" s="78"/>
      <c r="CO238" s="78"/>
      <c r="CP238" s="78"/>
      <c r="CQ238" s="78"/>
      <c r="CR238" s="78"/>
      <c r="CS238" s="78"/>
      <c r="CT238" s="78"/>
      <c r="CU238" s="78"/>
      <c r="CV238" s="78"/>
      <c r="CW238" s="78"/>
      <c r="CX238" s="78"/>
      <c r="CY238" s="78"/>
      <c r="CZ238" s="78"/>
      <c r="DA238" s="78"/>
      <c r="DB238" s="78"/>
      <c r="DC238" s="78"/>
      <c r="DD238" s="78"/>
      <c r="DE238" s="78"/>
      <c r="DF238" s="78"/>
      <c r="DG238" s="78"/>
      <c r="DH238" s="78"/>
      <c r="DI238" s="78"/>
      <c r="DJ238" s="78"/>
      <c r="DK238" s="78"/>
      <c r="DL238" s="78"/>
      <c r="DM238" s="78"/>
      <c r="DN238" s="78"/>
      <c r="DO238" s="78"/>
      <c r="DP238" s="78"/>
      <c r="DQ238" s="78"/>
      <c r="DR238" s="78"/>
      <c r="DS238" s="78"/>
      <c r="DT238" s="78"/>
      <c r="DU238" s="78"/>
      <c r="DV238" s="78"/>
      <c r="DW238" s="78"/>
      <c r="DX238" s="78"/>
      <c r="DY238" s="78"/>
      <c r="DZ238" s="78"/>
      <c r="EA238" s="78"/>
      <c r="EB238" s="78"/>
      <c r="EC238" s="78"/>
      <c r="ED238" s="78"/>
      <c r="EE238" s="78"/>
      <c r="EF238" s="78"/>
      <c r="EG238" s="78"/>
      <c r="EH238" s="78"/>
      <c r="EI238" s="78"/>
      <c r="EJ238" s="78"/>
      <c r="EK238" s="78"/>
      <c r="EL238" s="78"/>
    </row>
    <row r="239" spans="1:142" x14ac:dyDescent="0.2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  <c r="AV239" s="78"/>
      <c r="AW239" s="78"/>
      <c r="AX239" s="78"/>
      <c r="AY239" s="78"/>
      <c r="AZ239" s="78"/>
      <c r="BA239" s="78"/>
      <c r="BB239" s="78"/>
      <c r="BC239" s="78"/>
      <c r="BD239" s="78"/>
      <c r="BE239" s="78"/>
      <c r="BF239" s="78"/>
      <c r="BG239" s="78"/>
      <c r="BH239" s="78"/>
      <c r="BI239" s="78"/>
      <c r="BJ239" s="78"/>
      <c r="BK239" s="78"/>
      <c r="BL239" s="78"/>
      <c r="BM239" s="78"/>
      <c r="BN239" s="78"/>
      <c r="BO239" s="78"/>
      <c r="BP239" s="78"/>
      <c r="BQ239" s="78"/>
      <c r="BR239" s="78"/>
      <c r="BS239" s="78"/>
      <c r="BT239" s="78"/>
      <c r="BU239" s="78"/>
      <c r="BV239" s="78"/>
      <c r="BW239" s="78"/>
      <c r="BX239" s="78"/>
      <c r="BY239" s="78"/>
      <c r="BZ239" s="78"/>
      <c r="CA239" s="78"/>
      <c r="CB239" s="78"/>
      <c r="CC239" s="78"/>
      <c r="CD239" s="78"/>
      <c r="CE239" s="78"/>
      <c r="CF239" s="78"/>
      <c r="CG239" s="78"/>
      <c r="CH239" s="78"/>
      <c r="CI239" s="78"/>
      <c r="CJ239" s="78"/>
      <c r="CK239" s="78"/>
      <c r="CL239" s="78"/>
      <c r="CM239" s="78"/>
      <c r="CN239" s="78"/>
      <c r="CO239" s="78"/>
      <c r="CP239" s="78"/>
      <c r="CQ239" s="78"/>
      <c r="CR239" s="78"/>
      <c r="CS239" s="78"/>
      <c r="CT239" s="78"/>
      <c r="CU239" s="78"/>
      <c r="CV239" s="78"/>
      <c r="CW239" s="78"/>
      <c r="CX239" s="78"/>
      <c r="CY239" s="78"/>
      <c r="CZ239" s="78"/>
      <c r="DA239" s="78"/>
      <c r="DB239" s="78"/>
      <c r="DC239" s="78"/>
      <c r="DD239" s="78"/>
      <c r="DE239" s="78"/>
      <c r="DF239" s="78"/>
      <c r="DG239" s="78"/>
      <c r="DH239" s="78"/>
      <c r="DI239" s="78"/>
      <c r="DJ239" s="78"/>
      <c r="DK239" s="78"/>
      <c r="DL239" s="78"/>
      <c r="DM239" s="78"/>
      <c r="DN239" s="78"/>
      <c r="DO239" s="78"/>
      <c r="DP239" s="78"/>
      <c r="DQ239" s="78"/>
      <c r="DR239" s="78"/>
      <c r="DS239" s="78"/>
      <c r="DT239" s="78"/>
      <c r="DU239" s="78"/>
      <c r="DV239" s="78"/>
      <c r="DW239" s="78"/>
      <c r="DX239" s="78"/>
      <c r="DY239" s="78"/>
      <c r="DZ239" s="78"/>
      <c r="EA239" s="78"/>
      <c r="EB239" s="78"/>
      <c r="EC239" s="78"/>
      <c r="ED239" s="78"/>
      <c r="EE239" s="78"/>
      <c r="EF239" s="78"/>
      <c r="EG239" s="78"/>
      <c r="EH239" s="78"/>
      <c r="EI239" s="78"/>
      <c r="EJ239" s="78"/>
      <c r="EK239" s="78"/>
      <c r="EL239" s="78"/>
    </row>
    <row r="240" spans="1:142" x14ac:dyDescent="0.2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78"/>
      <c r="AX240" s="78"/>
      <c r="AY240" s="78"/>
      <c r="AZ240" s="78"/>
      <c r="BA240" s="78"/>
      <c r="BB240" s="78"/>
      <c r="BC240" s="78"/>
      <c r="BD240" s="78"/>
      <c r="BE240" s="78"/>
      <c r="BF240" s="78"/>
      <c r="BG240" s="78"/>
      <c r="BH240" s="78"/>
      <c r="BI240" s="78"/>
      <c r="BJ240" s="78"/>
      <c r="BK240" s="78"/>
      <c r="BL240" s="78"/>
      <c r="BM240" s="78"/>
      <c r="BN240" s="78"/>
      <c r="BO240" s="78"/>
      <c r="BP240" s="78"/>
      <c r="BQ240" s="78"/>
      <c r="BR240" s="78"/>
      <c r="BS240" s="78"/>
      <c r="BT240" s="78"/>
      <c r="BU240" s="78"/>
      <c r="BV240" s="78"/>
      <c r="BW240" s="78"/>
      <c r="BX240" s="78"/>
      <c r="BY240" s="78"/>
      <c r="BZ240" s="78"/>
      <c r="CA240" s="78"/>
      <c r="CB240" s="78"/>
      <c r="CC240" s="78"/>
      <c r="CD240" s="78"/>
      <c r="CE240" s="78"/>
      <c r="CF240" s="78"/>
      <c r="CG240" s="78"/>
      <c r="CH240" s="78"/>
      <c r="CI240" s="78"/>
      <c r="CJ240" s="78"/>
      <c r="CK240" s="78"/>
      <c r="CL240" s="78"/>
      <c r="CM240" s="78"/>
      <c r="CN240" s="78"/>
      <c r="CO240" s="78"/>
      <c r="CP240" s="78"/>
      <c r="CQ240" s="78"/>
      <c r="CR240" s="78"/>
      <c r="CS240" s="78"/>
      <c r="CT240" s="78"/>
      <c r="CU240" s="78"/>
      <c r="CV240" s="78"/>
      <c r="CW240" s="78"/>
      <c r="CX240" s="78"/>
      <c r="CY240" s="78"/>
      <c r="CZ240" s="78"/>
      <c r="DA240" s="78"/>
      <c r="DB240" s="78"/>
      <c r="DC240" s="78"/>
      <c r="DD240" s="78"/>
      <c r="DE240" s="78"/>
      <c r="DF240" s="78"/>
      <c r="DG240" s="78"/>
      <c r="DH240" s="78"/>
      <c r="DI240" s="78"/>
      <c r="DJ240" s="78"/>
      <c r="DK240" s="78"/>
      <c r="DL240" s="78"/>
      <c r="DM240" s="78"/>
      <c r="DN240" s="78"/>
      <c r="DO240" s="78"/>
      <c r="DP240" s="78"/>
      <c r="DQ240" s="78"/>
      <c r="DR240" s="78"/>
      <c r="DS240" s="78"/>
      <c r="DT240" s="78"/>
      <c r="DU240" s="78"/>
      <c r="DV240" s="78"/>
      <c r="DW240" s="78"/>
      <c r="DX240" s="78"/>
      <c r="DY240" s="78"/>
      <c r="DZ240" s="78"/>
      <c r="EA240" s="78"/>
      <c r="EB240" s="78"/>
      <c r="EC240" s="78"/>
      <c r="ED240" s="78"/>
      <c r="EE240" s="78"/>
      <c r="EF240" s="78"/>
      <c r="EG240" s="78"/>
      <c r="EH240" s="78"/>
      <c r="EI240" s="78"/>
      <c r="EJ240" s="78"/>
      <c r="EK240" s="78"/>
      <c r="EL240" s="78"/>
    </row>
    <row r="241" spans="1:142" x14ac:dyDescent="0.2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  <c r="AV241" s="78"/>
      <c r="AW241" s="78"/>
      <c r="AX241" s="78"/>
      <c r="AY241" s="78"/>
      <c r="AZ241" s="78"/>
      <c r="BA241" s="78"/>
      <c r="BB241" s="78"/>
      <c r="BC241" s="78"/>
      <c r="BD241" s="78"/>
      <c r="BE241" s="78"/>
      <c r="BF241" s="78"/>
      <c r="BG241" s="78"/>
      <c r="BH241" s="78"/>
      <c r="BI241" s="78"/>
      <c r="BJ241" s="78"/>
      <c r="BK241" s="78"/>
      <c r="BL241" s="78"/>
      <c r="BM241" s="78"/>
      <c r="BN241" s="78"/>
      <c r="BO241" s="78"/>
      <c r="BP241" s="78"/>
      <c r="BQ241" s="78"/>
      <c r="BR241" s="78"/>
      <c r="BS241" s="78"/>
      <c r="BT241" s="78"/>
      <c r="BU241" s="78"/>
      <c r="BV241" s="78"/>
      <c r="BW241" s="78"/>
      <c r="BX241" s="78"/>
      <c r="BY241" s="78"/>
      <c r="BZ241" s="78"/>
      <c r="CA241" s="78"/>
      <c r="CB241" s="78"/>
      <c r="CC241" s="78"/>
      <c r="CD241" s="78"/>
      <c r="CE241" s="78"/>
      <c r="CF241" s="78"/>
      <c r="CG241" s="78"/>
      <c r="CH241" s="78"/>
      <c r="CI241" s="78"/>
      <c r="CJ241" s="78"/>
      <c r="CK241" s="78"/>
      <c r="CL241" s="78"/>
      <c r="CM241" s="78"/>
      <c r="CN241" s="78"/>
      <c r="CO241" s="78"/>
      <c r="CP241" s="78"/>
      <c r="CQ241" s="78"/>
      <c r="CR241" s="78"/>
      <c r="CS241" s="78"/>
      <c r="CT241" s="78"/>
      <c r="CU241" s="78"/>
      <c r="CV241" s="78"/>
      <c r="CW241" s="78"/>
      <c r="CX241" s="78"/>
      <c r="CY241" s="78"/>
      <c r="CZ241" s="78"/>
      <c r="DA241" s="78"/>
      <c r="DB241" s="78"/>
      <c r="DC241" s="78"/>
      <c r="DD241" s="78"/>
      <c r="DE241" s="78"/>
      <c r="DF241" s="78"/>
      <c r="DG241" s="78"/>
      <c r="DH241" s="78"/>
      <c r="DI241" s="78"/>
      <c r="DJ241" s="78"/>
      <c r="DK241" s="78"/>
      <c r="DL241" s="78"/>
      <c r="DM241" s="78"/>
      <c r="DN241" s="78"/>
      <c r="DO241" s="78"/>
      <c r="DP241" s="78"/>
      <c r="DQ241" s="78"/>
      <c r="DR241" s="78"/>
      <c r="DS241" s="78"/>
      <c r="DT241" s="78"/>
      <c r="DU241" s="78"/>
      <c r="DV241" s="78"/>
      <c r="DW241" s="78"/>
      <c r="DX241" s="78"/>
      <c r="DY241" s="78"/>
      <c r="DZ241" s="78"/>
      <c r="EA241" s="78"/>
      <c r="EB241" s="78"/>
      <c r="EC241" s="78"/>
      <c r="ED241" s="78"/>
      <c r="EE241" s="78"/>
      <c r="EF241" s="78"/>
      <c r="EG241" s="78"/>
      <c r="EH241" s="78"/>
      <c r="EI241" s="78"/>
      <c r="EJ241" s="78"/>
      <c r="EK241" s="78"/>
      <c r="EL241" s="78"/>
    </row>
    <row r="242" spans="1:142" x14ac:dyDescent="0.2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  <c r="AV242" s="78"/>
      <c r="AW242" s="78"/>
      <c r="AX242" s="78"/>
      <c r="AY242" s="78"/>
      <c r="AZ242" s="78"/>
      <c r="BA242" s="78"/>
      <c r="BB242" s="78"/>
      <c r="BC242" s="78"/>
      <c r="BD242" s="78"/>
      <c r="BE242" s="78"/>
      <c r="BF242" s="78"/>
      <c r="BG242" s="78"/>
      <c r="BH242" s="78"/>
      <c r="BI242" s="78"/>
      <c r="BJ242" s="78"/>
      <c r="BK242" s="78"/>
      <c r="BL242" s="78"/>
      <c r="BM242" s="78"/>
      <c r="BN242" s="78"/>
      <c r="BO242" s="78"/>
      <c r="BP242" s="78"/>
      <c r="BQ242" s="78"/>
      <c r="BR242" s="78"/>
      <c r="BS242" s="78"/>
      <c r="BT242" s="78"/>
      <c r="BU242" s="78"/>
      <c r="BV242" s="78"/>
      <c r="BW242" s="78"/>
      <c r="BX242" s="78"/>
      <c r="BY242" s="78"/>
      <c r="BZ242" s="78"/>
      <c r="CA242" s="78"/>
      <c r="CB242" s="78"/>
      <c r="CC242" s="78"/>
      <c r="CD242" s="78"/>
      <c r="CE242" s="78"/>
      <c r="CF242" s="78"/>
      <c r="CG242" s="78"/>
      <c r="CH242" s="78"/>
      <c r="CI242" s="78"/>
      <c r="CJ242" s="78"/>
      <c r="CK242" s="78"/>
      <c r="CL242" s="78"/>
      <c r="CM242" s="78"/>
      <c r="CN242" s="78"/>
      <c r="CO242" s="78"/>
      <c r="CP242" s="78"/>
      <c r="CQ242" s="78"/>
      <c r="CR242" s="78"/>
      <c r="CS242" s="78"/>
      <c r="CT242" s="78"/>
      <c r="CU242" s="78"/>
      <c r="CV242" s="78"/>
      <c r="CW242" s="78"/>
      <c r="CX242" s="78"/>
      <c r="CY242" s="78"/>
      <c r="CZ242" s="78"/>
      <c r="DA242" s="78"/>
      <c r="DB242" s="78"/>
      <c r="DC242" s="78"/>
      <c r="DD242" s="78"/>
      <c r="DE242" s="78"/>
      <c r="DF242" s="78"/>
      <c r="DG242" s="78"/>
      <c r="DH242" s="78"/>
      <c r="DI242" s="78"/>
      <c r="DJ242" s="78"/>
      <c r="DK242" s="78"/>
      <c r="DL242" s="78"/>
      <c r="DM242" s="78"/>
      <c r="DN242" s="78"/>
      <c r="DO242" s="78"/>
      <c r="DP242" s="78"/>
      <c r="DQ242" s="78"/>
      <c r="DR242" s="78"/>
      <c r="DS242" s="78"/>
      <c r="DT242" s="78"/>
      <c r="DU242" s="78"/>
      <c r="DV242" s="78"/>
      <c r="DW242" s="78"/>
      <c r="DX242" s="78"/>
      <c r="DY242" s="78"/>
      <c r="DZ242" s="78"/>
      <c r="EA242" s="78"/>
      <c r="EB242" s="78"/>
      <c r="EC242" s="78"/>
      <c r="ED242" s="78"/>
      <c r="EE242" s="78"/>
      <c r="EF242" s="78"/>
      <c r="EG242" s="78"/>
      <c r="EH242" s="78"/>
      <c r="EI242" s="78"/>
      <c r="EJ242" s="78"/>
      <c r="EK242" s="78"/>
      <c r="EL242" s="78"/>
    </row>
    <row r="243" spans="1:142" x14ac:dyDescent="0.2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  <c r="AV243" s="78"/>
      <c r="AW243" s="78"/>
      <c r="AX243" s="78"/>
      <c r="AY243" s="78"/>
      <c r="AZ243" s="78"/>
      <c r="BA243" s="78"/>
      <c r="BB243" s="78"/>
      <c r="BC243" s="78"/>
      <c r="BD243" s="78"/>
      <c r="BE243" s="78"/>
      <c r="BF243" s="78"/>
      <c r="BG243" s="78"/>
      <c r="BH243" s="78"/>
      <c r="BI243" s="78"/>
      <c r="BJ243" s="78"/>
      <c r="BK243" s="78"/>
      <c r="BL243" s="78"/>
      <c r="BM243" s="78"/>
      <c r="BN243" s="78"/>
      <c r="BO243" s="78"/>
      <c r="BP243" s="78"/>
      <c r="BQ243" s="78"/>
      <c r="BR243" s="78"/>
      <c r="BS243" s="78"/>
      <c r="BT243" s="78"/>
      <c r="BU243" s="78"/>
      <c r="BV243" s="78"/>
      <c r="BW243" s="78"/>
      <c r="BX243" s="78"/>
      <c r="BY243" s="78"/>
      <c r="BZ243" s="78"/>
      <c r="CA243" s="78"/>
      <c r="CB243" s="78"/>
      <c r="CC243" s="78"/>
      <c r="CD243" s="78"/>
      <c r="CE243" s="78"/>
      <c r="CF243" s="78"/>
      <c r="CG243" s="78"/>
      <c r="CH243" s="78"/>
      <c r="CI243" s="78"/>
      <c r="CJ243" s="78"/>
      <c r="CK243" s="78"/>
      <c r="CL243" s="78"/>
      <c r="CM243" s="78"/>
      <c r="CN243" s="78"/>
      <c r="CO243" s="78"/>
      <c r="CP243" s="78"/>
      <c r="CQ243" s="78"/>
      <c r="CR243" s="78"/>
      <c r="CS243" s="78"/>
      <c r="CT243" s="78"/>
      <c r="CU243" s="78"/>
      <c r="CV243" s="78"/>
      <c r="CW243" s="78"/>
      <c r="CX243" s="78"/>
      <c r="CY243" s="78"/>
      <c r="CZ243" s="78"/>
      <c r="DA243" s="78"/>
      <c r="DB243" s="78"/>
      <c r="DC243" s="78"/>
      <c r="DD243" s="78"/>
      <c r="DE243" s="78"/>
      <c r="DF243" s="78"/>
      <c r="DG243" s="78"/>
      <c r="DH243" s="78"/>
      <c r="DI243" s="78"/>
      <c r="DJ243" s="78"/>
      <c r="DK243" s="78"/>
      <c r="DL243" s="78"/>
      <c r="DM243" s="78"/>
      <c r="DN243" s="78"/>
      <c r="DO243" s="78"/>
      <c r="DP243" s="78"/>
      <c r="DQ243" s="78"/>
      <c r="DR243" s="78"/>
      <c r="DS243" s="78"/>
      <c r="DT243" s="78"/>
      <c r="DU243" s="78"/>
      <c r="DV243" s="78"/>
      <c r="DW243" s="78"/>
      <c r="DX243" s="78"/>
      <c r="DY243" s="78"/>
      <c r="DZ243" s="78"/>
      <c r="EA243" s="78"/>
      <c r="EB243" s="78"/>
      <c r="EC243" s="78"/>
      <c r="ED243" s="78"/>
      <c r="EE243" s="78"/>
      <c r="EF243" s="78"/>
      <c r="EG243" s="78"/>
      <c r="EH243" s="78"/>
      <c r="EI243" s="78"/>
      <c r="EJ243" s="78"/>
      <c r="EK243" s="78"/>
      <c r="EL243" s="78"/>
    </row>
    <row r="244" spans="1:142" x14ac:dyDescent="0.2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/>
      <c r="BA244" s="78"/>
      <c r="BB244" s="78"/>
      <c r="BC244" s="78"/>
      <c r="BD244" s="78"/>
      <c r="BE244" s="78"/>
      <c r="BF244" s="78"/>
      <c r="BG244" s="78"/>
      <c r="BH244" s="78"/>
      <c r="BI244" s="78"/>
      <c r="BJ244" s="78"/>
      <c r="BK244" s="78"/>
      <c r="BL244" s="78"/>
      <c r="BM244" s="78"/>
      <c r="BN244" s="78"/>
      <c r="BO244" s="78"/>
      <c r="BP244" s="78"/>
      <c r="BQ244" s="78"/>
      <c r="BR244" s="78"/>
      <c r="BS244" s="78"/>
      <c r="BT244" s="78"/>
      <c r="BU244" s="78"/>
      <c r="BV244" s="78"/>
      <c r="BW244" s="78"/>
      <c r="BX244" s="78"/>
      <c r="BY244" s="78"/>
      <c r="BZ244" s="78"/>
      <c r="CA244" s="78"/>
      <c r="CB244" s="78"/>
      <c r="CC244" s="78"/>
      <c r="CD244" s="78"/>
      <c r="CE244" s="78"/>
      <c r="CF244" s="78"/>
      <c r="CG244" s="78"/>
      <c r="CH244" s="78"/>
      <c r="CI244" s="78"/>
      <c r="CJ244" s="78"/>
      <c r="CK244" s="78"/>
      <c r="CL244" s="78"/>
      <c r="CM244" s="78"/>
      <c r="CN244" s="78"/>
      <c r="CO244" s="78"/>
      <c r="CP244" s="78"/>
      <c r="CQ244" s="78"/>
      <c r="CR244" s="78"/>
      <c r="CS244" s="78"/>
      <c r="CT244" s="78"/>
      <c r="CU244" s="78"/>
      <c r="CV244" s="78"/>
      <c r="CW244" s="78"/>
      <c r="CX244" s="78"/>
      <c r="CY244" s="78"/>
      <c r="CZ244" s="78"/>
      <c r="DA244" s="78"/>
      <c r="DB244" s="78"/>
      <c r="DC244" s="78"/>
      <c r="DD244" s="78"/>
      <c r="DE244" s="78"/>
      <c r="DF244" s="78"/>
      <c r="DG244" s="78"/>
      <c r="DH244" s="78"/>
      <c r="DI244" s="78"/>
      <c r="DJ244" s="78"/>
      <c r="DK244" s="78"/>
      <c r="DL244" s="78"/>
      <c r="DM244" s="78"/>
      <c r="DN244" s="78"/>
      <c r="DO244" s="78"/>
      <c r="DP244" s="78"/>
      <c r="DQ244" s="78"/>
      <c r="DR244" s="78"/>
      <c r="DS244" s="78"/>
      <c r="DT244" s="78"/>
      <c r="DU244" s="78"/>
      <c r="DV244" s="78"/>
      <c r="DW244" s="78"/>
      <c r="DX244" s="78"/>
      <c r="DY244" s="78"/>
      <c r="DZ244" s="78"/>
      <c r="EA244" s="78"/>
      <c r="EB244" s="78"/>
      <c r="EC244" s="78"/>
      <c r="ED244" s="78"/>
      <c r="EE244" s="78"/>
      <c r="EF244" s="78"/>
      <c r="EG244" s="78"/>
      <c r="EH244" s="78"/>
      <c r="EI244" s="78"/>
      <c r="EJ244" s="78"/>
      <c r="EK244" s="78"/>
      <c r="EL244" s="78"/>
    </row>
    <row r="245" spans="1:142" x14ac:dyDescent="0.2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  <c r="AV245" s="78"/>
      <c r="AW245" s="78"/>
      <c r="AX245" s="78"/>
      <c r="AY245" s="78"/>
      <c r="AZ245" s="78"/>
      <c r="BA245" s="78"/>
      <c r="BB245" s="78"/>
      <c r="BC245" s="78"/>
      <c r="BD245" s="78"/>
      <c r="BE245" s="78"/>
      <c r="BF245" s="78"/>
      <c r="BG245" s="78"/>
      <c r="BH245" s="78"/>
      <c r="BI245" s="78"/>
      <c r="BJ245" s="78"/>
      <c r="BK245" s="78"/>
      <c r="BL245" s="78"/>
      <c r="BM245" s="78"/>
      <c r="BN245" s="78"/>
      <c r="BO245" s="78"/>
      <c r="BP245" s="78"/>
      <c r="BQ245" s="78"/>
      <c r="BR245" s="78"/>
      <c r="BS245" s="78"/>
      <c r="BT245" s="78"/>
      <c r="BU245" s="78"/>
      <c r="BV245" s="78"/>
      <c r="BW245" s="78"/>
      <c r="BX245" s="78"/>
      <c r="BY245" s="78"/>
      <c r="BZ245" s="78"/>
      <c r="CA245" s="78"/>
      <c r="CB245" s="78"/>
      <c r="CC245" s="78"/>
      <c r="CD245" s="78"/>
      <c r="CE245" s="78"/>
      <c r="CF245" s="78"/>
      <c r="CG245" s="78"/>
      <c r="CH245" s="78"/>
      <c r="CI245" s="78"/>
      <c r="CJ245" s="78"/>
      <c r="CK245" s="78"/>
      <c r="CL245" s="78"/>
      <c r="CM245" s="78"/>
      <c r="CN245" s="78"/>
      <c r="CO245" s="78"/>
      <c r="CP245" s="78"/>
      <c r="CQ245" s="78"/>
      <c r="CR245" s="78"/>
      <c r="CS245" s="78"/>
      <c r="CT245" s="78"/>
      <c r="CU245" s="78"/>
      <c r="CV245" s="78"/>
      <c r="CW245" s="78"/>
      <c r="CX245" s="78"/>
      <c r="CY245" s="78"/>
      <c r="CZ245" s="78"/>
      <c r="DA245" s="78"/>
      <c r="DB245" s="78"/>
      <c r="DC245" s="78"/>
      <c r="DD245" s="78"/>
      <c r="DE245" s="78"/>
      <c r="DF245" s="78"/>
      <c r="DG245" s="78"/>
      <c r="DH245" s="78"/>
      <c r="DI245" s="78"/>
      <c r="DJ245" s="78"/>
      <c r="DK245" s="78"/>
      <c r="DL245" s="78"/>
      <c r="DM245" s="78"/>
      <c r="DN245" s="78"/>
      <c r="DO245" s="78"/>
      <c r="DP245" s="78"/>
      <c r="DQ245" s="78"/>
      <c r="DR245" s="78"/>
      <c r="DS245" s="78"/>
      <c r="DT245" s="78"/>
      <c r="DU245" s="78"/>
      <c r="DV245" s="78"/>
      <c r="DW245" s="78"/>
      <c r="DX245" s="78"/>
      <c r="DY245" s="78"/>
      <c r="DZ245" s="78"/>
      <c r="EA245" s="78"/>
      <c r="EB245" s="78"/>
      <c r="EC245" s="78"/>
      <c r="ED245" s="78"/>
      <c r="EE245" s="78"/>
      <c r="EF245" s="78"/>
      <c r="EG245" s="78"/>
      <c r="EH245" s="78"/>
      <c r="EI245" s="78"/>
      <c r="EJ245" s="78"/>
      <c r="EK245" s="78"/>
      <c r="EL245" s="78"/>
    </row>
    <row r="246" spans="1:142" x14ac:dyDescent="0.2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/>
      <c r="BA246" s="78"/>
      <c r="BB246" s="78"/>
      <c r="BC246" s="78"/>
      <c r="BD246" s="78"/>
      <c r="BE246" s="78"/>
      <c r="BF246" s="78"/>
      <c r="BG246" s="78"/>
      <c r="BH246" s="78"/>
      <c r="BI246" s="78"/>
      <c r="BJ246" s="78"/>
      <c r="BK246" s="78"/>
      <c r="BL246" s="78"/>
      <c r="BM246" s="78"/>
      <c r="BN246" s="78"/>
      <c r="BO246" s="78"/>
      <c r="BP246" s="78"/>
      <c r="BQ246" s="78"/>
      <c r="BR246" s="78"/>
      <c r="BS246" s="78"/>
      <c r="BT246" s="78"/>
      <c r="BU246" s="78"/>
      <c r="BV246" s="78"/>
      <c r="BW246" s="78"/>
      <c r="BX246" s="78"/>
      <c r="BY246" s="78"/>
      <c r="BZ246" s="78"/>
      <c r="CA246" s="78"/>
      <c r="CB246" s="78"/>
      <c r="CC246" s="78"/>
      <c r="CD246" s="78"/>
      <c r="CE246" s="78"/>
      <c r="CF246" s="78"/>
      <c r="CG246" s="78"/>
      <c r="CH246" s="78"/>
      <c r="CI246" s="78"/>
      <c r="CJ246" s="78"/>
      <c r="CK246" s="78"/>
      <c r="CL246" s="78"/>
      <c r="CM246" s="78"/>
      <c r="CN246" s="78"/>
      <c r="CO246" s="78"/>
      <c r="CP246" s="78"/>
      <c r="CQ246" s="78"/>
      <c r="CR246" s="78"/>
      <c r="CS246" s="78"/>
      <c r="CT246" s="78"/>
      <c r="CU246" s="78"/>
      <c r="CV246" s="78"/>
      <c r="CW246" s="78"/>
      <c r="CX246" s="78"/>
      <c r="CY246" s="78"/>
      <c r="CZ246" s="78"/>
      <c r="DA246" s="78"/>
      <c r="DB246" s="78"/>
      <c r="DC246" s="78"/>
      <c r="DD246" s="78"/>
      <c r="DE246" s="78"/>
      <c r="DF246" s="78"/>
      <c r="DG246" s="78"/>
      <c r="DH246" s="78"/>
      <c r="DI246" s="78"/>
      <c r="DJ246" s="78"/>
      <c r="DK246" s="78"/>
      <c r="DL246" s="78"/>
      <c r="DM246" s="78"/>
      <c r="DN246" s="78"/>
      <c r="DO246" s="78"/>
      <c r="DP246" s="78"/>
      <c r="DQ246" s="78"/>
      <c r="DR246" s="78"/>
      <c r="DS246" s="78"/>
      <c r="DT246" s="78"/>
      <c r="DU246" s="78"/>
      <c r="DV246" s="78"/>
      <c r="DW246" s="78"/>
      <c r="DX246" s="78"/>
      <c r="DY246" s="78"/>
      <c r="DZ246" s="78"/>
      <c r="EA246" s="78"/>
      <c r="EB246" s="78"/>
      <c r="EC246" s="78"/>
      <c r="ED246" s="78"/>
      <c r="EE246" s="78"/>
      <c r="EF246" s="78"/>
      <c r="EG246" s="78"/>
      <c r="EH246" s="78"/>
      <c r="EI246" s="78"/>
      <c r="EJ246" s="78"/>
      <c r="EK246" s="78"/>
      <c r="EL246" s="78"/>
    </row>
    <row r="247" spans="1:142" x14ac:dyDescent="0.2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  <c r="AV247" s="78"/>
      <c r="AW247" s="78"/>
      <c r="AX247" s="78"/>
      <c r="AY247" s="78"/>
      <c r="AZ247" s="78"/>
      <c r="BA247" s="78"/>
      <c r="BB247" s="78"/>
      <c r="BC247" s="78"/>
      <c r="BD247" s="78"/>
      <c r="BE247" s="78"/>
      <c r="BF247" s="78"/>
      <c r="BG247" s="78"/>
      <c r="BH247" s="78"/>
      <c r="BI247" s="78"/>
      <c r="BJ247" s="78"/>
      <c r="BK247" s="78"/>
      <c r="BL247" s="78"/>
      <c r="BM247" s="78"/>
      <c r="BN247" s="78"/>
      <c r="BO247" s="78"/>
      <c r="BP247" s="78"/>
      <c r="BQ247" s="78"/>
      <c r="BR247" s="78"/>
      <c r="BS247" s="78"/>
      <c r="BT247" s="78"/>
      <c r="BU247" s="78"/>
      <c r="BV247" s="78"/>
      <c r="BW247" s="78"/>
      <c r="BX247" s="78"/>
      <c r="BY247" s="78"/>
      <c r="BZ247" s="78"/>
      <c r="CA247" s="78"/>
      <c r="CB247" s="78"/>
      <c r="CC247" s="78"/>
      <c r="CD247" s="78"/>
      <c r="CE247" s="78"/>
      <c r="CF247" s="78"/>
      <c r="CG247" s="78"/>
      <c r="CH247" s="78"/>
      <c r="CI247" s="78"/>
      <c r="CJ247" s="78"/>
      <c r="CK247" s="78"/>
      <c r="CL247" s="78"/>
      <c r="CM247" s="78"/>
      <c r="CN247" s="78"/>
      <c r="CO247" s="78"/>
      <c r="CP247" s="78"/>
      <c r="CQ247" s="78"/>
      <c r="CR247" s="78"/>
      <c r="CS247" s="78"/>
      <c r="CT247" s="78"/>
      <c r="CU247" s="78"/>
      <c r="CV247" s="78"/>
      <c r="CW247" s="78"/>
      <c r="CX247" s="78"/>
      <c r="CY247" s="78"/>
      <c r="CZ247" s="78"/>
      <c r="DA247" s="78"/>
      <c r="DB247" s="78"/>
      <c r="DC247" s="78"/>
      <c r="DD247" s="78"/>
      <c r="DE247" s="78"/>
      <c r="DF247" s="78"/>
      <c r="DG247" s="78"/>
      <c r="DH247" s="78"/>
      <c r="DI247" s="78"/>
      <c r="DJ247" s="78"/>
      <c r="DK247" s="78"/>
      <c r="DL247" s="78"/>
      <c r="DM247" s="78"/>
      <c r="DN247" s="78"/>
      <c r="DO247" s="78"/>
      <c r="DP247" s="78"/>
      <c r="DQ247" s="78"/>
      <c r="DR247" s="78"/>
      <c r="DS247" s="78"/>
      <c r="DT247" s="78"/>
      <c r="DU247" s="78"/>
      <c r="DV247" s="78"/>
      <c r="DW247" s="78"/>
      <c r="DX247" s="78"/>
      <c r="DY247" s="78"/>
      <c r="DZ247" s="78"/>
      <c r="EA247" s="78"/>
      <c r="EB247" s="78"/>
      <c r="EC247" s="78"/>
      <c r="ED247" s="78"/>
      <c r="EE247" s="78"/>
      <c r="EF247" s="78"/>
      <c r="EG247" s="78"/>
      <c r="EH247" s="78"/>
      <c r="EI247" s="78"/>
      <c r="EJ247" s="78"/>
      <c r="EK247" s="78"/>
      <c r="EL247" s="78"/>
    </row>
    <row r="248" spans="1:142" x14ac:dyDescent="0.2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  <c r="BA248" s="78"/>
      <c r="BB248" s="78"/>
      <c r="BC248" s="78"/>
      <c r="BD248" s="78"/>
      <c r="BE248" s="78"/>
      <c r="BF248" s="78"/>
      <c r="BG248" s="78"/>
      <c r="BH248" s="78"/>
      <c r="BI248" s="78"/>
      <c r="BJ248" s="78"/>
      <c r="BK248" s="78"/>
      <c r="BL248" s="78"/>
      <c r="BM248" s="78"/>
      <c r="BN248" s="78"/>
      <c r="BO248" s="78"/>
      <c r="BP248" s="78"/>
      <c r="BQ248" s="78"/>
      <c r="BR248" s="78"/>
      <c r="BS248" s="78"/>
      <c r="BT248" s="78"/>
      <c r="BU248" s="78"/>
      <c r="BV248" s="78"/>
      <c r="BW248" s="78"/>
      <c r="BX248" s="78"/>
      <c r="BY248" s="78"/>
      <c r="BZ248" s="78"/>
      <c r="CA248" s="78"/>
      <c r="CB248" s="78"/>
      <c r="CC248" s="78"/>
      <c r="CD248" s="78"/>
      <c r="CE248" s="78"/>
      <c r="CF248" s="78"/>
      <c r="CG248" s="78"/>
      <c r="CH248" s="78"/>
      <c r="CI248" s="78"/>
      <c r="CJ248" s="78"/>
      <c r="CK248" s="78"/>
      <c r="CL248" s="78"/>
      <c r="CM248" s="78"/>
      <c r="CN248" s="78"/>
      <c r="CO248" s="78"/>
      <c r="CP248" s="78"/>
      <c r="CQ248" s="78"/>
      <c r="CR248" s="78"/>
      <c r="CS248" s="78"/>
      <c r="CT248" s="78"/>
      <c r="CU248" s="78"/>
      <c r="CV248" s="78"/>
      <c r="CW248" s="78"/>
      <c r="CX248" s="78"/>
      <c r="CY248" s="78"/>
      <c r="CZ248" s="78"/>
      <c r="DA248" s="78"/>
      <c r="DB248" s="78"/>
      <c r="DC248" s="78"/>
      <c r="DD248" s="78"/>
      <c r="DE248" s="78"/>
      <c r="DF248" s="78"/>
      <c r="DG248" s="78"/>
      <c r="DH248" s="78"/>
      <c r="DI248" s="78"/>
      <c r="DJ248" s="78"/>
      <c r="DK248" s="78"/>
      <c r="DL248" s="78"/>
      <c r="DM248" s="78"/>
      <c r="DN248" s="78"/>
      <c r="DO248" s="78"/>
      <c r="DP248" s="78"/>
      <c r="DQ248" s="78"/>
      <c r="DR248" s="78"/>
      <c r="DS248" s="78"/>
      <c r="DT248" s="78"/>
      <c r="DU248" s="78"/>
      <c r="DV248" s="78"/>
      <c r="DW248" s="78"/>
      <c r="DX248" s="78"/>
      <c r="DY248" s="78"/>
      <c r="DZ248" s="78"/>
      <c r="EA248" s="78"/>
      <c r="EB248" s="78"/>
      <c r="EC248" s="78"/>
      <c r="ED248" s="78"/>
      <c r="EE248" s="78"/>
      <c r="EF248" s="78"/>
      <c r="EG248" s="78"/>
      <c r="EH248" s="78"/>
      <c r="EI248" s="78"/>
      <c r="EJ248" s="78"/>
      <c r="EK248" s="78"/>
      <c r="EL248" s="78"/>
    </row>
    <row r="249" spans="1:142" x14ac:dyDescent="0.2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  <c r="AV249" s="78"/>
      <c r="AW249" s="78"/>
      <c r="AX249" s="78"/>
      <c r="AY249" s="78"/>
      <c r="AZ249" s="78"/>
      <c r="BA249" s="78"/>
      <c r="BB249" s="78"/>
      <c r="BC249" s="78"/>
      <c r="BD249" s="78"/>
      <c r="BE249" s="78"/>
      <c r="BF249" s="78"/>
      <c r="BG249" s="78"/>
      <c r="BH249" s="78"/>
      <c r="BI249" s="78"/>
      <c r="BJ249" s="78"/>
      <c r="BK249" s="78"/>
      <c r="BL249" s="78"/>
      <c r="BM249" s="78"/>
      <c r="BN249" s="78"/>
      <c r="BO249" s="78"/>
      <c r="BP249" s="78"/>
      <c r="BQ249" s="78"/>
      <c r="BR249" s="78"/>
      <c r="BS249" s="78"/>
      <c r="BT249" s="78"/>
      <c r="BU249" s="78"/>
      <c r="BV249" s="78"/>
      <c r="BW249" s="78"/>
      <c r="BX249" s="78"/>
      <c r="BY249" s="78"/>
      <c r="BZ249" s="78"/>
      <c r="CA249" s="78"/>
      <c r="CB249" s="78"/>
      <c r="CC249" s="78"/>
      <c r="CD249" s="78"/>
      <c r="CE249" s="78"/>
      <c r="CF249" s="78"/>
      <c r="CG249" s="78"/>
      <c r="CH249" s="78"/>
      <c r="CI249" s="78"/>
      <c r="CJ249" s="78"/>
      <c r="CK249" s="78"/>
      <c r="CL249" s="78"/>
      <c r="CM249" s="78"/>
      <c r="CN249" s="78"/>
      <c r="CO249" s="78"/>
      <c r="CP249" s="78"/>
      <c r="CQ249" s="78"/>
      <c r="CR249" s="78"/>
      <c r="CS249" s="78"/>
      <c r="CT249" s="78"/>
      <c r="CU249" s="78"/>
      <c r="CV249" s="78"/>
      <c r="CW249" s="78"/>
      <c r="CX249" s="78"/>
      <c r="CY249" s="78"/>
      <c r="CZ249" s="78"/>
      <c r="DA249" s="78"/>
      <c r="DB249" s="78"/>
      <c r="DC249" s="78"/>
      <c r="DD249" s="78"/>
      <c r="DE249" s="78"/>
      <c r="DF249" s="78"/>
      <c r="DG249" s="78"/>
      <c r="DH249" s="78"/>
      <c r="DI249" s="78"/>
      <c r="DJ249" s="78"/>
      <c r="DK249" s="78"/>
      <c r="DL249" s="78"/>
      <c r="DM249" s="78"/>
      <c r="DN249" s="78"/>
      <c r="DO249" s="78"/>
      <c r="DP249" s="78"/>
      <c r="DQ249" s="78"/>
      <c r="DR249" s="78"/>
      <c r="DS249" s="78"/>
      <c r="DT249" s="78"/>
      <c r="DU249" s="78"/>
      <c r="DV249" s="78"/>
      <c r="DW249" s="78"/>
      <c r="DX249" s="78"/>
      <c r="DY249" s="78"/>
      <c r="DZ249" s="78"/>
      <c r="EA249" s="78"/>
      <c r="EB249" s="78"/>
      <c r="EC249" s="78"/>
      <c r="ED249" s="78"/>
      <c r="EE249" s="78"/>
      <c r="EF249" s="78"/>
      <c r="EG249" s="78"/>
      <c r="EH249" s="78"/>
      <c r="EI249" s="78"/>
      <c r="EJ249" s="78"/>
      <c r="EK249" s="78"/>
      <c r="EL249" s="78"/>
    </row>
    <row r="250" spans="1:142" x14ac:dyDescent="0.2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  <c r="AV250" s="78"/>
      <c r="AW250" s="78"/>
      <c r="AX250" s="78"/>
      <c r="AY250" s="78"/>
      <c r="AZ250" s="78"/>
      <c r="BA250" s="78"/>
      <c r="BB250" s="78"/>
      <c r="BC250" s="78"/>
      <c r="BD250" s="78"/>
      <c r="BE250" s="78"/>
      <c r="BF250" s="78"/>
      <c r="BG250" s="78"/>
      <c r="BH250" s="78"/>
      <c r="BI250" s="78"/>
      <c r="BJ250" s="78"/>
      <c r="BK250" s="78"/>
      <c r="BL250" s="78"/>
      <c r="BM250" s="78"/>
      <c r="BN250" s="78"/>
      <c r="BO250" s="78"/>
      <c r="BP250" s="78"/>
      <c r="BQ250" s="78"/>
      <c r="BR250" s="78"/>
      <c r="BS250" s="78"/>
      <c r="BT250" s="78"/>
      <c r="BU250" s="78"/>
      <c r="BV250" s="78"/>
      <c r="BW250" s="78"/>
      <c r="BX250" s="78"/>
      <c r="BY250" s="78"/>
      <c r="BZ250" s="78"/>
      <c r="CA250" s="78"/>
      <c r="CB250" s="78"/>
      <c r="CC250" s="78"/>
      <c r="CD250" s="78"/>
      <c r="CE250" s="78"/>
      <c r="CF250" s="78"/>
      <c r="CG250" s="78"/>
      <c r="CH250" s="78"/>
      <c r="CI250" s="78"/>
      <c r="CJ250" s="78"/>
      <c r="CK250" s="78"/>
      <c r="CL250" s="78"/>
      <c r="CM250" s="78"/>
      <c r="CN250" s="78"/>
      <c r="CO250" s="78"/>
      <c r="CP250" s="78"/>
      <c r="CQ250" s="78"/>
      <c r="CR250" s="78"/>
      <c r="CS250" s="78"/>
      <c r="CT250" s="78"/>
      <c r="CU250" s="78"/>
      <c r="CV250" s="78"/>
      <c r="CW250" s="78"/>
      <c r="CX250" s="78"/>
      <c r="CY250" s="78"/>
      <c r="CZ250" s="78"/>
      <c r="DA250" s="78"/>
      <c r="DB250" s="78"/>
      <c r="DC250" s="78"/>
      <c r="DD250" s="78"/>
      <c r="DE250" s="78"/>
      <c r="DF250" s="78"/>
      <c r="DG250" s="78"/>
      <c r="DH250" s="78"/>
      <c r="DI250" s="78"/>
      <c r="DJ250" s="78"/>
      <c r="DK250" s="78"/>
      <c r="DL250" s="78"/>
      <c r="DM250" s="78"/>
      <c r="DN250" s="78"/>
      <c r="DO250" s="78"/>
      <c r="DP250" s="78"/>
      <c r="DQ250" s="78"/>
      <c r="DR250" s="78"/>
      <c r="DS250" s="78"/>
      <c r="DT250" s="78"/>
      <c r="DU250" s="78"/>
      <c r="DV250" s="78"/>
      <c r="DW250" s="78"/>
      <c r="DX250" s="78"/>
      <c r="DY250" s="78"/>
      <c r="DZ250" s="78"/>
      <c r="EA250" s="78"/>
      <c r="EB250" s="78"/>
      <c r="EC250" s="78"/>
      <c r="ED250" s="78"/>
      <c r="EE250" s="78"/>
      <c r="EF250" s="78"/>
      <c r="EG250" s="78"/>
      <c r="EH250" s="78"/>
      <c r="EI250" s="78"/>
      <c r="EJ250" s="78"/>
      <c r="EK250" s="78"/>
      <c r="EL250" s="78"/>
    </row>
    <row r="251" spans="1:142" x14ac:dyDescent="0.2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  <c r="AV251" s="78"/>
      <c r="AW251" s="78"/>
      <c r="AX251" s="78"/>
      <c r="AY251" s="78"/>
      <c r="AZ251" s="78"/>
      <c r="BA251" s="78"/>
      <c r="BB251" s="78"/>
      <c r="BC251" s="78"/>
      <c r="BD251" s="78"/>
      <c r="BE251" s="78"/>
      <c r="BF251" s="78"/>
      <c r="BG251" s="78"/>
      <c r="BH251" s="78"/>
      <c r="BI251" s="78"/>
      <c r="BJ251" s="78"/>
      <c r="BK251" s="78"/>
      <c r="BL251" s="78"/>
      <c r="BM251" s="78"/>
      <c r="BN251" s="78"/>
      <c r="BO251" s="78"/>
      <c r="BP251" s="78"/>
      <c r="BQ251" s="78"/>
      <c r="BR251" s="78"/>
      <c r="BS251" s="78"/>
      <c r="BT251" s="78"/>
      <c r="BU251" s="78"/>
      <c r="BV251" s="78"/>
      <c r="BW251" s="78"/>
      <c r="BX251" s="78"/>
      <c r="BY251" s="78"/>
      <c r="BZ251" s="78"/>
      <c r="CA251" s="78"/>
      <c r="CB251" s="78"/>
      <c r="CC251" s="78"/>
      <c r="CD251" s="78"/>
      <c r="CE251" s="78"/>
      <c r="CF251" s="78"/>
      <c r="CG251" s="78"/>
      <c r="CH251" s="78"/>
      <c r="CI251" s="78"/>
      <c r="CJ251" s="78"/>
      <c r="CK251" s="78"/>
      <c r="CL251" s="78"/>
      <c r="CM251" s="78"/>
      <c r="CN251" s="78"/>
      <c r="CO251" s="78"/>
      <c r="CP251" s="78"/>
      <c r="CQ251" s="78"/>
      <c r="CR251" s="78"/>
      <c r="CS251" s="78"/>
      <c r="CT251" s="78"/>
      <c r="CU251" s="78"/>
      <c r="CV251" s="78"/>
      <c r="CW251" s="78"/>
      <c r="CX251" s="78"/>
      <c r="CY251" s="78"/>
      <c r="CZ251" s="78"/>
      <c r="DA251" s="78"/>
      <c r="DB251" s="78"/>
      <c r="DC251" s="78"/>
      <c r="DD251" s="78"/>
      <c r="DE251" s="78"/>
      <c r="DF251" s="78"/>
      <c r="DG251" s="78"/>
      <c r="DH251" s="78"/>
      <c r="DI251" s="78"/>
      <c r="DJ251" s="78"/>
      <c r="DK251" s="78"/>
      <c r="DL251" s="78"/>
      <c r="DM251" s="78"/>
      <c r="DN251" s="78"/>
      <c r="DO251" s="78"/>
      <c r="DP251" s="78"/>
      <c r="DQ251" s="78"/>
      <c r="DR251" s="78"/>
      <c r="DS251" s="78"/>
      <c r="DT251" s="78"/>
      <c r="DU251" s="78"/>
      <c r="DV251" s="78"/>
      <c r="DW251" s="78"/>
      <c r="DX251" s="78"/>
      <c r="DY251" s="78"/>
      <c r="DZ251" s="78"/>
      <c r="EA251" s="78"/>
      <c r="EB251" s="78"/>
      <c r="EC251" s="78"/>
      <c r="ED251" s="78"/>
      <c r="EE251" s="78"/>
      <c r="EF251" s="78"/>
      <c r="EG251" s="78"/>
      <c r="EH251" s="78"/>
      <c r="EI251" s="78"/>
      <c r="EJ251" s="78"/>
      <c r="EK251" s="78"/>
      <c r="EL251" s="78"/>
    </row>
    <row r="252" spans="1:142" x14ac:dyDescent="0.2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  <c r="AV252" s="78"/>
      <c r="AW252" s="78"/>
      <c r="AX252" s="78"/>
      <c r="AY252" s="78"/>
      <c r="AZ252" s="78"/>
      <c r="BA252" s="78"/>
      <c r="BB252" s="78"/>
      <c r="BC252" s="78"/>
      <c r="BD252" s="78"/>
      <c r="BE252" s="78"/>
      <c r="BF252" s="78"/>
      <c r="BG252" s="78"/>
      <c r="BH252" s="78"/>
      <c r="BI252" s="78"/>
      <c r="BJ252" s="78"/>
      <c r="BK252" s="78"/>
      <c r="BL252" s="78"/>
      <c r="BM252" s="78"/>
      <c r="BN252" s="78"/>
      <c r="BO252" s="78"/>
      <c r="BP252" s="78"/>
      <c r="BQ252" s="78"/>
      <c r="BR252" s="78"/>
      <c r="BS252" s="78"/>
      <c r="BT252" s="78"/>
      <c r="BU252" s="78"/>
      <c r="BV252" s="78"/>
      <c r="BW252" s="78"/>
      <c r="BX252" s="78"/>
      <c r="BY252" s="78"/>
      <c r="BZ252" s="78"/>
      <c r="CA252" s="78"/>
      <c r="CB252" s="78"/>
      <c r="CC252" s="78"/>
      <c r="CD252" s="78"/>
      <c r="CE252" s="78"/>
      <c r="CF252" s="78"/>
      <c r="CG252" s="78"/>
      <c r="CH252" s="78"/>
      <c r="CI252" s="78"/>
      <c r="CJ252" s="78"/>
      <c r="CK252" s="78"/>
      <c r="CL252" s="78"/>
      <c r="CM252" s="78"/>
      <c r="CN252" s="78"/>
      <c r="CO252" s="78"/>
      <c r="CP252" s="78"/>
      <c r="CQ252" s="78"/>
      <c r="CR252" s="78"/>
      <c r="CS252" s="78"/>
      <c r="CT252" s="78"/>
      <c r="CU252" s="78"/>
      <c r="CV252" s="78"/>
      <c r="CW252" s="78"/>
      <c r="CX252" s="78"/>
      <c r="CY252" s="78"/>
      <c r="CZ252" s="78"/>
      <c r="DA252" s="78"/>
      <c r="DB252" s="78"/>
      <c r="DC252" s="78"/>
      <c r="DD252" s="78"/>
      <c r="DE252" s="78"/>
      <c r="DF252" s="78"/>
      <c r="DG252" s="78"/>
      <c r="DH252" s="78"/>
      <c r="DI252" s="78"/>
      <c r="DJ252" s="78"/>
      <c r="DK252" s="78"/>
      <c r="DL252" s="78"/>
      <c r="DM252" s="78"/>
      <c r="DN252" s="78"/>
      <c r="DO252" s="78"/>
      <c r="DP252" s="78"/>
      <c r="DQ252" s="78"/>
      <c r="DR252" s="78"/>
      <c r="DS252" s="78"/>
      <c r="DT252" s="78"/>
      <c r="DU252" s="78"/>
      <c r="DV252" s="78"/>
      <c r="DW252" s="78"/>
      <c r="DX252" s="78"/>
      <c r="DY252" s="78"/>
      <c r="DZ252" s="78"/>
      <c r="EA252" s="78"/>
      <c r="EB252" s="78"/>
      <c r="EC252" s="78"/>
      <c r="ED252" s="78"/>
      <c r="EE252" s="78"/>
      <c r="EF252" s="78"/>
      <c r="EG252" s="78"/>
      <c r="EH252" s="78"/>
      <c r="EI252" s="78"/>
      <c r="EJ252" s="78"/>
      <c r="EK252" s="78"/>
      <c r="EL252" s="78"/>
    </row>
    <row r="253" spans="1:142" x14ac:dyDescent="0.2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  <c r="AV253" s="78"/>
      <c r="AW253" s="78"/>
      <c r="AX253" s="78"/>
      <c r="AY253" s="78"/>
      <c r="AZ253" s="78"/>
      <c r="BA253" s="78"/>
      <c r="BB253" s="78"/>
      <c r="BC253" s="78"/>
      <c r="BD253" s="78"/>
      <c r="BE253" s="78"/>
      <c r="BF253" s="78"/>
      <c r="BG253" s="78"/>
      <c r="BH253" s="78"/>
      <c r="BI253" s="78"/>
      <c r="BJ253" s="78"/>
      <c r="BK253" s="78"/>
      <c r="BL253" s="78"/>
      <c r="BM253" s="78"/>
      <c r="BN253" s="78"/>
      <c r="BO253" s="78"/>
      <c r="BP253" s="78"/>
      <c r="BQ253" s="78"/>
      <c r="BR253" s="78"/>
      <c r="BS253" s="78"/>
      <c r="BT253" s="78"/>
      <c r="BU253" s="78"/>
      <c r="BV253" s="78"/>
      <c r="BW253" s="78"/>
      <c r="BX253" s="78"/>
      <c r="BY253" s="78"/>
      <c r="BZ253" s="78"/>
      <c r="CA253" s="78"/>
      <c r="CB253" s="78"/>
      <c r="CC253" s="78"/>
      <c r="CD253" s="78"/>
      <c r="CE253" s="78"/>
      <c r="CF253" s="78"/>
      <c r="CG253" s="78"/>
      <c r="CH253" s="78"/>
      <c r="CI253" s="78"/>
      <c r="CJ253" s="78"/>
      <c r="CK253" s="78"/>
      <c r="CL253" s="78"/>
      <c r="CM253" s="78"/>
      <c r="CN253" s="78"/>
      <c r="CO253" s="78"/>
      <c r="CP253" s="78"/>
      <c r="CQ253" s="78"/>
      <c r="CR253" s="78"/>
      <c r="CS253" s="78"/>
      <c r="CT253" s="78"/>
      <c r="CU253" s="78"/>
      <c r="CV253" s="78"/>
      <c r="CW253" s="78"/>
      <c r="CX253" s="78"/>
      <c r="CY253" s="78"/>
      <c r="CZ253" s="78"/>
      <c r="DA253" s="78"/>
      <c r="DB253" s="78"/>
      <c r="DC253" s="78"/>
      <c r="DD253" s="78"/>
      <c r="DE253" s="78"/>
      <c r="DF253" s="78"/>
      <c r="DG253" s="78"/>
      <c r="DH253" s="78"/>
      <c r="DI253" s="78"/>
      <c r="DJ253" s="78"/>
      <c r="DK253" s="78"/>
      <c r="DL253" s="78"/>
      <c r="DM253" s="78"/>
      <c r="DN253" s="78"/>
      <c r="DO253" s="78"/>
      <c r="DP253" s="78"/>
      <c r="DQ253" s="78"/>
      <c r="DR253" s="78"/>
      <c r="DS253" s="78"/>
      <c r="DT253" s="78"/>
      <c r="DU253" s="78"/>
      <c r="DV253" s="78"/>
      <c r="DW253" s="78"/>
      <c r="DX253" s="78"/>
      <c r="DY253" s="78"/>
      <c r="DZ253" s="78"/>
      <c r="EA253" s="78"/>
      <c r="EB253" s="78"/>
      <c r="EC253" s="78"/>
      <c r="ED253" s="78"/>
      <c r="EE253" s="78"/>
      <c r="EF253" s="78"/>
      <c r="EG253" s="78"/>
      <c r="EH253" s="78"/>
      <c r="EI253" s="78"/>
      <c r="EJ253" s="78"/>
      <c r="EK253" s="78"/>
      <c r="EL253" s="78"/>
    </row>
    <row r="254" spans="1:142" x14ac:dyDescent="0.2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  <c r="AV254" s="78"/>
      <c r="AW254" s="78"/>
      <c r="AX254" s="78"/>
      <c r="AY254" s="78"/>
      <c r="AZ254" s="78"/>
      <c r="BA254" s="78"/>
      <c r="BB254" s="78"/>
      <c r="BC254" s="78"/>
      <c r="BD254" s="78"/>
      <c r="BE254" s="78"/>
      <c r="BF254" s="78"/>
      <c r="BG254" s="78"/>
      <c r="BH254" s="78"/>
      <c r="BI254" s="78"/>
      <c r="BJ254" s="78"/>
      <c r="BK254" s="78"/>
      <c r="BL254" s="78"/>
      <c r="BM254" s="78"/>
      <c r="BN254" s="78"/>
      <c r="BO254" s="78"/>
      <c r="BP254" s="78"/>
      <c r="BQ254" s="78"/>
      <c r="BR254" s="78"/>
      <c r="BS254" s="78"/>
      <c r="BT254" s="78"/>
      <c r="BU254" s="78"/>
      <c r="BV254" s="78"/>
      <c r="BW254" s="78"/>
      <c r="BX254" s="78"/>
      <c r="BY254" s="78"/>
      <c r="BZ254" s="78"/>
      <c r="CA254" s="78"/>
      <c r="CB254" s="78"/>
      <c r="CC254" s="78"/>
      <c r="CD254" s="78"/>
      <c r="CE254" s="78"/>
      <c r="CF254" s="78"/>
      <c r="CG254" s="78"/>
      <c r="CH254" s="78"/>
      <c r="CI254" s="78"/>
      <c r="CJ254" s="78"/>
      <c r="CK254" s="78"/>
      <c r="CL254" s="78"/>
      <c r="CM254" s="78"/>
      <c r="CN254" s="78"/>
      <c r="CO254" s="78"/>
      <c r="CP254" s="78"/>
      <c r="CQ254" s="78"/>
      <c r="CR254" s="78"/>
      <c r="CS254" s="78"/>
      <c r="CT254" s="78"/>
      <c r="CU254" s="78"/>
      <c r="CV254" s="78"/>
      <c r="CW254" s="78"/>
      <c r="CX254" s="78"/>
      <c r="CY254" s="78"/>
      <c r="CZ254" s="78"/>
      <c r="DA254" s="78"/>
      <c r="DB254" s="78"/>
      <c r="DC254" s="78"/>
      <c r="DD254" s="78"/>
      <c r="DE254" s="78"/>
      <c r="DF254" s="78"/>
      <c r="DG254" s="78"/>
      <c r="DH254" s="78"/>
      <c r="DI254" s="78"/>
      <c r="DJ254" s="78"/>
      <c r="DK254" s="78"/>
      <c r="DL254" s="78"/>
      <c r="DM254" s="78"/>
      <c r="DN254" s="78"/>
      <c r="DO254" s="78"/>
      <c r="DP254" s="78"/>
      <c r="DQ254" s="78"/>
      <c r="DR254" s="78"/>
      <c r="DS254" s="78"/>
      <c r="DT254" s="78"/>
      <c r="DU254" s="78"/>
      <c r="DV254" s="78"/>
      <c r="DW254" s="78"/>
      <c r="DX254" s="78"/>
      <c r="DY254" s="78"/>
      <c r="DZ254" s="78"/>
      <c r="EA254" s="78"/>
      <c r="EB254" s="78"/>
      <c r="EC254" s="78"/>
      <c r="ED254" s="78"/>
      <c r="EE254" s="78"/>
      <c r="EF254" s="78"/>
      <c r="EG254" s="78"/>
      <c r="EH254" s="78"/>
      <c r="EI254" s="78"/>
      <c r="EJ254" s="78"/>
      <c r="EK254" s="78"/>
      <c r="EL254" s="78"/>
    </row>
    <row r="255" spans="1:142" x14ac:dyDescent="0.2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  <c r="AV255" s="78"/>
      <c r="AW255" s="78"/>
      <c r="AX255" s="78"/>
      <c r="AY255" s="78"/>
      <c r="AZ255" s="78"/>
      <c r="BA255" s="78"/>
      <c r="BB255" s="78"/>
      <c r="BC255" s="78"/>
      <c r="BD255" s="78"/>
      <c r="BE255" s="78"/>
      <c r="BF255" s="78"/>
      <c r="BG255" s="78"/>
      <c r="BH255" s="78"/>
      <c r="BI255" s="78"/>
      <c r="BJ255" s="78"/>
      <c r="BK255" s="78"/>
      <c r="BL255" s="78"/>
      <c r="BM255" s="78"/>
      <c r="BN255" s="78"/>
      <c r="BO255" s="78"/>
      <c r="BP255" s="78"/>
      <c r="BQ255" s="78"/>
      <c r="BR255" s="78"/>
      <c r="BS255" s="78"/>
      <c r="BT255" s="78"/>
      <c r="BU255" s="78"/>
      <c r="BV255" s="78"/>
      <c r="BW255" s="78"/>
      <c r="BX255" s="78"/>
      <c r="BY255" s="78"/>
      <c r="BZ255" s="78"/>
      <c r="CA255" s="78"/>
      <c r="CB255" s="78"/>
      <c r="CC255" s="78"/>
      <c r="CD255" s="78"/>
      <c r="CE255" s="78"/>
      <c r="CF255" s="78"/>
      <c r="CG255" s="78"/>
      <c r="CH255" s="78"/>
      <c r="CI255" s="78"/>
      <c r="CJ255" s="78"/>
      <c r="CK255" s="78"/>
      <c r="CL255" s="78"/>
      <c r="CM255" s="78"/>
      <c r="CN255" s="78"/>
      <c r="CO255" s="78"/>
      <c r="CP255" s="78"/>
      <c r="CQ255" s="78"/>
      <c r="CR255" s="78"/>
      <c r="CS255" s="78"/>
      <c r="CT255" s="78"/>
      <c r="CU255" s="78"/>
      <c r="CV255" s="78"/>
      <c r="CW255" s="78"/>
      <c r="CX255" s="78"/>
      <c r="CY255" s="78"/>
      <c r="CZ255" s="78"/>
      <c r="DA255" s="78"/>
      <c r="DB255" s="78"/>
      <c r="DC255" s="78"/>
      <c r="DD255" s="78"/>
      <c r="DE255" s="78"/>
      <c r="DF255" s="78"/>
      <c r="DG255" s="78"/>
      <c r="DH255" s="78"/>
      <c r="DI255" s="78"/>
      <c r="DJ255" s="78"/>
      <c r="DK255" s="78"/>
      <c r="DL255" s="78"/>
      <c r="DM255" s="78"/>
      <c r="DN255" s="78"/>
      <c r="DO255" s="78"/>
      <c r="DP255" s="78"/>
      <c r="DQ255" s="78"/>
      <c r="DR255" s="78"/>
      <c r="DS255" s="78"/>
      <c r="DT255" s="78"/>
      <c r="DU255" s="78"/>
      <c r="DV255" s="78"/>
      <c r="DW255" s="78"/>
      <c r="DX255" s="78"/>
      <c r="DY255" s="78"/>
      <c r="DZ255" s="78"/>
      <c r="EA255" s="78"/>
      <c r="EB255" s="78"/>
      <c r="EC255" s="78"/>
      <c r="ED255" s="78"/>
      <c r="EE255" s="78"/>
      <c r="EF255" s="78"/>
      <c r="EG255" s="78"/>
      <c r="EH255" s="78"/>
      <c r="EI255" s="78"/>
      <c r="EJ255" s="78"/>
      <c r="EK255" s="78"/>
      <c r="EL255" s="78"/>
    </row>
    <row r="256" spans="1:142" x14ac:dyDescent="0.2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  <c r="AV256" s="78"/>
      <c r="AW256" s="78"/>
      <c r="AX256" s="78"/>
      <c r="AY256" s="78"/>
      <c r="AZ256" s="78"/>
      <c r="BA256" s="78"/>
      <c r="BB256" s="78"/>
      <c r="BC256" s="78"/>
      <c r="BD256" s="78"/>
      <c r="BE256" s="78"/>
      <c r="BF256" s="78"/>
      <c r="BG256" s="78"/>
      <c r="BH256" s="78"/>
      <c r="BI256" s="78"/>
      <c r="BJ256" s="78"/>
      <c r="BK256" s="78"/>
      <c r="BL256" s="78"/>
      <c r="BM256" s="78"/>
      <c r="BN256" s="78"/>
      <c r="BO256" s="78"/>
      <c r="BP256" s="78"/>
      <c r="BQ256" s="78"/>
      <c r="BR256" s="78"/>
      <c r="BS256" s="78"/>
      <c r="BT256" s="78"/>
      <c r="BU256" s="78"/>
      <c r="BV256" s="78"/>
      <c r="BW256" s="78"/>
      <c r="BX256" s="78"/>
      <c r="BY256" s="78"/>
      <c r="BZ256" s="78"/>
      <c r="CA256" s="78"/>
      <c r="CB256" s="78"/>
      <c r="CC256" s="78"/>
      <c r="CD256" s="78"/>
      <c r="CE256" s="78"/>
      <c r="CF256" s="78"/>
      <c r="CG256" s="78"/>
      <c r="CH256" s="78"/>
      <c r="CI256" s="78"/>
      <c r="CJ256" s="78"/>
      <c r="CK256" s="78"/>
      <c r="CL256" s="78"/>
      <c r="CM256" s="78"/>
      <c r="CN256" s="78"/>
      <c r="CO256" s="78"/>
      <c r="CP256" s="78"/>
      <c r="CQ256" s="78"/>
      <c r="CR256" s="78"/>
      <c r="CS256" s="78"/>
      <c r="CT256" s="78"/>
      <c r="CU256" s="78"/>
      <c r="CV256" s="78"/>
      <c r="CW256" s="78"/>
      <c r="CX256" s="78"/>
      <c r="CY256" s="78"/>
      <c r="CZ256" s="78"/>
      <c r="DA256" s="78"/>
      <c r="DB256" s="78"/>
      <c r="DC256" s="78"/>
      <c r="DD256" s="78"/>
      <c r="DE256" s="78"/>
      <c r="DF256" s="78"/>
      <c r="DG256" s="78"/>
      <c r="DH256" s="78"/>
      <c r="DI256" s="78"/>
      <c r="DJ256" s="78"/>
      <c r="DK256" s="78"/>
      <c r="DL256" s="78"/>
      <c r="DM256" s="78"/>
      <c r="DN256" s="78"/>
      <c r="DO256" s="78"/>
      <c r="DP256" s="78"/>
      <c r="DQ256" s="78"/>
      <c r="DR256" s="78"/>
      <c r="DS256" s="78"/>
      <c r="DT256" s="78"/>
      <c r="DU256" s="78"/>
      <c r="DV256" s="78"/>
      <c r="DW256" s="78"/>
      <c r="DX256" s="78"/>
      <c r="DY256" s="78"/>
      <c r="DZ256" s="78"/>
      <c r="EA256" s="78"/>
      <c r="EB256" s="78"/>
      <c r="EC256" s="78"/>
      <c r="ED256" s="78"/>
      <c r="EE256" s="78"/>
      <c r="EF256" s="78"/>
      <c r="EG256" s="78"/>
      <c r="EH256" s="78"/>
      <c r="EI256" s="78"/>
      <c r="EJ256" s="78"/>
      <c r="EK256" s="78"/>
      <c r="EL256" s="78"/>
    </row>
    <row r="257" spans="1:142" x14ac:dyDescent="0.2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  <c r="AV257" s="78"/>
      <c r="AW257" s="78"/>
      <c r="AX257" s="78"/>
      <c r="AY257" s="78"/>
      <c r="AZ257" s="78"/>
      <c r="BA257" s="78"/>
      <c r="BB257" s="78"/>
      <c r="BC257" s="78"/>
      <c r="BD257" s="78"/>
      <c r="BE257" s="78"/>
      <c r="BF257" s="78"/>
      <c r="BG257" s="78"/>
      <c r="BH257" s="78"/>
      <c r="BI257" s="78"/>
      <c r="BJ257" s="78"/>
      <c r="BK257" s="78"/>
      <c r="BL257" s="78"/>
      <c r="BM257" s="78"/>
      <c r="BN257" s="78"/>
      <c r="BO257" s="78"/>
      <c r="BP257" s="78"/>
      <c r="BQ257" s="78"/>
      <c r="BR257" s="78"/>
      <c r="BS257" s="78"/>
      <c r="BT257" s="78"/>
      <c r="BU257" s="78"/>
      <c r="BV257" s="78"/>
      <c r="BW257" s="78"/>
      <c r="BX257" s="78"/>
      <c r="BY257" s="78"/>
      <c r="BZ257" s="78"/>
      <c r="CA257" s="78"/>
      <c r="CB257" s="78"/>
      <c r="CC257" s="78"/>
      <c r="CD257" s="78"/>
      <c r="CE257" s="78"/>
      <c r="CF257" s="78"/>
      <c r="CG257" s="78"/>
      <c r="CH257" s="78"/>
      <c r="CI257" s="78"/>
      <c r="CJ257" s="78"/>
      <c r="CK257" s="78"/>
      <c r="CL257" s="78"/>
      <c r="CM257" s="78"/>
      <c r="CN257" s="78"/>
      <c r="CO257" s="78"/>
      <c r="CP257" s="78"/>
      <c r="CQ257" s="78"/>
      <c r="CR257" s="78"/>
      <c r="CS257" s="78"/>
      <c r="CT257" s="78"/>
      <c r="CU257" s="78"/>
      <c r="CV257" s="78"/>
      <c r="CW257" s="78"/>
      <c r="CX257" s="78"/>
      <c r="CY257" s="78"/>
      <c r="CZ257" s="78"/>
      <c r="DA257" s="78"/>
      <c r="DB257" s="78"/>
      <c r="DC257" s="78"/>
      <c r="DD257" s="78"/>
      <c r="DE257" s="78"/>
      <c r="DF257" s="78"/>
      <c r="DG257" s="78"/>
      <c r="DH257" s="78"/>
      <c r="DI257" s="78"/>
      <c r="DJ257" s="78"/>
      <c r="DK257" s="78"/>
      <c r="DL257" s="78"/>
      <c r="DM257" s="78"/>
      <c r="DN257" s="78"/>
      <c r="DO257" s="78"/>
      <c r="DP257" s="78"/>
      <c r="DQ257" s="78"/>
      <c r="DR257" s="78"/>
      <c r="DS257" s="78"/>
      <c r="DT257" s="78"/>
      <c r="DU257" s="78"/>
      <c r="DV257" s="78"/>
      <c r="DW257" s="78"/>
      <c r="DX257" s="78"/>
      <c r="DY257" s="78"/>
      <c r="DZ257" s="78"/>
      <c r="EA257" s="78"/>
      <c r="EB257" s="78"/>
      <c r="EC257" s="78"/>
      <c r="ED257" s="78"/>
      <c r="EE257" s="78"/>
      <c r="EF257" s="78"/>
      <c r="EG257" s="78"/>
      <c r="EH257" s="78"/>
      <c r="EI257" s="78"/>
      <c r="EJ257" s="78"/>
      <c r="EK257" s="78"/>
      <c r="EL257" s="78"/>
    </row>
    <row r="258" spans="1:142" x14ac:dyDescent="0.2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  <c r="AV258" s="78"/>
      <c r="AW258" s="78"/>
      <c r="AX258" s="78"/>
      <c r="AY258" s="78"/>
      <c r="AZ258" s="78"/>
      <c r="BA258" s="78"/>
      <c r="BB258" s="78"/>
      <c r="BC258" s="78"/>
      <c r="BD258" s="78"/>
      <c r="BE258" s="78"/>
      <c r="BF258" s="78"/>
      <c r="BG258" s="78"/>
      <c r="BH258" s="78"/>
      <c r="BI258" s="78"/>
      <c r="BJ258" s="78"/>
      <c r="BK258" s="78"/>
      <c r="BL258" s="78"/>
      <c r="BM258" s="78"/>
      <c r="BN258" s="78"/>
      <c r="BO258" s="78"/>
      <c r="BP258" s="78"/>
      <c r="BQ258" s="78"/>
      <c r="BR258" s="78"/>
      <c r="BS258" s="78"/>
      <c r="BT258" s="78"/>
      <c r="BU258" s="78"/>
      <c r="BV258" s="78"/>
      <c r="BW258" s="78"/>
      <c r="BX258" s="78"/>
      <c r="BY258" s="78"/>
      <c r="BZ258" s="78"/>
      <c r="CA258" s="78"/>
      <c r="CB258" s="78"/>
      <c r="CC258" s="78"/>
      <c r="CD258" s="78"/>
      <c r="CE258" s="78"/>
      <c r="CF258" s="78"/>
      <c r="CG258" s="78"/>
      <c r="CH258" s="78"/>
      <c r="CI258" s="78"/>
      <c r="CJ258" s="78"/>
      <c r="CK258" s="78"/>
      <c r="CL258" s="78"/>
      <c r="CM258" s="78"/>
      <c r="CN258" s="78"/>
      <c r="CO258" s="78"/>
      <c r="CP258" s="78"/>
      <c r="CQ258" s="78"/>
      <c r="CR258" s="78"/>
      <c r="CS258" s="78"/>
      <c r="CT258" s="78"/>
      <c r="CU258" s="78"/>
      <c r="CV258" s="78"/>
      <c r="CW258" s="78"/>
      <c r="CX258" s="78"/>
      <c r="CY258" s="78"/>
      <c r="CZ258" s="78"/>
      <c r="DA258" s="78"/>
      <c r="DB258" s="78"/>
      <c r="DC258" s="78"/>
      <c r="DD258" s="78"/>
      <c r="DE258" s="78"/>
      <c r="DF258" s="78"/>
      <c r="DG258" s="78"/>
      <c r="DH258" s="78"/>
      <c r="DI258" s="78"/>
      <c r="DJ258" s="78"/>
      <c r="DK258" s="78"/>
      <c r="DL258" s="78"/>
      <c r="DM258" s="78"/>
      <c r="DN258" s="78"/>
      <c r="DO258" s="78"/>
      <c r="DP258" s="78"/>
      <c r="DQ258" s="78"/>
      <c r="DR258" s="78"/>
      <c r="DS258" s="78"/>
      <c r="DT258" s="78"/>
      <c r="DU258" s="78"/>
      <c r="DV258" s="78"/>
      <c r="DW258" s="78"/>
      <c r="DX258" s="78"/>
      <c r="DY258" s="78"/>
      <c r="DZ258" s="78"/>
      <c r="EA258" s="78"/>
      <c r="EB258" s="78"/>
      <c r="EC258" s="78"/>
      <c r="ED258" s="78"/>
      <c r="EE258" s="78"/>
      <c r="EF258" s="78"/>
      <c r="EG258" s="78"/>
      <c r="EH258" s="78"/>
      <c r="EI258" s="78"/>
      <c r="EJ258" s="78"/>
      <c r="EK258" s="78"/>
      <c r="EL258" s="78"/>
    </row>
    <row r="259" spans="1:142" x14ac:dyDescent="0.2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  <c r="AV259" s="78"/>
      <c r="AW259" s="78"/>
      <c r="AX259" s="78"/>
      <c r="AY259" s="78"/>
      <c r="AZ259" s="78"/>
      <c r="BA259" s="78"/>
      <c r="BB259" s="78"/>
      <c r="BC259" s="78"/>
      <c r="BD259" s="78"/>
      <c r="BE259" s="78"/>
      <c r="BF259" s="78"/>
      <c r="BG259" s="78"/>
      <c r="BH259" s="78"/>
      <c r="BI259" s="78"/>
      <c r="BJ259" s="78"/>
      <c r="BK259" s="78"/>
      <c r="BL259" s="78"/>
      <c r="BM259" s="78"/>
      <c r="BN259" s="78"/>
      <c r="BO259" s="78"/>
      <c r="BP259" s="78"/>
      <c r="BQ259" s="78"/>
      <c r="BR259" s="78"/>
      <c r="BS259" s="78"/>
      <c r="BT259" s="78"/>
      <c r="BU259" s="78"/>
      <c r="BV259" s="78"/>
      <c r="BW259" s="78"/>
      <c r="BX259" s="78"/>
      <c r="BY259" s="78"/>
      <c r="BZ259" s="78"/>
      <c r="CA259" s="78"/>
      <c r="CB259" s="78"/>
      <c r="CC259" s="78"/>
      <c r="CD259" s="78"/>
      <c r="CE259" s="78"/>
      <c r="CF259" s="78"/>
      <c r="CG259" s="78"/>
      <c r="CH259" s="78"/>
      <c r="CI259" s="78"/>
      <c r="CJ259" s="78"/>
      <c r="CK259" s="78"/>
      <c r="CL259" s="78"/>
      <c r="CM259" s="78"/>
      <c r="CN259" s="78"/>
      <c r="CO259" s="78"/>
      <c r="CP259" s="78"/>
      <c r="CQ259" s="78"/>
      <c r="CR259" s="78"/>
      <c r="CS259" s="78"/>
      <c r="CT259" s="78"/>
      <c r="CU259" s="78"/>
      <c r="CV259" s="78"/>
      <c r="CW259" s="78"/>
      <c r="CX259" s="78"/>
      <c r="CY259" s="78"/>
      <c r="CZ259" s="78"/>
      <c r="DA259" s="78"/>
      <c r="DB259" s="78"/>
      <c r="DC259" s="78"/>
      <c r="DD259" s="78"/>
      <c r="DE259" s="78"/>
      <c r="DF259" s="78"/>
      <c r="DG259" s="78"/>
      <c r="DH259" s="78"/>
      <c r="DI259" s="78"/>
      <c r="DJ259" s="78"/>
      <c r="DK259" s="78"/>
      <c r="DL259" s="78"/>
      <c r="DM259" s="78"/>
      <c r="DN259" s="78"/>
      <c r="DO259" s="78"/>
      <c r="DP259" s="78"/>
      <c r="DQ259" s="78"/>
      <c r="DR259" s="78"/>
      <c r="DS259" s="78"/>
      <c r="DT259" s="78"/>
      <c r="DU259" s="78"/>
      <c r="DV259" s="78"/>
      <c r="DW259" s="78"/>
      <c r="DX259" s="78"/>
      <c r="DY259" s="78"/>
      <c r="DZ259" s="78"/>
      <c r="EA259" s="78"/>
      <c r="EB259" s="78"/>
      <c r="EC259" s="78"/>
      <c r="ED259" s="78"/>
      <c r="EE259" s="78"/>
      <c r="EF259" s="78"/>
      <c r="EG259" s="78"/>
      <c r="EH259" s="78"/>
      <c r="EI259" s="78"/>
      <c r="EJ259" s="78"/>
      <c r="EK259" s="78"/>
      <c r="EL259" s="78"/>
    </row>
    <row r="260" spans="1:142" x14ac:dyDescent="0.2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8"/>
      <c r="BR260" s="78"/>
      <c r="BS260" s="78"/>
      <c r="BT260" s="78"/>
      <c r="BU260" s="78"/>
      <c r="BV260" s="78"/>
      <c r="BW260" s="78"/>
      <c r="BX260" s="78"/>
      <c r="BY260" s="78"/>
      <c r="BZ260" s="78"/>
      <c r="CA260" s="78"/>
      <c r="CB260" s="78"/>
      <c r="CC260" s="78"/>
      <c r="CD260" s="78"/>
      <c r="CE260" s="78"/>
      <c r="CF260" s="78"/>
      <c r="CG260" s="78"/>
      <c r="CH260" s="78"/>
      <c r="CI260" s="78"/>
      <c r="CJ260" s="78"/>
      <c r="CK260" s="78"/>
      <c r="CL260" s="78"/>
      <c r="CM260" s="78"/>
      <c r="CN260" s="78"/>
      <c r="CO260" s="78"/>
      <c r="CP260" s="78"/>
      <c r="CQ260" s="78"/>
      <c r="CR260" s="78"/>
      <c r="CS260" s="78"/>
      <c r="CT260" s="78"/>
      <c r="CU260" s="78"/>
      <c r="CV260" s="78"/>
      <c r="CW260" s="78"/>
      <c r="CX260" s="78"/>
      <c r="CY260" s="78"/>
      <c r="CZ260" s="78"/>
      <c r="DA260" s="78"/>
      <c r="DB260" s="78"/>
      <c r="DC260" s="78"/>
      <c r="DD260" s="78"/>
      <c r="DE260" s="78"/>
      <c r="DF260" s="78"/>
      <c r="DG260" s="78"/>
      <c r="DH260" s="78"/>
      <c r="DI260" s="78"/>
      <c r="DJ260" s="78"/>
      <c r="DK260" s="78"/>
      <c r="DL260" s="78"/>
      <c r="DM260" s="78"/>
      <c r="DN260" s="78"/>
      <c r="DO260" s="78"/>
      <c r="DP260" s="78"/>
      <c r="DQ260" s="78"/>
      <c r="DR260" s="78"/>
      <c r="DS260" s="78"/>
      <c r="DT260" s="78"/>
      <c r="DU260" s="78"/>
      <c r="DV260" s="78"/>
      <c r="DW260" s="78"/>
      <c r="DX260" s="78"/>
      <c r="DY260" s="78"/>
      <c r="DZ260" s="78"/>
      <c r="EA260" s="78"/>
      <c r="EB260" s="78"/>
      <c r="EC260" s="78"/>
      <c r="ED260" s="78"/>
      <c r="EE260" s="78"/>
      <c r="EF260" s="78"/>
      <c r="EG260" s="78"/>
      <c r="EH260" s="78"/>
      <c r="EI260" s="78"/>
      <c r="EJ260" s="78"/>
      <c r="EK260" s="78"/>
      <c r="EL260" s="78"/>
    </row>
    <row r="261" spans="1:142" x14ac:dyDescent="0.2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  <c r="BA261" s="78"/>
      <c r="BB261" s="78"/>
      <c r="BC261" s="78"/>
      <c r="BD261" s="78"/>
      <c r="BE261" s="78"/>
      <c r="BF261" s="78"/>
      <c r="BG261" s="78"/>
      <c r="BH261" s="78"/>
      <c r="BI261" s="78"/>
      <c r="BJ261" s="78"/>
      <c r="BK261" s="78"/>
      <c r="BL261" s="78"/>
      <c r="BM261" s="78"/>
      <c r="BN261" s="78"/>
      <c r="BO261" s="78"/>
      <c r="BP261" s="78"/>
      <c r="BQ261" s="78"/>
      <c r="BR261" s="78"/>
      <c r="BS261" s="78"/>
      <c r="BT261" s="78"/>
      <c r="BU261" s="78"/>
      <c r="BV261" s="78"/>
      <c r="BW261" s="78"/>
      <c r="BX261" s="78"/>
      <c r="BY261" s="78"/>
      <c r="BZ261" s="78"/>
      <c r="CA261" s="78"/>
      <c r="CB261" s="78"/>
      <c r="CC261" s="78"/>
      <c r="CD261" s="78"/>
      <c r="CE261" s="78"/>
      <c r="CF261" s="78"/>
      <c r="CG261" s="78"/>
      <c r="CH261" s="78"/>
      <c r="CI261" s="78"/>
      <c r="CJ261" s="78"/>
      <c r="CK261" s="78"/>
      <c r="CL261" s="78"/>
      <c r="CM261" s="78"/>
      <c r="CN261" s="78"/>
      <c r="CO261" s="78"/>
      <c r="CP261" s="78"/>
      <c r="CQ261" s="78"/>
      <c r="CR261" s="78"/>
      <c r="CS261" s="78"/>
      <c r="CT261" s="78"/>
      <c r="CU261" s="78"/>
      <c r="CV261" s="78"/>
      <c r="CW261" s="78"/>
      <c r="CX261" s="78"/>
      <c r="CY261" s="78"/>
      <c r="CZ261" s="78"/>
      <c r="DA261" s="78"/>
      <c r="DB261" s="78"/>
      <c r="DC261" s="78"/>
      <c r="DD261" s="78"/>
      <c r="DE261" s="78"/>
      <c r="DF261" s="78"/>
      <c r="DG261" s="78"/>
      <c r="DH261" s="78"/>
      <c r="DI261" s="78"/>
      <c r="DJ261" s="78"/>
      <c r="DK261" s="78"/>
      <c r="DL261" s="78"/>
      <c r="DM261" s="78"/>
      <c r="DN261" s="78"/>
      <c r="DO261" s="78"/>
      <c r="DP261" s="78"/>
      <c r="DQ261" s="78"/>
      <c r="DR261" s="78"/>
      <c r="DS261" s="78"/>
      <c r="DT261" s="78"/>
      <c r="DU261" s="78"/>
      <c r="DV261" s="78"/>
      <c r="DW261" s="78"/>
      <c r="DX261" s="78"/>
      <c r="DY261" s="78"/>
      <c r="DZ261" s="78"/>
      <c r="EA261" s="78"/>
      <c r="EB261" s="78"/>
      <c r="EC261" s="78"/>
      <c r="ED261" s="78"/>
      <c r="EE261" s="78"/>
      <c r="EF261" s="78"/>
      <c r="EG261" s="78"/>
      <c r="EH261" s="78"/>
      <c r="EI261" s="78"/>
      <c r="EJ261" s="78"/>
      <c r="EK261" s="78"/>
      <c r="EL261" s="78"/>
    </row>
    <row r="262" spans="1:142" x14ac:dyDescent="0.2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  <c r="AV262" s="78"/>
      <c r="AW262" s="78"/>
      <c r="AX262" s="78"/>
      <c r="AY262" s="78"/>
      <c r="AZ262" s="78"/>
      <c r="BA262" s="78"/>
      <c r="BB262" s="78"/>
      <c r="BC262" s="78"/>
      <c r="BD262" s="78"/>
      <c r="BE262" s="78"/>
      <c r="BF262" s="78"/>
      <c r="BG262" s="78"/>
      <c r="BH262" s="78"/>
      <c r="BI262" s="78"/>
      <c r="BJ262" s="78"/>
      <c r="BK262" s="78"/>
      <c r="BL262" s="78"/>
      <c r="BM262" s="78"/>
      <c r="BN262" s="78"/>
      <c r="BO262" s="78"/>
      <c r="BP262" s="78"/>
      <c r="BQ262" s="78"/>
      <c r="BR262" s="78"/>
      <c r="BS262" s="78"/>
      <c r="BT262" s="78"/>
      <c r="BU262" s="78"/>
      <c r="BV262" s="78"/>
      <c r="BW262" s="78"/>
      <c r="BX262" s="78"/>
      <c r="BY262" s="78"/>
      <c r="BZ262" s="78"/>
      <c r="CA262" s="78"/>
      <c r="CB262" s="78"/>
      <c r="CC262" s="78"/>
      <c r="CD262" s="78"/>
      <c r="CE262" s="78"/>
      <c r="CF262" s="78"/>
      <c r="CG262" s="78"/>
      <c r="CH262" s="78"/>
      <c r="CI262" s="78"/>
      <c r="CJ262" s="78"/>
      <c r="CK262" s="78"/>
      <c r="CL262" s="78"/>
      <c r="CM262" s="78"/>
      <c r="CN262" s="78"/>
      <c r="CO262" s="78"/>
      <c r="CP262" s="78"/>
      <c r="CQ262" s="78"/>
      <c r="CR262" s="78"/>
      <c r="CS262" s="78"/>
      <c r="CT262" s="78"/>
      <c r="CU262" s="78"/>
      <c r="CV262" s="78"/>
      <c r="CW262" s="78"/>
      <c r="CX262" s="78"/>
      <c r="CY262" s="78"/>
      <c r="CZ262" s="78"/>
      <c r="DA262" s="78"/>
      <c r="DB262" s="78"/>
      <c r="DC262" s="78"/>
      <c r="DD262" s="78"/>
      <c r="DE262" s="78"/>
      <c r="DF262" s="78"/>
      <c r="DG262" s="78"/>
      <c r="DH262" s="78"/>
      <c r="DI262" s="78"/>
      <c r="DJ262" s="78"/>
      <c r="DK262" s="78"/>
      <c r="DL262" s="78"/>
      <c r="DM262" s="78"/>
      <c r="DN262" s="78"/>
      <c r="DO262" s="78"/>
      <c r="DP262" s="78"/>
      <c r="DQ262" s="78"/>
      <c r="DR262" s="78"/>
      <c r="DS262" s="78"/>
      <c r="DT262" s="78"/>
      <c r="DU262" s="78"/>
      <c r="DV262" s="78"/>
      <c r="DW262" s="78"/>
      <c r="DX262" s="78"/>
      <c r="DY262" s="78"/>
      <c r="DZ262" s="78"/>
      <c r="EA262" s="78"/>
      <c r="EB262" s="78"/>
      <c r="EC262" s="78"/>
      <c r="ED262" s="78"/>
      <c r="EE262" s="78"/>
      <c r="EF262" s="78"/>
      <c r="EG262" s="78"/>
      <c r="EH262" s="78"/>
      <c r="EI262" s="78"/>
      <c r="EJ262" s="78"/>
      <c r="EK262" s="78"/>
      <c r="EL262" s="78"/>
    </row>
    <row r="263" spans="1:142" x14ac:dyDescent="0.2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  <c r="AV263" s="78"/>
      <c r="AW263" s="78"/>
      <c r="AX263" s="78"/>
      <c r="AY263" s="78"/>
      <c r="AZ263" s="78"/>
      <c r="BA263" s="78"/>
      <c r="BB263" s="78"/>
      <c r="BC263" s="78"/>
      <c r="BD263" s="78"/>
      <c r="BE263" s="78"/>
      <c r="BF263" s="78"/>
      <c r="BG263" s="78"/>
      <c r="BH263" s="78"/>
      <c r="BI263" s="78"/>
      <c r="BJ263" s="78"/>
      <c r="BK263" s="78"/>
      <c r="BL263" s="78"/>
      <c r="BM263" s="78"/>
      <c r="BN263" s="78"/>
      <c r="BO263" s="78"/>
      <c r="BP263" s="78"/>
      <c r="BQ263" s="78"/>
      <c r="BR263" s="78"/>
      <c r="BS263" s="78"/>
      <c r="BT263" s="78"/>
      <c r="BU263" s="78"/>
      <c r="BV263" s="78"/>
      <c r="BW263" s="78"/>
      <c r="BX263" s="78"/>
      <c r="BY263" s="78"/>
      <c r="BZ263" s="78"/>
      <c r="CA263" s="78"/>
      <c r="CB263" s="78"/>
      <c r="CC263" s="78"/>
      <c r="CD263" s="78"/>
      <c r="CE263" s="78"/>
      <c r="CF263" s="78"/>
      <c r="CG263" s="78"/>
      <c r="CH263" s="78"/>
      <c r="CI263" s="78"/>
      <c r="CJ263" s="78"/>
      <c r="CK263" s="78"/>
      <c r="CL263" s="78"/>
      <c r="CM263" s="78"/>
      <c r="CN263" s="78"/>
      <c r="CO263" s="78"/>
      <c r="CP263" s="78"/>
      <c r="CQ263" s="78"/>
      <c r="CR263" s="78"/>
      <c r="CS263" s="78"/>
      <c r="CT263" s="78"/>
      <c r="CU263" s="78"/>
      <c r="CV263" s="78"/>
      <c r="CW263" s="78"/>
      <c r="CX263" s="78"/>
      <c r="CY263" s="78"/>
      <c r="CZ263" s="78"/>
      <c r="DA263" s="78"/>
      <c r="DB263" s="78"/>
      <c r="DC263" s="78"/>
      <c r="DD263" s="78"/>
      <c r="DE263" s="78"/>
      <c r="DF263" s="78"/>
      <c r="DG263" s="78"/>
      <c r="DH263" s="78"/>
      <c r="DI263" s="78"/>
      <c r="DJ263" s="78"/>
      <c r="DK263" s="78"/>
      <c r="DL263" s="78"/>
      <c r="DM263" s="78"/>
      <c r="DN263" s="78"/>
      <c r="DO263" s="78"/>
      <c r="DP263" s="78"/>
      <c r="DQ263" s="78"/>
      <c r="DR263" s="78"/>
      <c r="DS263" s="78"/>
      <c r="DT263" s="78"/>
      <c r="DU263" s="78"/>
      <c r="DV263" s="78"/>
      <c r="DW263" s="78"/>
      <c r="DX263" s="78"/>
      <c r="DY263" s="78"/>
      <c r="DZ263" s="78"/>
      <c r="EA263" s="78"/>
      <c r="EB263" s="78"/>
      <c r="EC263" s="78"/>
      <c r="ED263" s="78"/>
      <c r="EE263" s="78"/>
      <c r="EF263" s="78"/>
      <c r="EG263" s="78"/>
      <c r="EH263" s="78"/>
      <c r="EI263" s="78"/>
      <c r="EJ263" s="78"/>
      <c r="EK263" s="78"/>
      <c r="EL263" s="78"/>
    </row>
    <row r="264" spans="1:142" x14ac:dyDescent="0.2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  <c r="AV264" s="78"/>
      <c r="AW264" s="78"/>
      <c r="AX264" s="78"/>
      <c r="AY264" s="78"/>
      <c r="AZ264" s="78"/>
      <c r="BA264" s="78"/>
      <c r="BB264" s="78"/>
      <c r="BC264" s="78"/>
      <c r="BD264" s="78"/>
      <c r="BE264" s="78"/>
      <c r="BF264" s="78"/>
      <c r="BG264" s="78"/>
      <c r="BH264" s="78"/>
      <c r="BI264" s="78"/>
      <c r="BJ264" s="78"/>
      <c r="BK264" s="78"/>
      <c r="BL264" s="78"/>
      <c r="BM264" s="78"/>
      <c r="BN264" s="78"/>
      <c r="BO264" s="78"/>
      <c r="BP264" s="78"/>
      <c r="BQ264" s="78"/>
      <c r="BR264" s="78"/>
      <c r="BS264" s="78"/>
      <c r="BT264" s="78"/>
      <c r="BU264" s="78"/>
      <c r="BV264" s="78"/>
      <c r="BW264" s="78"/>
      <c r="BX264" s="78"/>
      <c r="BY264" s="78"/>
      <c r="BZ264" s="78"/>
      <c r="CA264" s="78"/>
      <c r="CB264" s="78"/>
      <c r="CC264" s="78"/>
      <c r="CD264" s="78"/>
      <c r="CE264" s="78"/>
      <c r="CF264" s="78"/>
      <c r="CG264" s="78"/>
      <c r="CH264" s="78"/>
      <c r="CI264" s="78"/>
      <c r="CJ264" s="78"/>
      <c r="CK264" s="78"/>
      <c r="CL264" s="78"/>
      <c r="CM264" s="78"/>
      <c r="CN264" s="78"/>
      <c r="CO264" s="78"/>
      <c r="CP264" s="78"/>
      <c r="CQ264" s="78"/>
      <c r="CR264" s="78"/>
      <c r="CS264" s="78"/>
      <c r="CT264" s="78"/>
      <c r="CU264" s="78"/>
      <c r="CV264" s="78"/>
      <c r="CW264" s="78"/>
      <c r="CX264" s="78"/>
      <c r="CY264" s="78"/>
      <c r="CZ264" s="78"/>
      <c r="DA264" s="78"/>
      <c r="DB264" s="78"/>
      <c r="DC264" s="78"/>
      <c r="DD264" s="78"/>
      <c r="DE264" s="78"/>
      <c r="DF264" s="78"/>
      <c r="DG264" s="78"/>
      <c r="DH264" s="78"/>
      <c r="DI264" s="78"/>
      <c r="DJ264" s="78"/>
      <c r="DK264" s="78"/>
      <c r="DL264" s="78"/>
      <c r="DM264" s="78"/>
      <c r="DN264" s="78"/>
      <c r="DO264" s="78"/>
      <c r="DP264" s="78"/>
      <c r="DQ264" s="78"/>
      <c r="DR264" s="78"/>
      <c r="DS264" s="78"/>
      <c r="DT264" s="78"/>
      <c r="DU264" s="78"/>
      <c r="DV264" s="78"/>
      <c r="DW264" s="78"/>
      <c r="DX264" s="78"/>
      <c r="DY264" s="78"/>
      <c r="DZ264" s="78"/>
      <c r="EA264" s="78"/>
      <c r="EB264" s="78"/>
      <c r="EC264" s="78"/>
      <c r="ED264" s="78"/>
      <c r="EE264" s="78"/>
      <c r="EF264" s="78"/>
      <c r="EG264" s="78"/>
      <c r="EH264" s="78"/>
      <c r="EI264" s="78"/>
      <c r="EJ264" s="78"/>
      <c r="EK264" s="78"/>
      <c r="EL264" s="78"/>
    </row>
    <row r="265" spans="1:142" x14ac:dyDescent="0.2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  <c r="AV265" s="78"/>
      <c r="AW265" s="78"/>
      <c r="AX265" s="78"/>
      <c r="AY265" s="78"/>
      <c r="AZ265" s="78"/>
      <c r="BA265" s="78"/>
      <c r="BB265" s="78"/>
      <c r="BC265" s="78"/>
      <c r="BD265" s="78"/>
      <c r="BE265" s="78"/>
      <c r="BF265" s="78"/>
      <c r="BG265" s="78"/>
      <c r="BH265" s="78"/>
      <c r="BI265" s="78"/>
      <c r="BJ265" s="78"/>
      <c r="BK265" s="78"/>
      <c r="BL265" s="78"/>
      <c r="BM265" s="78"/>
      <c r="BN265" s="78"/>
      <c r="BO265" s="78"/>
      <c r="BP265" s="78"/>
      <c r="BQ265" s="78"/>
      <c r="BR265" s="78"/>
      <c r="BS265" s="78"/>
      <c r="BT265" s="78"/>
      <c r="BU265" s="78"/>
      <c r="BV265" s="78"/>
      <c r="BW265" s="78"/>
      <c r="BX265" s="78"/>
      <c r="BY265" s="78"/>
      <c r="BZ265" s="78"/>
      <c r="CA265" s="78"/>
      <c r="CB265" s="78"/>
      <c r="CC265" s="78"/>
      <c r="CD265" s="78"/>
      <c r="CE265" s="78"/>
      <c r="CF265" s="78"/>
      <c r="CG265" s="78"/>
      <c r="CH265" s="78"/>
      <c r="CI265" s="78"/>
      <c r="CJ265" s="78"/>
      <c r="CK265" s="78"/>
      <c r="CL265" s="78"/>
      <c r="CM265" s="78"/>
      <c r="CN265" s="78"/>
      <c r="CO265" s="78"/>
      <c r="CP265" s="78"/>
      <c r="CQ265" s="78"/>
      <c r="CR265" s="78"/>
      <c r="CS265" s="78"/>
      <c r="CT265" s="78"/>
      <c r="CU265" s="78"/>
      <c r="CV265" s="78"/>
      <c r="CW265" s="78"/>
      <c r="CX265" s="78"/>
      <c r="CY265" s="78"/>
      <c r="CZ265" s="78"/>
      <c r="DA265" s="78"/>
      <c r="DB265" s="78"/>
      <c r="DC265" s="78"/>
      <c r="DD265" s="78"/>
      <c r="DE265" s="78"/>
      <c r="DF265" s="78"/>
      <c r="DG265" s="78"/>
      <c r="DH265" s="78"/>
      <c r="DI265" s="78"/>
      <c r="DJ265" s="78"/>
      <c r="DK265" s="78"/>
      <c r="DL265" s="78"/>
      <c r="DM265" s="78"/>
      <c r="DN265" s="78"/>
      <c r="DO265" s="78"/>
      <c r="DP265" s="78"/>
      <c r="DQ265" s="78"/>
      <c r="DR265" s="78"/>
      <c r="DS265" s="78"/>
      <c r="DT265" s="78"/>
      <c r="DU265" s="78"/>
      <c r="DV265" s="78"/>
      <c r="DW265" s="78"/>
      <c r="DX265" s="78"/>
      <c r="DY265" s="78"/>
      <c r="DZ265" s="78"/>
      <c r="EA265" s="78"/>
      <c r="EB265" s="78"/>
      <c r="EC265" s="78"/>
      <c r="ED265" s="78"/>
      <c r="EE265" s="78"/>
      <c r="EF265" s="78"/>
      <c r="EG265" s="78"/>
      <c r="EH265" s="78"/>
      <c r="EI265" s="78"/>
      <c r="EJ265" s="78"/>
      <c r="EK265" s="78"/>
      <c r="EL265" s="78"/>
    </row>
    <row r="266" spans="1:142" x14ac:dyDescent="0.2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  <c r="AV266" s="78"/>
      <c r="AW266" s="78"/>
      <c r="AX266" s="78"/>
      <c r="AY266" s="78"/>
      <c r="AZ266" s="78"/>
      <c r="BA266" s="78"/>
      <c r="BB266" s="78"/>
      <c r="BC266" s="78"/>
      <c r="BD266" s="78"/>
      <c r="BE266" s="78"/>
      <c r="BF266" s="78"/>
      <c r="BG266" s="78"/>
      <c r="BH266" s="78"/>
      <c r="BI266" s="78"/>
      <c r="BJ266" s="78"/>
      <c r="BK266" s="78"/>
      <c r="BL266" s="78"/>
      <c r="BM266" s="78"/>
      <c r="BN266" s="78"/>
      <c r="BO266" s="78"/>
      <c r="BP266" s="78"/>
      <c r="BQ266" s="78"/>
      <c r="BR266" s="78"/>
      <c r="BS266" s="78"/>
      <c r="BT266" s="78"/>
      <c r="BU266" s="78"/>
      <c r="BV266" s="78"/>
      <c r="BW266" s="78"/>
      <c r="BX266" s="78"/>
      <c r="BY266" s="78"/>
      <c r="BZ266" s="78"/>
      <c r="CA266" s="78"/>
      <c r="CB266" s="78"/>
      <c r="CC266" s="78"/>
      <c r="CD266" s="78"/>
      <c r="CE266" s="78"/>
      <c r="CF266" s="78"/>
      <c r="CG266" s="78"/>
      <c r="CH266" s="78"/>
      <c r="CI266" s="78"/>
      <c r="CJ266" s="78"/>
      <c r="CK266" s="78"/>
      <c r="CL266" s="78"/>
      <c r="CM266" s="78"/>
      <c r="CN266" s="78"/>
      <c r="CO266" s="78"/>
      <c r="CP266" s="78"/>
      <c r="CQ266" s="78"/>
      <c r="CR266" s="78"/>
      <c r="CS266" s="78"/>
      <c r="CT266" s="78"/>
      <c r="CU266" s="78"/>
      <c r="CV266" s="78"/>
      <c r="CW266" s="78"/>
      <c r="CX266" s="78"/>
      <c r="CY266" s="78"/>
      <c r="CZ266" s="78"/>
      <c r="DA266" s="78"/>
      <c r="DB266" s="78"/>
      <c r="DC266" s="78"/>
      <c r="DD266" s="78"/>
      <c r="DE266" s="78"/>
      <c r="DF266" s="78"/>
      <c r="DG266" s="78"/>
      <c r="DH266" s="78"/>
      <c r="DI266" s="78"/>
      <c r="DJ266" s="78"/>
      <c r="DK266" s="78"/>
      <c r="DL266" s="78"/>
      <c r="DM266" s="78"/>
      <c r="DN266" s="78"/>
      <c r="DO266" s="78"/>
      <c r="DP266" s="78"/>
      <c r="DQ266" s="78"/>
      <c r="DR266" s="78"/>
      <c r="DS266" s="78"/>
      <c r="DT266" s="78"/>
      <c r="DU266" s="78"/>
      <c r="DV266" s="78"/>
      <c r="DW266" s="78"/>
      <c r="DX266" s="78"/>
      <c r="DY266" s="78"/>
      <c r="DZ266" s="78"/>
      <c r="EA266" s="78"/>
      <c r="EB266" s="78"/>
      <c r="EC266" s="78"/>
      <c r="ED266" s="78"/>
      <c r="EE266" s="78"/>
      <c r="EF266" s="78"/>
      <c r="EG266" s="78"/>
      <c r="EH266" s="78"/>
      <c r="EI266" s="78"/>
      <c r="EJ266" s="78"/>
      <c r="EK266" s="78"/>
      <c r="EL266" s="78"/>
    </row>
    <row r="267" spans="1:142" x14ac:dyDescent="0.2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  <c r="AV267" s="78"/>
      <c r="AW267" s="78"/>
      <c r="AX267" s="78"/>
      <c r="AY267" s="78"/>
      <c r="AZ267" s="78"/>
      <c r="BA267" s="78"/>
      <c r="BB267" s="78"/>
      <c r="BC267" s="78"/>
      <c r="BD267" s="78"/>
      <c r="BE267" s="78"/>
      <c r="BF267" s="78"/>
      <c r="BG267" s="78"/>
      <c r="BH267" s="78"/>
      <c r="BI267" s="78"/>
      <c r="BJ267" s="78"/>
      <c r="BK267" s="78"/>
      <c r="BL267" s="78"/>
      <c r="BM267" s="78"/>
      <c r="BN267" s="78"/>
      <c r="BO267" s="78"/>
      <c r="BP267" s="78"/>
      <c r="BQ267" s="78"/>
      <c r="BR267" s="78"/>
      <c r="BS267" s="78"/>
      <c r="BT267" s="78"/>
      <c r="BU267" s="78"/>
      <c r="BV267" s="78"/>
      <c r="BW267" s="78"/>
      <c r="BX267" s="78"/>
      <c r="BY267" s="78"/>
      <c r="BZ267" s="78"/>
      <c r="CA267" s="78"/>
      <c r="CB267" s="78"/>
      <c r="CC267" s="78"/>
      <c r="CD267" s="78"/>
      <c r="CE267" s="78"/>
      <c r="CF267" s="78"/>
      <c r="CG267" s="78"/>
      <c r="CH267" s="78"/>
      <c r="CI267" s="78"/>
      <c r="CJ267" s="78"/>
      <c r="CK267" s="78"/>
      <c r="CL267" s="78"/>
      <c r="CM267" s="78"/>
      <c r="CN267" s="78"/>
      <c r="CO267" s="78"/>
      <c r="CP267" s="78"/>
      <c r="CQ267" s="78"/>
      <c r="CR267" s="78"/>
      <c r="CS267" s="78"/>
      <c r="CT267" s="78"/>
      <c r="CU267" s="78"/>
      <c r="CV267" s="78"/>
      <c r="CW267" s="78"/>
      <c r="CX267" s="78"/>
      <c r="CY267" s="78"/>
      <c r="CZ267" s="78"/>
      <c r="DA267" s="78"/>
      <c r="DB267" s="78"/>
      <c r="DC267" s="78"/>
      <c r="DD267" s="78"/>
      <c r="DE267" s="78"/>
      <c r="DF267" s="78"/>
      <c r="DG267" s="78"/>
      <c r="DH267" s="78"/>
      <c r="DI267" s="78"/>
      <c r="DJ267" s="78"/>
      <c r="DK267" s="78"/>
      <c r="DL267" s="78"/>
      <c r="DM267" s="78"/>
      <c r="DN267" s="78"/>
      <c r="DO267" s="78"/>
      <c r="DP267" s="78"/>
      <c r="DQ267" s="78"/>
      <c r="DR267" s="78"/>
      <c r="DS267" s="78"/>
      <c r="DT267" s="78"/>
      <c r="DU267" s="78"/>
      <c r="DV267" s="78"/>
      <c r="DW267" s="78"/>
      <c r="DX267" s="78"/>
      <c r="DY267" s="78"/>
      <c r="DZ267" s="78"/>
      <c r="EA267" s="78"/>
      <c r="EB267" s="78"/>
      <c r="EC267" s="78"/>
      <c r="ED267" s="78"/>
      <c r="EE267" s="78"/>
      <c r="EF267" s="78"/>
      <c r="EG267" s="78"/>
      <c r="EH267" s="78"/>
      <c r="EI267" s="78"/>
      <c r="EJ267" s="78"/>
      <c r="EK267" s="78"/>
      <c r="EL267" s="78"/>
    </row>
    <row r="268" spans="1:142" x14ac:dyDescent="0.2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  <c r="AV268" s="78"/>
      <c r="AW268" s="78"/>
      <c r="AX268" s="78"/>
      <c r="AY268" s="78"/>
      <c r="AZ268" s="78"/>
      <c r="BA268" s="78"/>
      <c r="BB268" s="78"/>
      <c r="BC268" s="78"/>
      <c r="BD268" s="78"/>
      <c r="BE268" s="78"/>
      <c r="BF268" s="78"/>
      <c r="BG268" s="78"/>
      <c r="BH268" s="78"/>
      <c r="BI268" s="78"/>
      <c r="BJ268" s="78"/>
      <c r="BK268" s="78"/>
      <c r="BL268" s="78"/>
      <c r="BM268" s="78"/>
      <c r="BN268" s="78"/>
      <c r="BO268" s="78"/>
      <c r="BP268" s="78"/>
      <c r="BQ268" s="78"/>
      <c r="BR268" s="78"/>
      <c r="BS268" s="78"/>
      <c r="BT268" s="78"/>
      <c r="BU268" s="78"/>
      <c r="BV268" s="78"/>
      <c r="BW268" s="78"/>
      <c r="BX268" s="78"/>
      <c r="BY268" s="78"/>
      <c r="BZ268" s="78"/>
      <c r="CA268" s="78"/>
      <c r="CB268" s="78"/>
      <c r="CC268" s="78"/>
      <c r="CD268" s="78"/>
      <c r="CE268" s="78"/>
      <c r="CF268" s="78"/>
      <c r="CG268" s="78"/>
      <c r="CH268" s="78"/>
      <c r="CI268" s="78"/>
      <c r="CJ268" s="78"/>
      <c r="CK268" s="78"/>
      <c r="CL268" s="78"/>
      <c r="CM268" s="78"/>
      <c r="CN268" s="78"/>
      <c r="CO268" s="78"/>
      <c r="CP268" s="78"/>
      <c r="CQ268" s="78"/>
      <c r="CR268" s="78"/>
      <c r="CS268" s="78"/>
      <c r="CT268" s="78"/>
      <c r="CU268" s="78"/>
      <c r="CV268" s="78"/>
      <c r="CW268" s="78"/>
      <c r="CX268" s="78"/>
      <c r="CY268" s="78"/>
      <c r="CZ268" s="78"/>
      <c r="DA268" s="78"/>
      <c r="DB268" s="78"/>
      <c r="DC268" s="78"/>
      <c r="DD268" s="78"/>
      <c r="DE268" s="78"/>
      <c r="DF268" s="78"/>
      <c r="DG268" s="78"/>
      <c r="DH268" s="78"/>
      <c r="DI268" s="78"/>
      <c r="DJ268" s="78"/>
      <c r="DK268" s="78"/>
      <c r="DL268" s="78"/>
      <c r="DM268" s="78"/>
      <c r="DN268" s="78"/>
      <c r="DO268" s="78"/>
      <c r="DP268" s="78"/>
      <c r="DQ268" s="78"/>
      <c r="DR268" s="78"/>
      <c r="DS268" s="78"/>
      <c r="DT268" s="78"/>
      <c r="DU268" s="78"/>
      <c r="DV268" s="78"/>
      <c r="DW268" s="78"/>
      <c r="DX268" s="78"/>
      <c r="DY268" s="78"/>
      <c r="DZ268" s="78"/>
      <c r="EA268" s="78"/>
      <c r="EB268" s="78"/>
      <c r="EC268" s="78"/>
      <c r="ED268" s="78"/>
      <c r="EE268" s="78"/>
      <c r="EF268" s="78"/>
      <c r="EG268" s="78"/>
      <c r="EH268" s="78"/>
      <c r="EI268" s="78"/>
      <c r="EJ268" s="78"/>
      <c r="EK268" s="78"/>
      <c r="EL268" s="78"/>
    </row>
    <row r="269" spans="1:142" x14ac:dyDescent="0.2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  <c r="AV269" s="78"/>
      <c r="AW269" s="78"/>
      <c r="AX269" s="78"/>
      <c r="AY269" s="78"/>
      <c r="AZ269" s="78"/>
      <c r="BA269" s="78"/>
      <c r="BB269" s="78"/>
      <c r="BC269" s="78"/>
      <c r="BD269" s="78"/>
      <c r="BE269" s="78"/>
      <c r="BF269" s="78"/>
      <c r="BG269" s="78"/>
      <c r="BH269" s="78"/>
      <c r="BI269" s="78"/>
      <c r="BJ269" s="78"/>
      <c r="BK269" s="78"/>
      <c r="BL269" s="78"/>
      <c r="BM269" s="78"/>
      <c r="BN269" s="78"/>
      <c r="BO269" s="78"/>
      <c r="BP269" s="78"/>
      <c r="BQ269" s="78"/>
      <c r="BR269" s="78"/>
      <c r="BS269" s="78"/>
      <c r="BT269" s="78"/>
      <c r="BU269" s="78"/>
      <c r="BV269" s="78"/>
      <c r="BW269" s="78"/>
      <c r="BX269" s="78"/>
      <c r="BY269" s="78"/>
      <c r="BZ269" s="78"/>
      <c r="CA269" s="78"/>
      <c r="CB269" s="78"/>
      <c r="CC269" s="78"/>
      <c r="CD269" s="78"/>
      <c r="CE269" s="78"/>
      <c r="CF269" s="78"/>
      <c r="CG269" s="78"/>
      <c r="CH269" s="78"/>
      <c r="CI269" s="78"/>
      <c r="CJ269" s="78"/>
      <c r="CK269" s="78"/>
      <c r="CL269" s="78"/>
      <c r="CM269" s="78"/>
      <c r="CN269" s="78"/>
      <c r="CO269" s="78"/>
      <c r="CP269" s="78"/>
      <c r="CQ269" s="78"/>
      <c r="CR269" s="78"/>
      <c r="CS269" s="78"/>
      <c r="CT269" s="78"/>
      <c r="CU269" s="78"/>
      <c r="CV269" s="78"/>
      <c r="CW269" s="78"/>
      <c r="CX269" s="78"/>
      <c r="CY269" s="78"/>
      <c r="CZ269" s="78"/>
      <c r="DA269" s="78"/>
      <c r="DB269" s="78"/>
      <c r="DC269" s="78"/>
      <c r="DD269" s="78"/>
      <c r="DE269" s="78"/>
      <c r="DF269" s="78"/>
      <c r="DG269" s="78"/>
      <c r="DH269" s="78"/>
      <c r="DI269" s="78"/>
      <c r="DJ269" s="78"/>
      <c r="DK269" s="78"/>
      <c r="DL269" s="78"/>
      <c r="DM269" s="78"/>
      <c r="DN269" s="78"/>
      <c r="DO269" s="78"/>
      <c r="DP269" s="78"/>
      <c r="DQ269" s="78"/>
      <c r="DR269" s="78"/>
      <c r="DS269" s="78"/>
      <c r="DT269" s="78"/>
      <c r="DU269" s="78"/>
      <c r="DV269" s="78"/>
      <c r="DW269" s="78"/>
      <c r="DX269" s="78"/>
      <c r="DY269" s="78"/>
      <c r="DZ269" s="78"/>
      <c r="EA269" s="78"/>
      <c r="EB269" s="78"/>
      <c r="EC269" s="78"/>
      <c r="ED269" s="78"/>
      <c r="EE269" s="78"/>
      <c r="EF269" s="78"/>
      <c r="EG269" s="78"/>
      <c r="EH269" s="78"/>
      <c r="EI269" s="78"/>
      <c r="EJ269" s="78"/>
      <c r="EK269" s="78"/>
      <c r="EL269" s="78"/>
    </row>
    <row r="270" spans="1:142" x14ac:dyDescent="0.2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  <c r="AV270" s="78"/>
      <c r="AW270" s="78"/>
      <c r="AX270" s="78"/>
      <c r="AY270" s="78"/>
      <c r="AZ270" s="78"/>
      <c r="BA270" s="78"/>
      <c r="BB270" s="78"/>
      <c r="BC270" s="78"/>
      <c r="BD270" s="78"/>
      <c r="BE270" s="78"/>
      <c r="BF270" s="78"/>
      <c r="BG270" s="78"/>
      <c r="BH270" s="78"/>
      <c r="BI270" s="78"/>
      <c r="BJ270" s="78"/>
      <c r="BK270" s="78"/>
      <c r="BL270" s="78"/>
      <c r="BM270" s="78"/>
      <c r="BN270" s="78"/>
      <c r="BO270" s="78"/>
      <c r="BP270" s="78"/>
      <c r="BQ270" s="78"/>
      <c r="BR270" s="78"/>
      <c r="BS270" s="78"/>
      <c r="BT270" s="78"/>
      <c r="BU270" s="78"/>
      <c r="BV270" s="78"/>
      <c r="BW270" s="78"/>
      <c r="BX270" s="78"/>
      <c r="BY270" s="78"/>
      <c r="BZ270" s="78"/>
      <c r="CA270" s="78"/>
      <c r="CB270" s="78"/>
      <c r="CC270" s="78"/>
      <c r="CD270" s="78"/>
      <c r="CE270" s="78"/>
      <c r="CF270" s="78"/>
      <c r="CG270" s="78"/>
      <c r="CH270" s="78"/>
      <c r="CI270" s="78"/>
      <c r="CJ270" s="78"/>
      <c r="CK270" s="78"/>
      <c r="CL270" s="78"/>
      <c r="CM270" s="78"/>
      <c r="CN270" s="78"/>
      <c r="CO270" s="78"/>
      <c r="CP270" s="78"/>
      <c r="CQ270" s="78"/>
      <c r="CR270" s="78"/>
      <c r="CS270" s="78"/>
      <c r="CT270" s="78"/>
      <c r="CU270" s="78"/>
      <c r="CV270" s="78"/>
      <c r="CW270" s="78"/>
      <c r="CX270" s="78"/>
      <c r="CY270" s="78"/>
      <c r="CZ270" s="78"/>
      <c r="DA270" s="78"/>
      <c r="DB270" s="78"/>
      <c r="DC270" s="78"/>
      <c r="DD270" s="78"/>
      <c r="DE270" s="78"/>
      <c r="DF270" s="78"/>
      <c r="DG270" s="78"/>
      <c r="DH270" s="78"/>
      <c r="DI270" s="78"/>
      <c r="DJ270" s="78"/>
      <c r="DK270" s="78"/>
      <c r="DL270" s="78"/>
      <c r="DM270" s="78"/>
      <c r="DN270" s="78"/>
      <c r="DO270" s="78"/>
      <c r="DP270" s="78"/>
      <c r="DQ270" s="78"/>
      <c r="DR270" s="78"/>
      <c r="DS270" s="78"/>
      <c r="DT270" s="78"/>
      <c r="DU270" s="78"/>
      <c r="DV270" s="78"/>
      <c r="DW270" s="78"/>
      <c r="DX270" s="78"/>
      <c r="DY270" s="78"/>
      <c r="DZ270" s="78"/>
      <c r="EA270" s="78"/>
      <c r="EB270" s="78"/>
      <c r="EC270" s="78"/>
      <c r="ED270" s="78"/>
      <c r="EE270" s="78"/>
      <c r="EF270" s="78"/>
      <c r="EG270" s="78"/>
      <c r="EH270" s="78"/>
      <c r="EI270" s="78"/>
      <c r="EJ270" s="78"/>
      <c r="EK270" s="78"/>
      <c r="EL270" s="78"/>
    </row>
    <row r="271" spans="1:142" x14ac:dyDescent="0.2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8"/>
      <c r="BR271" s="78"/>
      <c r="BS271" s="78"/>
      <c r="BT271" s="78"/>
      <c r="BU271" s="78"/>
      <c r="BV271" s="78"/>
      <c r="BW271" s="78"/>
      <c r="BX271" s="78"/>
      <c r="BY271" s="78"/>
      <c r="BZ271" s="78"/>
      <c r="CA271" s="78"/>
      <c r="CB271" s="78"/>
      <c r="CC271" s="78"/>
      <c r="CD271" s="78"/>
      <c r="CE271" s="78"/>
      <c r="CF271" s="78"/>
      <c r="CG271" s="78"/>
      <c r="CH271" s="78"/>
      <c r="CI271" s="78"/>
      <c r="CJ271" s="78"/>
      <c r="CK271" s="78"/>
      <c r="CL271" s="78"/>
      <c r="CM271" s="78"/>
      <c r="CN271" s="78"/>
      <c r="CO271" s="78"/>
      <c r="CP271" s="78"/>
      <c r="CQ271" s="78"/>
      <c r="CR271" s="78"/>
      <c r="CS271" s="78"/>
      <c r="CT271" s="78"/>
      <c r="CU271" s="78"/>
      <c r="CV271" s="78"/>
      <c r="CW271" s="78"/>
      <c r="CX271" s="78"/>
      <c r="CY271" s="78"/>
      <c r="CZ271" s="78"/>
      <c r="DA271" s="78"/>
      <c r="DB271" s="78"/>
      <c r="DC271" s="78"/>
      <c r="DD271" s="78"/>
      <c r="DE271" s="78"/>
      <c r="DF271" s="78"/>
      <c r="DG271" s="78"/>
      <c r="DH271" s="78"/>
      <c r="DI271" s="78"/>
      <c r="DJ271" s="78"/>
      <c r="DK271" s="78"/>
      <c r="DL271" s="78"/>
      <c r="DM271" s="78"/>
      <c r="DN271" s="78"/>
      <c r="DO271" s="78"/>
      <c r="DP271" s="78"/>
      <c r="DQ271" s="78"/>
      <c r="DR271" s="78"/>
      <c r="DS271" s="78"/>
      <c r="DT271" s="78"/>
      <c r="DU271" s="78"/>
      <c r="DV271" s="78"/>
      <c r="DW271" s="78"/>
      <c r="DX271" s="78"/>
      <c r="DY271" s="78"/>
      <c r="DZ271" s="78"/>
      <c r="EA271" s="78"/>
      <c r="EB271" s="78"/>
      <c r="EC271" s="78"/>
      <c r="ED271" s="78"/>
      <c r="EE271" s="78"/>
      <c r="EF271" s="78"/>
      <c r="EG271" s="78"/>
      <c r="EH271" s="78"/>
      <c r="EI271" s="78"/>
      <c r="EJ271" s="78"/>
      <c r="EK271" s="78"/>
      <c r="EL271" s="78"/>
    </row>
    <row r="272" spans="1:142" x14ac:dyDescent="0.2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  <c r="AV272" s="78"/>
      <c r="AW272" s="78"/>
      <c r="AX272" s="78"/>
      <c r="AY272" s="78"/>
      <c r="AZ272" s="78"/>
      <c r="BA272" s="78"/>
      <c r="BB272" s="78"/>
      <c r="BC272" s="78"/>
      <c r="BD272" s="78"/>
      <c r="BE272" s="78"/>
      <c r="BF272" s="78"/>
      <c r="BG272" s="78"/>
      <c r="BH272" s="78"/>
      <c r="BI272" s="78"/>
      <c r="BJ272" s="78"/>
      <c r="BK272" s="78"/>
      <c r="BL272" s="78"/>
      <c r="BM272" s="78"/>
      <c r="BN272" s="78"/>
      <c r="BO272" s="78"/>
      <c r="BP272" s="78"/>
      <c r="BQ272" s="78"/>
      <c r="BR272" s="78"/>
      <c r="BS272" s="78"/>
      <c r="BT272" s="78"/>
      <c r="BU272" s="78"/>
      <c r="BV272" s="78"/>
      <c r="BW272" s="78"/>
      <c r="BX272" s="78"/>
      <c r="BY272" s="78"/>
      <c r="BZ272" s="78"/>
      <c r="CA272" s="78"/>
      <c r="CB272" s="78"/>
      <c r="CC272" s="78"/>
      <c r="CD272" s="78"/>
      <c r="CE272" s="78"/>
      <c r="CF272" s="78"/>
      <c r="CG272" s="78"/>
      <c r="CH272" s="78"/>
      <c r="CI272" s="78"/>
      <c r="CJ272" s="78"/>
      <c r="CK272" s="78"/>
      <c r="CL272" s="78"/>
      <c r="CM272" s="78"/>
      <c r="CN272" s="78"/>
      <c r="CO272" s="78"/>
      <c r="CP272" s="78"/>
      <c r="CQ272" s="78"/>
      <c r="CR272" s="78"/>
      <c r="CS272" s="78"/>
      <c r="CT272" s="78"/>
      <c r="CU272" s="78"/>
      <c r="CV272" s="78"/>
      <c r="CW272" s="78"/>
      <c r="CX272" s="78"/>
      <c r="CY272" s="78"/>
      <c r="CZ272" s="78"/>
      <c r="DA272" s="78"/>
      <c r="DB272" s="78"/>
      <c r="DC272" s="78"/>
      <c r="DD272" s="78"/>
      <c r="DE272" s="78"/>
      <c r="DF272" s="78"/>
      <c r="DG272" s="78"/>
      <c r="DH272" s="78"/>
      <c r="DI272" s="78"/>
      <c r="DJ272" s="78"/>
      <c r="DK272" s="78"/>
      <c r="DL272" s="78"/>
      <c r="DM272" s="78"/>
      <c r="DN272" s="78"/>
      <c r="DO272" s="78"/>
      <c r="DP272" s="78"/>
      <c r="DQ272" s="78"/>
      <c r="DR272" s="78"/>
      <c r="DS272" s="78"/>
      <c r="DT272" s="78"/>
      <c r="DU272" s="78"/>
      <c r="DV272" s="78"/>
      <c r="DW272" s="78"/>
      <c r="DX272" s="78"/>
      <c r="DY272" s="78"/>
      <c r="DZ272" s="78"/>
      <c r="EA272" s="78"/>
      <c r="EB272" s="78"/>
      <c r="EC272" s="78"/>
      <c r="ED272" s="78"/>
      <c r="EE272" s="78"/>
      <c r="EF272" s="78"/>
      <c r="EG272" s="78"/>
      <c r="EH272" s="78"/>
      <c r="EI272" s="78"/>
      <c r="EJ272" s="78"/>
      <c r="EK272" s="78"/>
      <c r="EL272" s="78"/>
    </row>
    <row r="273" spans="1:142" x14ac:dyDescent="0.2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  <c r="AV273" s="78"/>
      <c r="AW273" s="78"/>
      <c r="AX273" s="78"/>
      <c r="AY273" s="78"/>
      <c r="AZ273" s="78"/>
      <c r="BA273" s="78"/>
      <c r="BB273" s="78"/>
      <c r="BC273" s="78"/>
      <c r="BD273" s="78"/>
      <c r="BE273" s="78"/>
      <c r="BF273" s="78"/>
      <c r="BG273" s="78"/>
      <c r="BH273" s="78"/>
      <c r="BI273" s="78"/>
      <c r="BJ273" s="78"/>
      <c r="BK273" s="78"/>
      <c r="BL273" s="78"/>
      <c r="BM273" s="78"/>
      <c r="BN273" s="78"/>
      <c r="BO273" s="78"/>
      <c r="BP273" s="78"/>
      <c r="BQ273" s="78"/>
      <c r="BR273" s="78"/>
      <c r="BS273" s="78"/>
      <c r="BT273" s="78"/>
      <c r="BU273" s="78"/>
      <c r="BV273" s="78"/>
      <c r="BW273" s="78"/>
      <c r="BX273" s="78"/>
      <c r="BY273" s="78"/>
      <c r="BZ273" s="78"/>
      <c r="CA273" s="78"/>
      <c r="CB273" s="78"/>
      <c r="CC273" s="78"/>
      <c r="CD273" s="78"/>
      <c r="CE273" s="78"/>
      <c r="CF273" s="78"/>
      <c r="CG273" s="78"/>
      <c r="CH273" s="78"/>
      <c r="CI273" s="78"/>
      <c r="CJ273" s="78"/>
      <c r="CK273" s="78"/>
      <c r="CL273" s="78"/>
      <c r="CM273" s="78"/>
      <c r="CN273" s="78"/>
      <c r="CO273" s="78"/>
      <c r="CP273" s="78"/>
      <c r="CQ273" s="78"/>
      <c r="CR273" s="78"/>
      <c r="CS273" s="78"/>
      <c r="CT273" s="78"/>
      <c r="CU273" s="78"/>
      <c r="CV273" s="78"/>
      <c r="CW273" s="78"/>
      <c r="CX273" s="78"/>
      <c r="CY273" s="78"/>
      <c r="CZ273" s="78"/>
      <c r="DA273" s="78"/>
      <c r="DB273" s="78"/>
      <c r="DC273" s="78"/>
      <c r="DD273" s="78"/>
      <c r="DE273" s="78"/>
      <c r="DF273" s="78"/>
      <c r="DG273" s="78"/>
      <c r="DH273" s="78"/>
      <c r="DI273" s="78"/>
      <c r="DJ273" s="78"/>
      <c r="DK273" s="78"/>
      <c r="DL273" s="78"/>
      <c r="DM273" s="78"/>
      <c r="DN273" s="78"/>
      <c r="DO273" s="78"/>
      <c r="DP273" s="78"/>
      <c r="DQ273" s="78"/>
      <c r="DR273" s="78"/>
      <c r="DS273" s="78"/>
      <c r="DT273" s="78"/>
      <c r="DU273" s="78"/>
      <c r="DV273" s="78"/>
      <c r="DW273" s="78"/>
      <c r="DX273" s="78"/>
      <c r="DY273" s="78"/>
      <c r="DZ273" s="78"/>
      <c r="EA273" s="78"/>
      <c r="EB273" s="78"/>
      <c r="EC273" s="78"/>
      <c r="ED273" s="78"/>
      <c r="EE273" s="78"/>
      <c r="EF273" s="78"/>
      <c r="EG273" s="78"/>
      <c r="EH273" s="78"/>
      <c r="EI273" s="78"/>
      <c r="EJ273" s="78"/>
      <c r="EK273" s="78"/>
      <c r="EL273" s="78"/>
    </row>
    <row r="274" spans="1:142" x14ac:dyDescent="0.2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  <c r="AV274" s="78"/>
      <c r="AW274" s="78"/>
      <c r="AX274" s="78"/>
      <c r="AY274" s="78"/>
      <c r="AZ274" s="78"/>
      <c r="BA274" s="78"/>
      <c r="BB274" s="78"/>
      <c r="BC274" s="78"/>
      <c r="BD274" s="78"/>
      <c r="BE274" s="78"/>
      <c r="BF274" s="78"/>
      <c r="BG274" s="78"/>
      <c r="BH274" s="78"/>
      <c r="BI274" s="78"/>
      <c r="BJ274" s="78"/>
      <c r="BK274" s="78"/>
      <c r="BL274" s="78"/>
      <c r="BM274" s="78"/>
      <c r="BN274" s="78"/>
      <c r="BO274" s="78"/>
      <c r="BP274" s="78"/>
      <c r="BQ274" s="78"/>
      <c r="BR274" s="78"/>
      <c r="BS274" s="78"/>
      <c r="BT274" s="78"/>
      <c r="BU274" s="78"/>
      <c r="BV274" s="78"/>
      <c r="BW274" s="78"/>
      <c r="BX274" s="78"/>
      <c r="BY274" s="78"/>
      <c r="BZ274" s="78"/>
      <c r="CA274" s="78"/>
      <c r="CB274" s="78"/>
      <c r="CC274" s="78"/>
      <c r="CD274" s="78"/>
      <c r="CE274" s="78"/>
      <c r="CF274" s="78"/>
      <c r="CG274" s="78"/>
      <c r="CH274" s="78"/>
      <c r="CI274" s="78"/>
      <c r="CJ274" s="78"/>
      <c r="CK274" s="78"/>
      <c r="CL274" s="78"/>
      <c r="CM274" s="78"/>
      <c r="CN274" s="78"/>
      <c r="CO274" s="78"/>
      <c r="CP274" s="78"/>
      <c r="CQ274" s="78"/>
      <c r="CR274" s="78"/>
      <c r="CS274" s="78"/>
      <c r="CT274" s="78"/>
      <c r="CU274" s="78"/>
      <c r="CV274" s="78"/>
      <c r="CW274" s="78"/>
      <c r="CX274" s="78"/>
      <c r="CY274" s="78"/>
      <c r="CZ274" s="78"/>
      <c r="DA274" s="78"/>
      <c r="DB274" s="78"/>
      <c r="DC274" s="78"/>
      <c r="DD274" s="78"/>
      <c r="DE274" s="78"/>
      <c r="DF274" s="78"/>
      <c r="DG274" s="78"/>
      <c r="DH274" s="78"/>
      <c r="DI274" s="78"/>
      <c r="DJ274" s="78"/>
      <c r="DK274" s="78"/>
      <c r="DL274" s="78"/>
      <c r="DM274" s="78"/>
      <c r="DN274" s="78"/>
      <c r="DO274" s="78"/>
      <c r="DP274" s="78"/>
      <c r="DQ274" s="78"/>
      <c r="DR274" s="78"/>
      <c r="DS274" s="78"/>
      <c r="DT274" s="78"/>
      <c r="DU274" s="78"/>
      <c r="DV274" s="78"/>
      <c r="DW274" s="78"/>
      <c r="DX274" s="78"/>
      <c r="DY274" s="78"/>
      <c r="DZ274" s="78"/>
      <c r="EA274" s="78"/>
      <c r="EB274" s="78"/>
      <c r="EC274" s="78"/>
      <c r="ED274" s="78"/>
      <c r="EE274" s="78"/>
      <c r="EF274" s="78"/>
      <c r="EG274" s="78"/>
      <c r="EH274" s="78"/>
      <c r="EI274" s="78"/>
      <c r="EJ274" s="78"/>
      <c r="EK274" s="78"/>
      <c r="EL274" s="78"/>
    </row>
    <row r="275" spans="1:142" x14ac:dyDescent="0.2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  <c r="AV275" s="78"/>
      <c r="AW275" s="78"/>
      <c r="AX275" s="78"/>
      <c r="AY275" s="78"/>
      <c r="AZ275" s="78"/>
      <c r="BA275" s="78"/>
      <c r="BB275" s="78"/>
      <c r="BC275" s="78"/>
      <c r="BD275" s="78"/>
      <c r="BE275" s="78"/>
      <c r="BF275" s="78"/>
      <c r="BG275" s="78"/>
      <c r="BH275" s="78"/>
      <c r="BI275" s="78"/>
      <c r="BJ275" s="78"/>
      <c r="BK275" s="78"/>
      <c r="BL275" s="78"/>
      <c r="BM275" s="78"/>
      <c r="BN275" s="78"/>
      <c r="BO275" s="78"/>
      <c r="BP275" s="78"/>
      <c r="BQ275" s="78"/>
      <c r="BR275" s="78"/>
      <c r="BS275" s="78"/>
      <c r="BT275" s="78"/>
      <c r="BU275" s="78"/>
      <c r="BV275" s="78"/>
      <c r="BW275" s="78"/>
      <c r="BX275" s="78"/>
      <c r="BY275" s="78"/>
      <c r="BZ275" s="78"/>
      <c r="CA275" s="78"/>
      <c r="CB275" s="78"/>
      <c r="CC275" s="78"/>
      <c r="CD275" s="78"/>
      <c r="CE275" s="78"/>
      <c r="CF275" s="78"/>
      <c r="CG275" s="78"/>
      <c r="CH275" s="78"/>
      <c r="CI275" s="78"/>
      <c r="CJ275" s="78"/>
      <c r="CK275" s="78"/>
      <c r="CL275" s="78"/>
      <c r="CM275" s="78"/>
      <c r="CN275" s="78"/>
      <c r="CO275" s="78"/>
      <c r="CP275" s="78"/>
      <c r="CQ275" s="78"/>
      <c r="CR275" s="78"/>
      <c r="CS275" s="78"/>
      <c r="CT275" s="78"/>
      <c r="CU275" s="78"/>
      <c r="CV275" s="78"/>
      <c r="CW275" s="78"/>
      <c r="CX275" s="78"/>
      <c r="CY275" s="78"/>
      <c r="CZ275" s="78"/>
      <c r="DA275" s="78"/>
      <c r="DB275" s="78"/>
      <c r="DC275" s="78"/>
      <c r="DD275" s="78"/>
      <c r="DE275" s="78"/>
      <c r="DF275" s="78"/>
      <c r="DG275" s="78"/>
      <c r="DH275" s="78"/>
      <c r="DI275" s="78"/>
      <c r="DJ275" s="78"/>
      <c r="DK275" s="78"/>
      <c r="DL275" s="78"/>
      <c r="DM275" s="78"/>
      <c r="DN275" s="78"/>
      <c r="DO275" s="78"/>
      <c r="DP275" s="78"/>
      <c r="DQ275" s="78"/>
      <c r="DR275" s="78"/>
      <c r="DS275" s="78"/>
      <c r="DT275" s="78"/>
      <c r="DU275" s="78"/>
      <c r="DV275" s="78"/>
      <c r="DW275" s="78"/>
      <c r="DX275" s="78"/>
      <c r="DY275" s="78"/>
      <c r="DZ275" s="78"/>
      <c r="EA275" s="78"/>
      <c r="EB275" s="78"/>
      <c r="EC275" s="78"/>
      <c r="ED275" s="78"/>
      <c r="EE275" s="78"/>
      <c r="EF275" s="78"/>
      <c r="EG275" s="78"/>
      <c r="EH275" s="78"/>
      <c r="EI275" s="78"/>
      <c r="EJ275" s="78"/>
      <c r="EK275" s="78"/>
      <c r="EL275" s="78"/>
    </row>
    <row r="276" spans="1:142" x14ac:dyDescent="0.2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  <c r="AV276" s="78"/>
      <c r="AW276" s="78"/>
      <c r="AX276" s="78"/>
      <c r="AY276" s="78"/>
      <c r="AZ276" s="78"/>
      <c r="BA276" s="78"/>
      <c r="BB276" s="78"/>
      <c r="BC276" s="78"/>
      <c r="BD276" s="78"/>
      <c r="BE276" s="78"/>
      <c r="BF276" s="78"/>
      <c r="BG276" s="78"/>
      <c r="BH276" s="78"/>
      <c r="BI276" s="78"/>
      <c r="BJ276" s="78"/>
      <c r="BK276" s="78"/>
      <c r="BL276" s="78"/>
      <c r="BM276" s="78"/>
      <c r="BN276" s="78"/>
      <c r="BO276" s="78"/>
      <c r="BP276" s="78"/>
      <c r="BQ276" s="78"/>
      <c r="BR276" s="78"/>
      <c r="BS276" s="78"/>
      <c r="BT276" s="78"/>
      <c r="BU276" s="78"/>
      <c r="BV276" s="78"/>
      <c r="BW276" s="78"/>
      <c r="BX276" s="78"/>
      <c r="BY276" s="78"/>
      <c r="BZ276" s="78"/>
      <c r="CA276" s="78"/>
      <c r="CB276" s="78"/>
      <c r="CC276" s="78"/>
      <c r="CD276" s="78"/>
      <c r="CE276" s="78"/>
      <c r="CF276" s="78"/>
      <c r="CG276" s="78"/>
      <c r="CH276" s="78"/>
      <c r="CI276" s="78"/>
      <c r="CJ276" s="78"/>
      <c r="CK276" s="78"/>
      <c r="CL276" s="78"/>
      <c r="CM276" s="78"/>
      <c r="CN276" s="78"/>
      <c r="CO276" s="78"/>
      <c r="CP276" s="78"/>
      <c r="CQ276" s="78"/>
      <c r="CR276" s="78"/>
      <c r="CS276" s="78"/>
      <c r="CT276" s="78"/>
      <c r="CU276" s="78"/>
      <c r="CV276" s="78"/>
      <c r="CW276" s="78"/>
      <c r="CX276" s="78"/>
      <c r="CY276" s="78"/>
      <c r="CZ276" s="78"/>
      <c r="DA276" s="78"/>
      <c r="DB276" s="78"/>
      <c r="DC276" s="78"/>
      <c r="DD276" s="78"/>
      <c r="DE276" s="78"/>
      <c r="DF276" s="78"/>
      <c r="DG276" s="78"/>
      <c r="DH276" s="78"/>
      <c r="DI276" s="78"/>
      <c r="DJ276" s="78"/>
      <c r="DK276" s="78"/>
      <c r="DL276" s="78"/>
      <c r="DM276" s="78"/>
      <c r="DN276" s="78"/>
      <c r="DO276" s="78"/>
      <c r="DP276" s="78"/>
      <c r="DQ276" s="78"/>
      <c r="DR276" s="78"/>
      <c r="DS276" s="78"/>
      <c r="DT276" s="78"/>
      <c r="DU276" s="78"/>
      <c r="DV276" s="78"/>
      <c r="DW276" s="78"/>
      <c r="DX276" s="78"/>
      <c r="DY276" s="78"/>
      <c r="DZ276" s="78"/>
      <c r="EA276" s="78"/>
      <c r="EB276" s="78"/>
      <c r="EC276" s="78"/>
      <c r="ED276" s="78"/>
      <c r="EE276" s="78"/>
      <c r="EF276" s="78"/>
      <c r="EG276" s="78"/>
      <c r="EH276" s="78"/>
      <c r="EI276" s="78"/>
      <c r="EJ276" s="78"/>
      <c r="EK276" s="78"/>
      <c r="EL276" s="78"/>
    </row>
    <row r="277" spans="1:142" x14ac:dyDescent="0.2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  <c r="AV277" s="78"/>
      <c r="AW277" s="78"/>
      <c r="AX277" s="78"/>
      <c r="AY277" s="78"/>
      <c r="AZ277" s="78"/>
      <c r="BA277" s="78"/>
      <c r="BB277" s="78"/>
      <c r="BC277" s="78"/>
      <c r="BD277" s="78"/>
      <c r="BE277" s="78"/>
      <c r="BF277" s="78"/>
      <c r="BG277" s="78"/>
      <c r="BH277" s="78"/>
      <c r="BI277" s="78"/>
      <c r="BJ277" s="78"/>
      <c r="BK277" s="78"/>
      <c r="BL277" s="78"/>
      <c r="BM277" s="78"/>
      <c r="BN277" s="78"/>
      <c r="BO277" s="78"/>
      <c r="BP277" s="78"/>
      <c r="BQ277" s="78"/>
      <c r="BR277" s="78"/>
      <c r="BS277" s="78"/>
      <c r="BT277" s="78"/>
      <c r="BU277" s="78"/>
      <c r="BV277" s="78"/>
      <c r="BW277" s="78"/>
      <c r="BX277" s="78"/>
      <c r="BY277" s="78"/>
      <c r="BZ277" s="78"/>
      <c r="CA277" s="78"/>
      <c r="CB277" s="78"/>
      <c r="CC277" s="78"/>
      <c r="CD277" s="78"/>
      <c r="CE277" s="78"/>
      <c r="CF277" s="78"/>
      <c r="CG277" s="78"/>
      <c r="CH277" s="78"/>
      <c r="CI277" s="78"/>
      <c r="CJ277" s="78"/>
      <c r="CK277" s="78"/>
      <c r="CL277" s="78"/>
      <c r="CM277" s="78"/>
      <c r="CN277" s="78"/>
      <c r="CO277" s="78"/>
      <c r="CP277" s="78"/>
      <c r="CQ277" s="78"/>
      <c r="CR277" s="78"/>
      <c r="CS277" s="78"/>
      <c r="CT277" s="78"/>
      <c r="CU277" s="78"/>
      <c r="CV277" s="78"/>
      <c r="CW277" s="78"/>
      <c r="CX277" s="78"/>
      <c r="CY277" s="78"/>
      <c r="CZ277" s="78"/>
      <c r="DA277" s="78"/>
      <c r="DB277" s="78"/>
      <c r="DC277" s="78"/>
      <c r="DD277" s="78"/>
      <c r="DE277" s="78"/>
      <c r="DF277" s="78"/>
      <c r="DG277" s="78"/>
      <c r="DH277" s="78"/>
      <c r="DI277" s="78"/>
      <c r="DJ277" s="78"/>
      <c r="DK277" s="78"/>
      <c r="DL277" s="78"/>
      <c r="DM277" s="78"/>
      <c r="DN277" s="78"/>
      <c r="DO277" s="78"/>
      <c r="DP277" s="78"/>
      <c r="DQ277" s="78"/>
      <c r="DR277" s="78"/>
      <c r="DS277" s="78"/>
      <c r="DT277" s="78"/>
      <c r="DU277" s="78"/>
      <c r="DV277" s="78"/>
      <c r="DW277" s="78"/>
      <c r="DX277" s="78"/>
      <c r="DY277" s="78"/>
      <c r="DZ277" s="78"/>
      <c r="EA277" s="78"/>
      <c r="EB277" s="78"/>
      <c r="EC277" s="78"/>
      <c r="ED277" s="78"/>
      <c r="EE277" s="78"/>
      <c r="EF277" s="78"/>
      <c r="EG277" s="78"/>
      <c r="EH277" s="78"/>
      <c r="EI277" s="78"/>
      <c r="EJ277" s="78"/>
      <c r="EK277" s="78"/>
      <c r="EL277" s="78"/>
    </row>
    <row r="278" spans="1:142" x14ac:dyDescent="0.2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  <c r="AV278" s="78"/>
      <c r="AW278" s="78"/>
      <c r="AX278" s="78"/>
      <c r="AY278" s="78"/>
      <c r="AZ278" s="78"/>
      <c r="BA278" s="78"/>
      <c r="BB278" s="78"/>
      <c r="BC278" s="78"/>
      <c r="BD278" s="78"/>
      <c r="BE278" s="78"/>
      <c r="BF278" s="78"/>
      <c r="BG278" s="78"/>
      <c r="BH278" s="78"/>
      <c r="BI278" s="78"/>
      <c r="BJ278" s="78"/>
      <c r="BK278" s="78"/>
      <c r="BL278" s="78"/>
      <c r="BM278" s="78"/>
      <c r="BN278" s="78"/>
      <c r="BO278" s="78"/>
      <c r="BP278" s="78"/>
      <c r="BQ278" s="78"/>
      <c r="BR278" s="78"/>
      <c r="BS278" s="78"/>
      <c r="BT278" s="78"/>
      <c r="BU278" s="78"/>
      <c r="BV278" s="78"/>
      <c r="BW278" s="78"/>
      <c r="BX278" s="78"/>
      <c r="BY278" s="78"/>
      <c r="BZ278" s="78"/>
      <c r="CA278" s="78"/>
      <c r="CB278" s="78"/>
      <c r="CC278" s="78"/>
      <c r="CD278" s="78"/>
      <c r="CE278" s="78"/>
      <c r="CF278" s="78"/>
      <c r="CG278" s="78"/>
      <c r="CH278" s="78"/>
      <c r="CI278" s="78"/>
      <c r="CJ278" s="78"/>
      <c r="CK278" s="78"/>
      <c r="CL278" s="78"/>
      <c r="CM278" s="78"/>
      <c r="CN278" s="78"/>
      <c r="CO278" s="78"/>
      <c r="CP278" s="78"/>
      <c r="CQ278" s="78"/>
      <c r="CR278" s="78"/>
      <c r="CS278" s="78"/>
      <c r="CT278" s="78"/>
      <c r="CU278" s="78"/>
      <c r="CV278" s="78"/>
      <c r="CW278" s="78"/>
      <c r="CX278" s="78"/>
      <c r="CY278" s="78"/>
      <c r="CZ278" s="78"/>
      <c r="DA278" s="78"/>
      <c r="DB278" s="78"/>
      <c r="DC278" s="78"/>
      <c r="DD278" s="78"/>
      <c r="DE278" s="78"/>
      <c r="DF278" s="78"/>
      <c r="DG278" s="78"/>
      <c r="DH278" s="78"/>
      <c r="DI278" s="78"/>
      <c r="DJ278" s="78"/>
      <c r="DK278" s="78"/>
      <c r="DL278" s="78"/>
      <c r="DM278" s="78"/>
      <c r="DN278" s="78"/>
      <c r="DO278" s="78"/>
      <c r="DP278" s="78"/>
      <c r="DQ278" s="78"/>
      <c r="DR278" s="78"/>
      <c r="DS278" s="78"/>
      <c r="DT278" s="78"/>
      <c r="DU278" s="78"/>
      <c r="DV278" s="78"/>
      <c r="DW278" s="78"/>
      <c r="DX278" s="78"/>
      <c r="DY278" s="78"/>
      <c r="DZ278" s="78"/>
      <c r="EA278" s="78"/>
      <c r="EB278" s="78"/>
      <c r="EC278" s="78"/>
      <c r="ED278" s="78"/>
      <c r="EE278" s="78"/>
      <c r="EF278" s="78"/>
      <c r="EG278" s="78"/>
      <c r="EH278" s="78"/>
      <c r="EI278" s="78"/>
      <c r="EJ278" s="78"/>
      <c r="EK278" s="78"/>
      <c r="EL278" s="78"/>
    </row>
    <row r="279" spans="1:142" x14ac:dyDescent="0.2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  <c r="AV279" s="78"/>
      <c r="AW279" s="78"/>
      <c r="AX279" s="78"/>
      <c r="AY279" s="78"/>
      <c r="AZ279" s="78"/>
      <c r="BA279" s="78"/>
      <c r="BB279" s="78"/>
      <c r="BC279" s="78"/>
      <c r="BD279" s="78"/>
      <c r="BE279" s="78"/>
      <c r="BF279" s="78"/>
      <c r="BG279" s="78"/>
      <c r="BH279" s="78"/>
      <c r="BI279" s="78"/>
      <c r="BJ279" s="78"/>
      <c r="BK279" s="78"/>
      <c r="BL279" s="78"/>
      <c r="BM279" s="78"/>
      <c r="BN279" s="78"/>
      <c r="BO279" s="78"/>
      <c r="BP279" s="78"/>
      <c r="BQ279" s="78"/>
      <c r="BR279" s="78"/>
      <c r="BS279" s="78"/>
      <c r="BT279" s="78"/>
      <c r="BU279" s="78"/>
      <c r="BV279" s="78"/>
      <c r="BW279" s="78"/>
      <c r="BX279" s="78"/>
      <c r="BY279" s="78"/>
      <c r="BZ279" s="78"/>
      <c r="CA279" s="78"/>
      <c r="CB279" s="78"/>
      <c r="CC279" s="78"/>
      <c r="CD279" s="78"/>
      <c r="CE279" s="78"/>
      <c r="CF279" s="78"/>
      <c r="CG279" s="78"/>
      <c r="CH279" s="78"/>
      <c r="CI279" s="78"/>
      <c r="CJ279" s="78"/>
      <c r="CK279" s="78"/>
      <c r="CL279" s="78"/>
      <c r="CM279" s="78"/>
      <c r="CN279" s="78"/>
      <c r="CO279" s="78"/>
      <c r="CP279" s="78"/>
      <c r="CQ279" s="78"/>
      <c r="CR279" s="78"/>
      <c r="CS279" s="78"/>
      <c r="CT279" s="78"/>
      <c r="CU279" s="78"/>
      <c r="CV279" s="78"/>
      <c r="CW279" s="78"/>
      <c r="CX279" s="78"/>
      <c r="CY279" s="78"/>
      <c r="CZ279" s="78"/>
      <c r="DA279" s="78"/>
      <c r="DB279" s="78"/>
      <c r="DC279" s="78"/>
      <c r="DD279" s="78"/>
      <c r="DE279" s="78"/>
      <c r="DF279" s="78"/>
      <c r="DG279" s="78"/>
      <c r="DH279" s="78"/>
      <c r="DI279" s="78"/>
      <c r="DJ279" s="78"/>
      <c r="DK279" s="78"/>
      <c r="DL279" s="78"/>
      <c r="DM279" s="78"/>
      <c r="DN279" s="78"/>
      <c r="DO279" s="78"/>
      <c r="DP279" s="78"/>
      <c r="DQ279" s="78"/>
      <c r="DR279" s="78"/>
      <c r="DS279" s="78"/>
      <c r="DT279" s="78"/>
      <c r="DU279" s="78"/>
      <c r="DV279" s="78"/>
      <c r="DW279" s="78"/>
      <c r="DX279" s="78"/>
      <c r="DY279" s="78"/>
      <c r="DZ279" s="78"/>
      <c r="EA279" s="78"/>
      <c r="EB279" s="78"/>
      <c r="EC279" s="78"/>
      <c r="ED279" s="78"/>
      <c r="EE279" s="78"/>
      <c r="EF279" s="78"/>
      <c r="EG279" s="78"/>
      <c r="EH279" s="78"/>
      <c r="EI279" s="78"/>
      <c r="EJ279" s="78"/>
      <c r="EK279" s="78"/>
      <c r="EL279" s="78"/>
    </row>
    <row r="280" spans="1:142" x14ac:dyDescent="0.2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  <c r="AV280" s="78"/>
      <c r="AW280" s="78"/>
      <c r="AX280" s="78"/>
      <c r="AY280" s="78"/>
      <c r="AZ280" s="78"/>
      <c r="BA280" s="78"/>
      <c r="BB280" s="78"/>
      <c r="BC280" s="78"/>
      <c r="BD280" s="78"/>
      <c r="BE280" s="78"/>
      <c r="BF280" s="78"/>
      <c r="BG280" s="78"/>
      <c r="BH280" s="78"/>
      <c r="BI280" s="78"/>
      <c r="BJ280" s="78"/>
      <c r="BK280" s="78"/>
      <c r="BL280" s="78"/>
      <c r="BM280" s="78"/>
      <c r="BN280" s="78"/>
      <c r="BO280" s="78"/>
      <c r="BP280" s="78"/>
      <c r="BQ280" s="78"/>
      <c r="BR280" s="78"/>
      <c r="BS280" s="78"/>
      <c r="BT280" s="78"/>
      <c r="BU280" s="78"/>
      <c r="BV280" s="78"/>
      <c r="BW280" s="78"/>
      <c r="BX280" s="78"/>
      <c r="BY280" s="78"/>
      <c r="BZ280" s="78"/>
      <c r="CA280" s="78"/>
      <c r="CB280" s="78"/>
      <c r="CC280" s="78"/>
      <c r="CD280" s="78"/>
      <c r="CE280" s="78"/>
      <c r="CF280" s="78"/>
      <c r="CG280" s="78"/>
      <c r="CH280" s="78"/>
      <c r="CI280" s="78"/>
      <c r="CJ280" s="78"/>
      <c r="CK280" s="78"/>
      <c r="CL280" s="78"/>
      <c r="CM280" s="78"/>
      <c r="CN280" s="78"/>
      <c r="CO280" s="78"/>
      <c r="CP280" s="78"/>
      <c r="CQ280" s="78"/>
      <c r="CR280" s="78"/>
      <c r="CS280" s="78"/>
      <c r="CT280" s="78"/>
      <c r="CU280" s="78"/>
      <c r="CV280" s="78"/>
      <c r="CW280" s="78"/>
      <c r="CX280" s="78"/>
      <c r="CY280" s="78"/>
      <c r="CZ280" s="78"/>
      <c r="DA280" s="78"/>
      <c r="DB280" s="78"/>
      <c r="DC280" s="78"/>
      <c r="DD280" s="78"/>
      <c r="DE280" s="78"/>
      <c r="DF280" s="78"/>
      <c r="DG280" s="78"/>
      <c r="DH280" s="78"/>
      <c r="DI280" s="78"/>
      <c r="DJ280" s="78"/>
      <c r="DK280" s="78"/>
      <c r="DL280" s="78"/>
      <c r="DM280" s="78"/>
      <c r="DN280" s="78"/>
      <c r="DO280" s="78"/>
      <c r="DP280" s="78"/>
      <c r="DQ280" s="78"/>
      <c r="DR280" s="78"/>
      <c r="DS280" s="78"/>
      <c r="DT280" s="78"/>
      <c r="DU280" s="78"/>
      <c r="DV280" s="78"/>
      <c r="DW280" s="78"/>
      <c r="DX280" s="78"/>
      <c r="DY280" s="78"/>
      <c r="DZ280" s="78"/>
      <c r="EA280" s="78"/>
      <c r="EB280" s="78"/>
      <c r="EC280" s="78"/>
      <c r="ED280" s="78"/>
      <c r="EE280" s="78"/>
      <c r="EF280" s="78"/>
      <c r="EG280" s="78"/>
      <c r="EH280" s="78"/>
      <c r="EI280" s="78"/>
      <c r="EJ280" s="78"/>
      <c r="EK280" s="78"/>
      <c r="EL280" s="78"/>
    </row>
    <row r="281" spans="1:142" x14ac:dyDescent="0.2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  <c r="AV281" s="78"/>
      <c r="AW281" s="78"/>
      <c r="AX281" s="78"/>
      <c r="AY281" s="78"/>
      <c r="AZ281" s="78"/>
      <c r="BA281" s="78"/>
      <c r="BB281" s="78"/>
      <c r="BC281" s="78"/>
      <c r="BD281" s="78"/>
      <c r="BE281" s="78"/>
      <c r="BF281" s="78"/>
      <c r="BG281" s="78"/>
      <c r="BH281" s="78"/>
      <c r="BI281" s="78"/>
      <c r="BJ281" s="78"/>
      <c r="BK281" s="78"/>
      <c r="BL281" s="78"/>
      <c r="BM281" s="78"/>
      <c r="BN281" s="78"/>
      <c r="BO281" s="78"/>
      <c r="BP281" s="78"/>
      <c r="BQ281" s="78"/>
      <c r="BR281" s="78"/>
      <c r="BS281" s="78"/>
      <c r="BT281" s="78"/>
      <c r="BU281" s="78"/>
      <c r="BV281" s="78"/>
      <c r="BW281" s="78"/>
      <c r="BX281" s="78"/>
      <c r="BY281" s="78"/>
      <c r="BZ281" s="78"/>
      <c r="CA281" s="78"/>
      <c r="CB281" s="78"/>
      <c r="CC281" s="78"/>
      <c r="CD281" s="78"/>
      <c r="CE281" s="78"/>
      <c r="CF281" s="78"/>
      <c r="CG281" s="78"/>
      <c r="CH281" s="78"/>
      <c r="CI281" s="78"/>
      <c r="CJ281" s="78"/>
      <c r="CK281" s="78"/>
      <c r="CL281" s="78"/>
      <c r="CM281" s="78"/>
      <c r="CN281" s="78"/>
      <c r="CO281" s="78"/>
      <c r="CP281" s="78"/>
      <c r="CQ281" s="78"/>
      <c r="CR281" s="78"/>
      <c r="CS281" s="78"/>
      <c r="CT281" s="78"/>
      <c r="CU281" s="78"/>
      <c r="CV281" s="78"/>
      <c r="CW281" s="78"/>
      <c r="CX281" s="78"/>
      <c r="CY281" s="78"/>
      <c r="CZ281" s="78"/>
      <c r="DA281" s="78"/>
      <c r="DB281" s="78"/>
      <c r="DC281" s="78"/>
      <c r="DD281" s="78"/>
      <c r="DE281" s="78"/>
      <c r="DF281" s="78"/>
      <c r="DG281" s="78"/>
      <c r="DH281" s="78"/>
      <c r="DI281" s="78"/>
      <c r="DJ281" s="78"/>
      <c r="DK281" s="78"/>
      <c r="DL281" s="78"/>
      <c r="DM281" s="78"/>
      <c r="DN281" s="78"/>
      <c r="DO281" s="78"/>
      <c r="DP281" s="78"/>
      <c r="DQ281" s="78"/>
      <c r="DR281" s="78"/>
      <c r="DS281" s="78"/>
      <c r="DT281" s="78"/>
      <c r="DU281" s="78"/>
      <c r="DV281" s="78"/>
      <c r="DW281" s="78"/>
      <c r="DX281" s="78"/>
      <c r="DY281" s="78"/>
      <c r="DZ281" s="78"/>
      <c r="EA281" s="78"/>
      <c r="EB281" s="78"/>
      <c r="EC281" s="78"/>
      <c r="ED281" s="78"/>
      <c r="EE281" s="78"/>
      <c r="EF281" s="78"/>
      <c r="EG281" s="78"/>
      <c r="EH281" s="78"/>
      <c r="EI281" s="78"/>
      <c r="EJ281" s="78"/>
      <c r="EK281" s="78"/>
      <c r="EL281" s="78"/>
    </row>
    <row r="282" spans="1:142" x14ac:dyDescent="0.2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  <c r="AV282" s="78"/>
      <c r="AW282" s="78"/>
      <c r="AX282" s="78"/>
      <c r="AY282" s="78"/>
      <c r="AZ282" s="78"/>
      <c r="BA282" s="78"/>
      <c r="BB282" s="78"/>
      <c r="BC282" s="78"/>
      <c r="BD282" s="78"/>
      <c r="BE282" s="78"/>
      <c r="BF282" s="78"/>
      <c r="BG282" s="78"/>
      <c r="BH282" s="78"/>
      <c r="BI282" s="78"/>
      <c r="BJ282" s="78"/>
      <c r="BK282" s="78"/>
      <c r="BL282" s="78"/>
      <c r="BM282" s="78"/>
      <c r="BN282" s="78"/>
      <c r="BO282" s="78"/>
      <c r="BP282" s="78"/>
      <c r="BQ282" s="78"/>
      <c r="BR282" s="78"/>
      <c r="BS282" s="78"/>
      <c r="BT282" s="78"/>
      <c r="BU282" s="78"/>
      <c r="BV282" s="78"/>
      <c r="BW282" s="78"/>
      <c r="BX282" s="78"/>
      <c r="BY282" s="78"/>
      <c r="BZ282" s="78"/>
      <c r="CA282" s="78"/>
      <c r="CB282" s="78"/>
      <c r="CC282" s="78"/>
      <c r="CD282" s="78"/>
      <c r="CE282" s="78"/>
      <c r="CF282" s="78"/>
      <c r="CG282" s="78"/>
      <c r="CH282" s="78"/>
      <c r="CI282" s="78"/>
      <c r="CJ282" s="78"/>
      <c r="CK282" s="78"/>
      <c r="CL282" s="78"/>
      <c r="CM282" s="78"/>
      <c r="CN282" s="78"/>
      <c r="CO282" s="78"/>
      <c r="CP282" s="78"/>
      <c r="CQ282" s="78"/>
      <c r="CR282" s="78"/>
      <c r="CS282" s="78"/>
      <c r="CT282" s="78"/>
      <c r="CU282" s="78"/>
      <c r="CV282" s="78"/>
      <c r="CW282" s="78"/>
      <c r="CX282" s="78"/>
      <c r="CY282" s="78"/>
      <c r="CZ282" s="78"/>
      <c r="DA282" s="78"/>
      <c r="DB282" s="78"/>
      <c r="DC282" s="78"/>
      <c r="DD282" s="78"/>
      <c r="DE282" s="78"/>
      <c r="DF282" s="78"/>
      <c r="DG282" s="78"/>
      <c r="DH282" s="78"/>
      <c r="DI282" s="78"/>
      <c r="DJ282" s="78"/>
      <c r="DK282" s="78"/>
      <c r="DL282" s="78"/>
      <c r="DM282" s="78"/>
      <c r="DN282" s="78"/>
      <c r="DO282" s="78"/>
      <c r="DP282" s="78"/>
      <c r="DQ282" s="78"/>
      <c r="DR282" s="78"/>
      <c r="DS282" s="78"/>
      <c r="DT282" s="78"/>
      <c r="DU282" s="78"/>
      <c r="DV282" s="78"/>
      <c r="DW282" s="78"/>
      <c r="DX282" s="78"/>
      <c r="DY282" s="78"/>
      <c r="DZ282" s="78"/>
      <c r="EA282" s="78"/>
      <c r="EB282" s="78"/>
      <c r="EC282" s="78"/>
      <c r="ED282" s="78"/>
      <c r="EE282" s="78"/>
      <c r="EF282" s="78"/>
      <c r="EG282" s="78"/>
      <c r="EH282" s="78"/>
      <c r="EI282" s="78"/>
      <c r="EJ282" s="78"/>
      <c r="EK282" s="78"/>
      <c r="EL282" s="78"/>
    </row>
    <row r="283" spans="1:142" x14ac:dyDescent="0.2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  <c r="AV283" s="78"/>
      <c r="AW283" s="78"/>
      <c r="AX283" s="78"/>
      <c r="AY283" s="78"/>
      <c r="AZ283" s="78"/>
      <c r="BA283" s="78"/>
      <c r="BB283" s="78"/>
      <c r="BC283" s="78"/>
      <c r="BD283" s="78"/>
      <c r="BE283" s="78"/>
      <c r="BF283" s="78"/>
      <c r="BG283" s="78"/>
      <c r="BH283" s="78"/>
      <c r="BI283" s="78"/>
      <c r="BJ283" s="78"/>
      <c r="BK283" s="78"/>
      <c r="BL283" s="78"/>
      <c r="BM283" s="78"/>
      <c r="BN283" s="78"/>
      <c r="BO283" s="78"/>
      <c r="BP283" s="78"/>
      <c r="BQ283" s="78"/>
      <c r="BR283" s="78"/>
      <c r="BS283" s="78"/>
      <c r="BT283" s="78"/>
      <c r="BU283" s="78"/>
      <c r="BV283" s="78"/>
      <c r="BW283" s="78"/>
      <c r="BX283" s="78"/>
      <c r="BY283" s="78"/>
      <c r="BZ283" s="78"/>
      <c r="CA283" s="78"/>
      <c r="CB283" s="78"/>
      <c r="CC283" s="78"/>
      <c r="CD283" s="78"/>
      <c r="CE283" s="78"/>
      <c r="CF283" s="78"/>
      <c r="CG283" s="78"/>
      <c r="CH283" s="78"/>
      <c r="CI283" s="78"/>
      <c r="CJ283" s="78"/>
      <c r="CK283" s="78"/>
      <c r="CL283" s="78"/>
      <c r="CM283" s="78"/>
      <c r="CN283" s="78"/>
      <c r="CO283" s="78"/>
      <c r="CP283" s="78"/>
      <c r="CQ283" s="78"/>
      <c r="CR283" s="78"/>
      <c r="CS283" s="78"/>
      <c r="CT283" s="78"/>
      <c r="CU283" s="78"/>
      <c r="CV283" s="78"/>
      <c r="CW283" s="78"/>
      <c r="CX283" s="78"/>
      <c r="CY283" s="78"/>
      <c r="CZ283" s="78"/>
      <c r="DA283" s="78"/>
      <c r="DB283" s="78"/>
      <c r="DC283" s="78"/>
      <c r="DD283" s="78"/>
      <c r="DE283" s="78"/>
      <c r="DF283" s="78"/>
      <c r="DG283" s="78"/>
      <c r="DH283" s="78"/>
      <c r="DI283" s="78"/>
      <c r="DJ283" s="78"/>
      <c r="DK283" s="78"/>
      <c r="DL283" s="78"/>
      <c r="DM283" s="78"/>
      <c r="DN283" s="78"/>
      <c r="DO283" s="78"/>
      <c r="DP283" s="78"/>
      <c r="DQ283" s="78"/>
      <c r="DR283" s="78"/>
      <c r="DS283" s="78"/>
      <c r="DT283" s="78"/>
      <c r="DU283" s="78"/>
      <c r="DV283" s="78"/>
      <c r="DW283" s="78"/>
      <c r="DX283" s="78"/>
      <c r="DY283" s="78"/>
      <c r="DZ283" s="78"/>
      <c r="EA283" s="78"/>
      <c r="EB283" s="78"/>
      <c r="EC283" s="78"/>
      <c r="ED283" s="78"/>
      <c r="EE283" s="78"/>
      <c r="EF283" s="78"/>
      <c r="EG283" s="78"/>
      <c r="EH283" s="78"/>
      <c r="EI283" s="78"/>
      <c r="EJ283" s="78"/>
      <c r="EK283" s="78"/>
      <c r="EL283" s="78"/>
    </row>
    <row r="284" spans="1:142" x14ac:dyDescent="0.2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  <c r="AV284" s="78"/>
      <c r="AW284" s="78"/>
      <c r="AX284" s="78"/>
      <c r="AY284" s="78"/>
      <c r="AZ284" s="78"/>
      <c r="BA284" s="78"/>
      <c r="BB284" s="78"/>
      <c r="BC284" s="78"/>
      <c r="BD284" s="78"/>
      <c r="BE284" s="78"/>
      <c r="BF284" s="78"/>
      <c r="BG284" s="78"/>
      <c r="BH284" s="78"/>
      <c r="BI284" s="78"/>
      <c r="BJ284" s="78"/>
      <c r="BK284" s="78"/>
      <c r="BL284" s="78"/>
      <c r="BM284" s="78"/>
      <c r="BN284" s="78"/>
      <c r="BO284" s="78"/>
      <c r="BP284" s="78"/>
      <c r="BQ284" s="78"/>
      <c r="BR284" s="78"/>
      <c r="BS284" s="78"/>
      <c r="BT284" s="78"/>
      <c r="BU284" s="78"/>
      <c r="BV284" s="78"/>
      <c r="BW284" s="78"/>
      <c r="BX284" s="78"/>
      <c r="BY284" s="78"/>
      <c r="BZ284" s="78"/>
      <c r="CA284" s="78"/>
      <c r="CB284" s="78"/>
      <c r="CC284" s="78"/>
      <c r="CD284" s="78"/>
      <c r="CE284" s="78"/>
      <c r="CF284" s="78"/>
      <c r="CG284" s="78"/>
      <c r="CH284" s="78"/>
      <c r="CI284" s="78"/>
      <c r="CJ284" s="78"/>
      <c r="CK284" s="78"/>
      <c r="CL284" s="78"/>
      <c r="CM284" s="78"/>
      <c r="CN284" s="78"/>
      <c r="CO284" s="78"/>
      <c r="CP284" s="78"/>
      <c r="CQ284" s="78"/>
      <c r="CR284" s="78"/>
      <c r="CS284" s="78"/>
      <c r="CT284" s="78"/>
      <c r="CU284" s="78"/>
      <c r="CV284" s="78"/>
      <c r="CW284" s="78"/>
      <c r="CX284" s="78"/>
      <c r="CY284" s="78"/>
      <c r="CZ284" s="78"/>
      <c r="DA284" s="78"/>
      <c r="DB284" s="78"/>
      <c r="DC284" s="78"/>
      <c r="DD284" s="78"/>
      <c r="DE284" s="78"/>
      <c r="DF284" s="78"/>
      <c r="DG284" s="78"/>
      <c r="DH284" s="78"/>
      <c r="DI284" s="78"/>
      <c r="DJ284" s="78"/>
      <c r="DK284" s="78"/>
      <c r="DL284" s="78"/>
      <c r="DM284" s="78"/>
      <c r="DN284" s="78"/>
      <c r="DO284" s="78"/>
      <c r="DP284" s="78"/>
      <c r="DQ284" s="78"/>
      <c r="DR284" s="78"/>
      <c r="DS284" s="78"/>
      <c r="DT284" s="78"/>
      <c r="DU284" s="78"/>
      <c r="DV284" s="78"/>
      <c r="DW284" s="78"/>
      <c r="DX284" s="78"/>
      <c r="DY284" s="78"/>
      <c r="DZ284" s="78"/>
      <c r="EA284" s="78"/>
      <c r="EB284" s="78"/>
      <c r="EC284" s="78"/>
      <c r="ED284" s="78"/>
      <c r="EE284" s="78"/>
      <c r="EF284" s="78"/>
      <c r="EG284" s="78"/>
      <c r="EH284" s="78"/>
      <c r="EI284" s="78"/>
      <c r="EJ284" s="78"/>
      <c r="EK284" s="78"/>
      <c r="EL284" s="78"/>
    </row>
    <row r="285" spans="1:142" x14ac:dyDescent="0.2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  <c r="AV285" s="78"/>
      <c r="AW285" s="78"/>
      <c r="AX285" s="78"/>
      <c r="AY285" s="78"/>
      <c r="AZ285" s="78"/>
      <c r="BA285" s="78"/>
      <c r="BB285" s="78"/>
      <c r="BC285" s="78"/>
      <c r="BD285" s="78"/>
      <c r="BE285" s="78"/>
      <c r="BF285" s="78"/>
      <c r="BG285" s="78"/>
      <c r="BH285" s="78"/>
      <c r="BI285" s="78"/>
      <c r="BJ285" s="78"/>
      <c r="BK285" s="78"/>
      <c r="BL285" s="78"/>
      <c r="BM285" s="78"/>
      <c r="BN285" s="78"/>
      <c r="BO285" s="78"/>
      <c r="BP285" s="78"/>
      <c r="BQ285" s="78"/>
      <c r="BR285" s="78"/>
      <c r="BS285" s="78"/>
      <c r="BT285" s="78"/>
      <c r="BU285" s="78"/>
      <c r="BV285" s="78"/>
      <c r="BW285" s="78"/>
      <c r="BX285" s="78"/>
      <c r="BY285" s="78"/>
      <c r="BZ285" s="78"/>
      <c r="CA285" s="78"/>
      <c r="CB285" s="78"/>
      <c r="CC285" s="78"/>
      <c r="CD285" s="78"/>
      <c r="CE285" s="78"/>
      <c r="CF285" s="78"/>
      <c r="CG285" s="78"/>
      <c r="CH285" s="78"/>
      <c r="CI285" s="78"/>
      <c r="CJ285" s="78"/>
      <c r="CK285" s="78"/>
      <c r="CL285" s="78"/>
      <c r="CM285" s="78"/>
      <c r="CN285" s="78"/>
      <c r="CO285" s="78"/>
      <c r="CP285" s="78"/>
      <c r="CQ285" s="78"/>
      <c r="CR285" s="78"/>
      <c r="CS285" s="78"/>
      <c r="CT285" s="78"/>
      <c r="CU285" s="78"/>
      <c r="CV285" s="78"/>
      <c r="CW285" s="78"/>
      <c r="CX285" s="78"/>
      <c r="CY285" s="78"/>
      <c r="CZ285" s="78"/>
      <c r="DA285" s="78"/>
      <c r="DB285" s="78"/>
      <c r="DC285" s="78"/>
      <c r="DD285" s="78"/>
      <c r="DE285" s="78"/>
      <c r="DF285" s="78"/>
      <c r="DG285" s="78"/>
      <c r="DH285" s="78"/>
      <c r="DI285" s="78"/>
      <c r="DJ285" s="78"/>
      <c r="DK285" s="78"/>
      <c r="DL285" s="78"/>
      <c r="DM285" s="78"/>
      <c r="DN285" s="78"/>
      <c r="DO285" s="78"/>
      <c r="DP285" s="78"/>
      <c r="DQ285" s="78"/>
      <c r="DR285" s="78"/>
      <c r="DS285" s="78"/>
      <c r="DT285" s="78"/>
      <c r="DU285" s="78"/>
      <c r="DV285" s="78"/>
      <c r="DW285" s="78"/>
      <c r="DX285" s="78"/>
      <c r="DY285" s="78"/>
      <c r="DZ285" s="78"/>
      <c r="EA285" s="78"/>
      <c r="EB285" s="78"/>
      <c r="EC285" s="78"/>
      <c r="ED285" s="78"/>
      <c r="EE285" s="78"/>
      <c r="EF285" s="78"/>
      <c r="EG285" s="78"/>
      <c r="EH285" s="78"/>
      <c r="EI285" s="78"/>
      <c r="EJ285" s="78"/>
      <c r="EK285" s="78"/>
      <c r="EL285" s="78"/>
    </row>
    <row r="286" spans="1:142" x14ac:dyDescent="0.2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  <c r="BE286" s="78"/>
      <c r="BF286" s="78"/>
      <c r="BG286" s="78"/>
      <c r="BH286" s="78"/>
      <c r="BI286" s="78"/>
      <c r="BJ286" s="78"/>
      <c r="BK286" s="78"/>
      <c r="BL286" s="78"/>
      <c r="BM286" s="78"/>
      <c r="BN286" s="78"/>
      <c r="BO286" s="78"/>
      <c r="BP286" s="78"/>
      <c r="BQ286" s="78"/>
      <c r="BR286" s="78"/>
      <c r="BS286" s="78"/>
      <c r="BT286" s="78"/>
      <c r="BU286" s="78"/>
      <c r="BV286" s="78"/>
      <c r="BW286" s="78"/>
      <c r="BX286" s="78"/>
      <c r="BY286" s="78"/>
      <c r="BZ286" s="78"/>
      <c r="CA286" s="78"/>
      <c r="CB286" s="78"/>
      <c r="CC286" s="78"/>
      <c r="CD286" s="78"/>
      <c r="CE286" s="78"/>
      <c r="CF286" s="78"/>
      <c r="CG286" s="78"/>
      <c r="CH286" s="78"/>
      <c r="CI286" s="78"/>
      <c r="CJ286" s="78"/>
      <c r="CK286" s="78"/>
      <c r="CL286" s="78"/>
      <c r="CM286" s="78"/>
      <c r="CN286" s="78"/>
      <c r="CO286" s="78"/>
      <c r="CP286" s="78"/>
      <c r="CQ286" s="78"/>
      <c r="CR286" s="78"/>
      <c r="CS286" s="78"/>
      <c r="CT286" s="78"/>
      <c r="CU286" s="78"/>
      <c r="CV286" s="78"/>
      <c r="CW286" s="78"/>
      <c r="CX286" s="78"/>
      <c r="CY286" s="78"/>
      <c r="CZ286" s="78"/>
      <c r="DA286" s="78"/>
      <c r="DB286" s="78"/>
      <c r="DC286" s="78"/>
      <c r="DD286" s="78"/>
      <c r="DE286" s="78"/>
      <c r="DF286" s="78"/>
      <c r="DG286" s="78"/>
      <c r="DH286" s="78"/>
      <c r="DI286" s="78"/>
      <c r="DJ286" s="78"/>
      <c r="DK286" s="78"/>
      <c r="DL286" s="78"/>
      <c r="DM286" s="78"/>
      <c r="DN286" s="78"/>
      <c r="DO286" s="78"/>
      <c r="DP286" s="78"/>
      <c r="DQ286" s="78"/>
      <c r="DR286" s="78"/>
      <c r="DS286" s="78"/>
      <c r="DT286" s="78"/>
      <c r="DU286" s="78"/>
      <c r="DV286" s="78"/>
      <c r="DW286" s="78"/>
      <c r="DX286" s="78"/>
      <c r="DY286" s="78"/>
      <c r="DZ286" s="78"/>
      <c r="EA286" s="78"/>
      <c r="EB286" s="78"/>
      <c r="EC286" s="78"/>
      <c r="ED286" s="78"/>
      <c r="EE286" s="78"/>
      <c r="EF286" s="78"/>
      <c r="EG286" s="78"/>
      <c r="EH286" s="78"/>
      <c r="EI286" s="78"/>
      <c r="EJ286" s="78"/>
      <c r="EK286" s="78"/>
      <c r="EL286" s="78"/>
    </row>
    <row r="287" spans="1:142" x14ac:dyDescent="0.2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78"/>
      <c r="BB287" s="78"/>
      <c r="BC287" s="78"/>
      <c r="BD287" s="78"/>
      <c r="BE287" s="78"/>
      <c r="BF287" s="78"/>
      <c r="BG287" s="78"/>
      <c r="BH287" s="78"/>
      <c r="BI287" s="78"/>
      <c r="BJ287" s="78"/>
      <c r="BK287" s="78"/>
      <c r="BL287" s="78"/>
      <c r="BM287" s="78"/>
      <c r="BN287" s="78"/>
      <c r="BO287" s="78"/>
      <c r="BP287" s="78"/>
      <c r="BQ287" s="78"/>
      <c r="BR287" s="78"/>
      <c r="BS287" s="78"/>
      <c r="BT287" s="78"/>
      <c r="BU287" s="78"/>
      <c r="BV287" s="78"/>
      <c r="BW287" s="78"/>
      <c r="BX287" s="78"/>
      <c r="BY287" s="78"/>
      <c r="BZ287" s="78"/>
      <c r="CA287" s="78"/>
      <c r="CB287" s="78"/>
      <c r="CC287" s="78"/>
      <c r="CD287" s="78"/>
      <c r="CE287" s="78"/>
      <c r="CF287" s="78"/>
      <c r="CG287" s="78"/>
      <c r="CH287" s="78"/>
      <c r="CI287" s="78"/>
      <c r="CJ287" s="78"/>
      <c r="CK287" s="78"/>
      <c r="CL287" s="78"/>
      <c r="CM287" s="78"/>
      <c r="CN287" s="78"/>
      <c r="CO287" s="78"/>
      <c r="CP287" s="78"/>
      <c r="CQ287" s="78"/>
      <c r="CR287" s="78"/>
      <c r="CS287" s="78"/>
      <c r="CT287" s="78"/>
      <c r="CU287" s="78"/>
      <c r="CV287" s="78"/>
      <c r="CW287" s="78"/>
      <c r="CX287" s="78"/>
      <c r="CY287" s="78"/>
      <c r="CZ287" s="78"/>
      <c r="DA287" s="78"/>
      <c r="DB287" s="78"/>
      <c r="DC287" s="78"/>
      <c r="DD287" s="78"/>
      <c r="DE287" s="78"/>
      <c r="DF287" s="78"/>
      <c r="DG287" s="78"/>
      <c r="DH287" s="78"/>
      <c r="DI287" s="78"/>
      <c r="DJ287" s="78"/>
      <c r="DK287" s="78"/>
      <c r="DL287" s="78"/>
      <c r="DM287" s="78"/>
      <c r="DN287" s="78"/>
      <c r="DO287" s="78"/>
      <c r="DP287" s="78"/>
      <c r="DQ287" s="78"/>
      <c r="DR287" s="78"/>
      <c r="DS287" s="78"/>
      <c r="DT287" s="78"/>
      <c r="DU287" s="78"/>
      <c r="DV287" s="78"/>
      <c r="DW287" s="78"/>
      <c r="DX287" s="78"/>
      <c r="DY287" s="78"/>
      <c r="DZ287" s="78"/>
      <c r="EA287" s="78"/>
      <c r="EB287" s="78"/>
      <c r="EC287" s="78"/>
      <c r="ED287" s="78"/>
      <c r="EE287" s="78"/>
      <c r="EF287" s="78"/>
      <c r="EG287" s="78"/>
      <c r="EH287" s="78"/>
      <c r="EI287" s="78"/>
      <c r="EJ287" s="78"/>
      <c r="EK287" s="78"/>
      <c r="EL287" s="78"/>
    </row>
    <row r="288" spans="1:142" x14ac:dyDescent="0.2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  <c r="AZ288" s="78"/>
      <c r="BA288" s="78"/>
      <c r="BB288" s="78"/>
      <c r="BC288" s="78"/>
      <c r="BD288" s="78"/>
      <c r="BE288" s="78"/>
      <c r="BF288" s="78"/>
      <c r="BG288" s="78"/>
      <c r="BH288" s="78"/>
      <c r="BI288" s="78"/>
      <c r="BJ288" s="78"/>
      <c r="BK288" s="78"/>
      <c r="BL288" s="78"/>
      <c r="BM288" s="78"/>
      <c r="BN288" s="78"/>
      <c r="BO288" s="78"/>
      <c r="BP288" s="78"/>
      <c r="BQ288" s="78"/>
      <c r="BR288" s="78"/>
      <c r="BS288" s="78"/>
      <c r="BT288" s="78"/>
      <c r="BU288" s="78"/>
      <c r="BV288" s="78"/>
      <c r="BW288" s="78"/>
      <c r="BX288" s="78"/>
      <c r="BY288" s="78"/>
      <c r="BZ288" s="78"/>
      <c r="CA288" s="78"/>
      <c r="CB288" s="78"/>
      <c r="CC288" s="78"/>
      <c r="CD288" s="78"/>
      <c r="CE288" s="78"/>
      <c r="CF288" s="78"/>
      <c r="CG288" s="78"/>
      <c r="CH288" s="78"/>
      <c r="CI288" s="78"/>
      <c r="CJ288" s="78"/>
      <c r="CK288" s="78"/>
      <c r="CL288" s="78"/>
      <c r="CM288" s="78"/>
      <c r="CN288" s="78"/>
      <c r="CO288" s="78"/>
      <c r="CP288" s="78"/>
      <c r="CQ288" s="78"/>
      <c r="CR288" s="78"/>
      <c r="CS288" s="78"/>
      <c r="CT288" s="78"/>
      <c r="CU288" s="78"/>
      <c r="CV288" s="78"/>
      <c r="CW288" s="78"/>
      <c r="CX288" s="78"/>
      <c r="CY288" s="78"/>
      <c r="CZ288" s="78"/>
      <c r="DA288" s="78"/>
      <c r="DB288" s="78"/>
      <c r="DC288" s="78"/>
      <c r="DD288" s="78"/>
      <c r="DE288" s="78"/>
      <c r="DF288" s="78"/>
      <c r="DG288" s="78"/>
      <c r="DH288" s="78"/>
      <c r="DI288" s="78"/>
      <c r="DJ288" s="78"/>
      <c r="DK288" s="78"/>
      <c r="DL288" s="78"/>
      <c r="DM288" s="78"/>
      <c r="DN288" s="78"/>
      <c r="DO288" s="78"/>
      <c r="DP288" s="78"/>
      <c r="DQ288" s="78"/>
      <c r="DR288" s="78"/>
      <c r="DS288" s="78"/>
      <c r="DT288" s="78"/>
      <c r="DU288" s="78"/>
      <c r="DV288" s="78"/>
      <c r="DW288" s="78"/>
      <c r="DX288" s="78"/>
      <c r="DY288" s="78"/>
      <c r="DZ288" s="78"/>
      <c r="EA288" s="78"/>
      <c r="EB288" s="78"/>
      <c r="EC288" s="78"/>
      <c r="ED288" s="78"/>
      <c r="EE288" s="78"/>
      <c r="EF288" s="78"/>
      <c r="EG288" s="78"/>
      <c r="EH288" s="78"/>
      <c r="EI288" s="78"/>
      <c r="EJ288" s="78"/>
      <c r="EK288" s="78"/>
      <c r="EL288" s="78"/>
    </row>
    <row r="289" spans="1:142" x14ac:dyDescent="0.2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  <c r="AV289" s="78"/>
      <c r="AW289" s="78"/>
      <c r="AX289" s="78"/>
      <c r="AY289" s="78"/>
      <c r="AZ289" s="78"/>
      <c r="BA289" s="78"/>
      <c r="BB289" s="78"/>
      <c r="BC289" s="78"/>
      <c r="BD289" s="78"/>
      <c r="BE289" s="78"/>
      <c r="BF289" s="78"/>
      <c r="BG289" s="78"/>
      <c r="BH289" s="78"/>
      <c r="BI289" s="78"/>
      <c r="BJ289" s="78"/>
      <c r="BK289" s="78"/>
      <c r="BL289" s="78"/>
      <c r="BM289" s="78"/>
      <c r="BN289" s="78"/>
      <c r="BO289" s="78"/>
      <c r="BP289" s="78"/>
      <c r="BQ289" s="78"/>
      <c r="BR289" s="78"/>
      <c r="BS289" s="78"/>
      <c r="BT289" s="78"/>
      <c r="BU289" s="78"/>
      <c r="BV289" s="78"/>
      <c r="BW289" s="78"/>
      <c r="BX289" s="78"/>
      <c r="BY289" s="78"/>
      <c r="BZ289" s="78"/>
      <c r="CA289" s="78"/>
      <c r="CB289" s="78"/>
      <c r="CC289" s="78"/>
      <c r="CD289" s="78"/>
      <c r="CE289" s="78"/>
      <c r="CF289" s="78"/>
      <c r="CG289" s="78"/>
      <c r="CH289" s="78"/>
      <c r="CI289" s="78"/>
      <c r="CJ289" s="78"/>
      <c r="CK289" s="78"/>
      <c r="CL289" s="78"/>
      <c r="CM289" s="78"/>
      <c r="CN289" s="78"/>
      <c r="CO289" s="78"/>
      <c r="CP289" s="78"/>
      <c r="CQ289" s="78"/>
      <c r="CR289" s="78"/>
      <c r="CS289" s="78"/>
      <c r="CT289" s="78"/>
      <c r="CU289" s="78"/>
      <c r="CV289" s="78"/>
      <c r="CW289" s="78"/>
      <c r="CX289" s="78"/>
      <c r="CY289" s="78"/>
      <c r="CZ289" s="78"/>
      <c r="DA289" s="78"/>
      <c r="DB289" s="78"/>
      <c r="DC289" s="78"/>
      <c r="DD289" s="78"/>
      <c r="DE289" s="78"/>
      <c r="DF289" s="78"/>
      <c r="DG289" s="78"/>
      <c r="DH289" s="78"/>
      <c r="DI289" s="78"/>
      <c r="DJ289" s="78"/>
      <c r="DK289" s="78"/>
      <c r="DL289" s="78"/>
      <c r="DM289" s="78"/>
      <c r="DN289" s="78"/>
      <c r="DO289" s="78"/>
      <c r="DP289" s="78"/>
      <c r="DQ289" s="78"/>
      <c r="DR289" s="78"/>
      <c r="DS289" s="78"/>
      <c r="DT289" s="78"/>
      <c r="DU289" s="78"/>
      <c r="DV289" s="78"/>
      <c r="DW289" s="78"/>
      <c r="DX289" s="78"/>
      <c r="DY289" s="78"/>
      <c r="DZ289" s="78"/>
      <c r="EA289" s="78"/>
      <c r="EB289" s="78"/>
      <c r="EC289" s="78"/>
      <c r="ED289" s="78"/>
      <c r="EE289" s="78"/>
      <c r="EF289" s="78"/>
      <c r="EG289" s="78"/>
      <c r="EH289" s="78"/>
      <c r="EI289" s="78"/>
      <c r="EJ289" s="78"/>
      <c r="EK289" s="78"/>
      <c r="EL289" s="78"/>
    </row>
    <row r="290" spans="1:142" x14ac:dyDescent="0.2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  <c r="AV290" s="78"/>
      <c r="AW290" s="78"/>
      <c r="AX290" s="78"/>
      <c r="AY290" s="78"/>
      <c r="AZ290" s="78"/>
      <c r="BA290" s="78"/>
      <c r="BB290" s="78"/>
      <c r="BC290" s="78"/>
      <c r="BD290" s="78"/>
      <c r="BE290" s="78"/>
      <c r="BF290" s="78"/>
      <c r="BG290" s="78"/>
      <c r="BH290" s="78"/>
      <c r="BI290" s="78"/>
      <c r="BJ290" s="78"/>
      <c r="BK290" s="78"/>
      <c r="BL290" s="78"/>
      <c r="BM290" s="78"/>
      <c r="BN290" s="78"/>
      <c r="BO290" s="78"/>
      <c r="BP290" s="78"/>
      <c r="BQ290" s="78"/>
      <c r="BR290" s="78"/>
      <c r="BS290" s="78"/>
      <c r="BT290" s="78"/>
      <c r="BU290" s="78"/>
      <c r="BV290" s="78"/>
      <c r="BW290" s="78"/>
      <c r="BX290" s="78"/>
      <c r="BY290" s="78"/>
      <c r="BZ290" s="78"/>
      <c r="CA290" s="78"/>
      <c r="CB290" s="78"/>
      <c r="CC290" s="78"/>
      <c r="CD290" s="78"/>
      <c r="CE290" s="78"/>
      <c r="CF290" s="78"/>
      <c r="CG290" s="78"/>
      <c r="CH290" s="78"/>
      <c r="CI290" s="78"/>
      <c r="CJ290" s="78"/>
      <c r="CK290" s="78"/>
      <c r="CL290" s="78"/>
      <c r="CM290" s="78"/>
      <c r="CN290" s="78"/>
      <c r="CO290" s="78"/>
      <c r="CP290" s="78"/>
      <c r="CQ290" s="78"/>
      <c r="CR290" s="78"/>
      <c r="CS290" s="78"/>
      <c r="CT290" s="78"/>
      <c r="CU290" s="78"/>
      <c r="CV290" s="78"/>
      <c r="CW290" s="78"/>
      <c r="CX290" s="78"/>
      <c r="CY290" s="78"/>
      <c r="CZ290" s="78"/>
      <c r="DA290" s="78"/>
      <c r="DB290" s="78"/>
      <c r="DC290" s="78"/>
      <c r="DD290" s="78"/>
      <c r="DE290" s="78"/>
      <c r="DF290" s="78"/>
      <c r="DG290" s="78"/>
      <c r="DH290" s="78"/>
      <c r="DI290" s="78"/>
      <c r="DJ290" s="78"/>
      <c r="DK290" s="78"/>
      <c r="DL290" s="78"/>
      <c r="DM290" s="78"/>
      <c r="DN290" s="78"/>
      <c r="DO290" s="78"/>
      <c r="DP290" s="78"/>
      <c r="DQ290" s="78"/>
      <c r="DR290" s="78"/>
      <c r="DS290" s="78"/>
      <c r="DT290" s="78"/>
      <c r="DU290" s="78"/>
      <c r="DV290" s="78"/>
      <c r="DW290" s="78"/>
      <c r="DX290" s="78"/>
      <c r="DY290" s="78"/>
      <c r="DZ290" s="78"/>
      <c r="EA290" s="78"/>
      <c r="EB290" s="78"/>
      <c r="EC290" s="78"/>
      <c r="ED290" s="78"/>
      <c r="EE290" s="78"/>
      <c r="EF290" s="78"/>
      <c r="EG290" s="78"/>
      <c r="EH290" s="78"/>
      <c r="EI290" s="78"/>
      <c r="EJ290" s="78"/>
      <c r="EK290" s="78"/>
      <c r="EL290" s="78"/>
    </row>
    <row r="291" spans="1:142" x14ac:dyDescent="0.2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  <c r="BB291" s="78"/>
      <c r="BC291" s="78"/>
      <c r="BD291" s="78"/>
      <c r="BE291" s="78"/>
      <c r="BF291" s="78"/>
      <c r="BG291" s="78"/>
      <c r="BH291" s="78"/>
      <c r="BI291" s="78"/>
      <c r="BJ291" s="78"/>
      <c r="BK291" s="78"/>
      <c r="BL291" s="78"/>
      <c r="BM291" s="78"/>
      <c r="BN291" s="78"/>
      <c r="BO291" s="78"/>
      <c r="BP291" s="78"/>
      <c r="BQ291" s="78"/>
      <c r="BR291" s="78"/>
      <c r="BS291" s="78"/>
      <c r="BT291" s="78"/>
      <c r="BU291" s="78"/>
      <c r="BV291" s="78"/>
      <c r="BW291" s="78"/>
      <c r="BX291" s="78"/>
      <c r="BY291" s="78"/>
      <c r="BZ291" s="78"/>
      <c r="CA291" s="78"/>
      <c r="CB291" s="78"/>
      <c r="CC291" s="78"/>
      <c r="CD291" s="78"/>
      <c r="CE291" s="78"/>
      <c r="CF291" s="78"/>
      <c r="CG291" s="78"/>
      <c r="CH291" s="78"/>
      <c r="CI291" s="78"/>
      <c r="CJ291" s="78"/>
      <c r="CK291" s="78"/>
      <c r="CL291" s="78"/>
      <c r="CM291" s="78"/>
      <c r="CN291" s="78"/>
      <c r="CO291" s="78"/>
      <c r="CP291" s="78"/>
      <c r="CQ291" s="78"/>
      <c r="CR291" s="78"/>
      <c r="CS291" s="78"/>
      <c r="CT291" s="78"/>
      <c r="CU291" s="78"/>
      <c r="CV291" s="78"/>
      <c r="CW291" s="78"/>
      <c r="CX291" s="78"/>
      <c r="CY291" s="78"/>
      <c r="CZ291" s="78"/>
      <c r="DA291" s="78"/>
      <c r="DB291" s="78"/>
      <c r="DC291" s="78"/>
      <c r="DD291" s="78"/>
      <c r="DE291" s="78"/>
      <c r="DF291" s="78"/>
      <c r="DG291" s="78"/>
      <c r="DH291" s="78"/>
      <c r="DI291" s="78"/>
      <c r="DJ291" s="78"/>
      <c r="DK291" s="78"/>
      <c r="DL291" s="78"/>
      <c r="DM291" s="78"/>
      <c r="DN291" s="78"/>
      <c r="DO291" s="78"/>
      <c r="DP291" s="78"/>
      <c r="DQ291" s="78"/>
      <c r="DR291" s="78"/>
      <c r="DS291" s="78"/>
      <c r="DT291" s="78"/>
      <c r="DU291" s="78"/>
      <c r="DV291" s="78"/>
      <c r="DW291" s="78"/>
      <c r="DX291" s="78"/>
      <c r="DY291" s="78"/>
      <c r="DZ291" s="78"/>
      <c r="EA291" s="78"/>
      <c r="EB291" s="78"/>
      <c r="EC291" s="78"/>
      <c r="ED291" s="78"/>
      <c r="EE291" s="78"/>
      <c r="EF291" s="78"/>
      <c r="EG291" s="78"/>
      <c r="EH291" s="78"/>
      <c r="EI291" s="78"/>
      <c r="EJ291" s="78"/>
      <c r="EK291" s="78"/>
      <c r="EL291" s="78"/>
    </row>
    <row r="292" spans="1:142" x14ac:dyDescent="0.2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  <c r="BB292" s="78"/>
      <c r="BC292" s="78"/>
      <c r="BD292" s="78"/>
      <c r="BE292" s="78"/>
      <c r="BF292" s="78"/>
      <c r="BG292" s="78"/>
      <c r="BH292" s="78"/>
      <c r="BI292" s="78"/>
      <c r="BJ292" s="78"/>
      <c r="BK292" s="78"/>
      <c r="BL292" s="78"/>
      <c r="BM292" s="78"/>
      <c r="BN292" s="78"/>
      <c r="BO292" s="78"/>
      <c r="BP292" s="78"/>
      <c r="BQ292" s="78"/>
      <c r="BR292" s="78"/>
      <c r="BS292" s="78"/>
      <c r="BT292" s="78"/>
      <c r="BU292" s="78"/>
      <c r="BV292" s="78"/>
      <c r="BW292" s="78"/>
      <c r="BX292" s="78"/>
      <c r="BY292" s="78"/>
      <c r="BZ292" s="78"/>
      <c r="CA292" s="78"/>
      <c r="CB292" s="78"/>
      <c r="CC292" s="78"/>
      <c r="CD292" s="78"/>
      <c r="CE292" s="78"/>
      <c r="CF292" s="78"/>
      <c r="CG292" s="78"/>
      <c r="CH292" s="78"/>
      <c r="CI292" s="78"/>
      <c r="CJ292" s="78"/>
      <c r="CK292" s="78"/>
      <c r="CL292" s="78"/>
      <c r="CM292" s="78"/>
      <c r="CN292" s="78"/>
      <c r="CO292" s="78"/>
      <c r="CP292" s="78"/>
      <c r="CQ292" s="78"/>
      <c r="CR292" s="78"/>
      <c r="CS292" s="78"/>
      <c r="CT292" s="78"/>
      <c r="CU292" s="78"/>
      <c r="CV292" s="78"/>
      <c r="CW292" s="78"/>
      <c r="CX292" s="78"/>
      <c r="CY292" s="78"/>
      <c r="CZ292" s="78"/>
      <c r="DA292" s="78"/>
      <c r="DB292" s="78"/>
      <c r="DC292" s="78"/>
      <c r="DD292" s="78"/>
      <c r="DE292" s="78"/>
      <c r="DF292" s="78"/>
      <c r="DG292" s="78"/>
      <c r="DH292" s="78"/>
      <c r="DI292" s="78"/>
      <c r="DJ292" s="78"/>
      <c r="DK292" s="78"/>
      <c r="DL292" s="78"/>
      <c r="DM292" s="78"/>
      <c r="DN292" s="78"/>
      <c r="DO292" s="78"/>
      <c r="DP292" s="78"/>
      <c r="DQ292" s="78"/>
      <c r="DR292" s="78"/>
      <c r="DS292" s="78"/>
      <c r="DT292" s="78"/>
      <c r="DU292" s="78"/>
      <c r="DV292" s="78"/>
      <c r="DW292" s="78"/>
      <c r="DX292" s="78"/>
      <c r="DY292" s="78"/>
      <c r="DZ292" s="78"/>
      <c r="EA292" s="78"/>
      <c r="EB292" s="78"/>
      <c r="EC292" s="78"/>
      <c r="ED292" s="78"/>
      <c r="EE292" s="78"/>
      <c r="EF292" s="78"/>
      <c r="EG292" s="78"/>
      <c r="EH292" s="78"/>
      <c r="EI292" s="78"/>
      <c r="EJ292" s="78"/>
      <c r="EK292" s="78"/>
      <c r="EL292" s="78"/>
    </row>
    <row r="293" spans="1:142" x14ac:dyDescent="0.2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  <c r="AV293" s="78"/>
      <c r="AW293" s="78"/>
      <c r="AX293" s="78"/>
      <c r="AY293" s="78"/>
      <c r="AZ293" s="78"/>
      <c r="BA293" s="78"/>
      <c r="BB293" s="78"/>
      <c r="BC293" s="78"/>
      <c r="BD293" s="78"/>
      <c r="BE293" s="78"/>
      <c r="BF293" s="78"/>
      <c r="BG293" s="78"/>
      <c r="BH293" s="78"/>
      <c r="BI293" s="78"/>
      <c r="BJ293" s="78"/>
      <c r="BK293" s="78"/>
      <c r="BL293" s="78"/>
      <c r="BM293" s="78"/>
      <c r="BN293" s="78"/>
      <c r="BO293" s="78"/>
      <c r="BP293" s="78"/>
      <c r="BQ293" s="78"/>
      <c r="BR293" s="78"/>
      <c r="BS293" s="78"/>
      <c r="BT293" s="78"/>
      <c r="BU293" s="78"/>
      <c r="BV293" s="78"/>
      <c r="BW293" s="78"/>
      <c r="BX293" s="78"/>
      <c r="BY293" s="78"/>
      <c r="BZ293" s="78"/>
      <c r="CA293" s="78"/>
      <c r="CB293" s="78"/>
      <c r="CC293" s="78"/>
      <c r="CD293" s="78"/>
      <c r="CE293" s="78"/>
      <c r="CF293" s="78"/>
      <c r="CG293" s="78"/>
      <c r="CH293" s="78"/>
      <c r="CI293" s="78"/>
      <c r="CJ293" s="78"/>
      <c r="CK293" s="78"/>
      <c r="CL293" s="78"/>
      <c r="CM293" s="78"/>
      <c r="CN293" s="78"/>
      <c r="CO293" s="78"/>
      <c r="CP293" s="78"/>
      <c r="CQ293" s="78"/>
      <c r="CR293" s="78"/>
      <c r="CS293" s="78"/>
      <c r="CT293" s="78"/>
      <c r="CU293" s="78"/>
      <c r="CV293" s="78"/>
      <c r="CW293" s="78"/>
      <c r="CX293" s="78"/>
      <c r="CY293" s="78"/>
      <c r="CZ293" s="78"/>
      <c r="DA293" s="78"/>
      <c r="DB293" s="78"/>
      <c r="DC293" s="78"/>
      <c r="DD293" s="78"/>
      <c r="DE293" s="78"/>
      <c r="DF293" s="78"/>
      <c r="DG293" s="78"/>
      <c r="DH293" s="78"/>
      <c r="DI293" s="78"/>
      <c r="DJ293" s="78"/>
      <c r="DK293" s="78"/>
      <c r="DL293" s="78"/>
      <c r="DM293" s="78"/>
      <c r="DN293" s="78"/>
      <c r="DO293" s="78"/>
      <c r="DP293" s="78"/>
      <c r="DQ293" s="78"/>
      <c r="DR293" s="78"/>
      <c r="DS293" s="78"/>
      <c r="DT293" s="78"/>
      <c r="DU293" s="78"/>
      <c r="DV293" s="78"/>
      <c r="DW293" s="78"/>
      <c r="DX293" s="78"/>
      <c r="DY293" s="78"/>
      <c r="DZ293" s="78"/>
      <c r="EA293" s="78"/>
      <c r="EB293" s="78"/>
      <c r="EC293" s="78"/>
      <c r="ED293" s="78"/>
      <c r="EE293" s="78"/>
      <c r="EF293" s="78"/>
      <c r="EG293" s="78"/>
      <c r="EH293" s="78"/>
      <c r="EI293" s="78"/>
      <c r="EJ293" s="78"/>
      <c r="EK293" s="78"/>
      <c r="EL293" s="78"/>
    </row>
    <row r="294" spans="1:142" x14ac:dyDescent="0.2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  <c r="AV294" s="78"/>
      <c r="AW294" s="78"/>
      <c r="AX294" s="78"/>
      <c r="AY294" s="78"/>
      <c r="AZ294" s="78"/>
      <c r="BA294" s="78"/>
      <c r="BB294" s="78"/>
      <c r="BC294" s="78"/>
      <c r="BD294" s="78"/>
      <c r="BE294" s="78"/>
      <c r="BF294" s="78"/>
      <c r="BG294" s="78"/>
      <c r="BH294" s="78"/>
      <c r="BI294" s="78"/>
      <c r="BJ294" s="78"/>
      <c r="BK294" s="78"/>
      <c r="BL294" s="78"/>
      <c r="BM294" s="78"/>
      <c r="BN294" s="78"/>
      <c r="BO294" s="78"/>
      <c r="BP294" s="78"/>
      <c r="BQ294" s="78"/>
      <c r="BR294" s="78"/>
      <c r="BS294" s="78"/>
      <c r="BT294" s="78"/>
      <c r="BU294" s="78"/>
      <c r="BV294" s="78"/>
      <c r="BW294" s="78"/>
      <c r="BX294" s="78"/>
      <c r="BY294" s="78"/>
      <c r="BZ294" s="78"/>
      <c r="CA294" s="78"/>
      <c r="CB294" s="78"/>
      <c r="CC294" s="78"/>
      <c r="CD294" s="78"/>
      <c r="CE294" s="78"/>
      <c r="CF294" s="78"/>
      <c r="CG294" s="78"/>
      <c r="CH294" s="78"/>
      <c r="CI294" s="78"/>
      <c r="CJ294" s="78"/>
      <c r="CK294" s="78"/>
      <c r="CL294" s="78"/>
      <c r="CM294" s="78"/>
      <c r="CN294" s="78"/>
      <c r="CO294" s="78"/>
      <c r="CP294" s="78"/>
      <c r="CQ294" s="78"/>
      <c r="CR294" s="78"/>
      <c r="CS294" s="78"/>
      <c r="CT294" s="78"/>
      <c r="CU294" s="78"/>
      <c r="CV294" s="78"/>
      <c r="CW294" s="78"/>
      <c r="CX294" s="78"/>
      <c r="CY294" s="78"/>
      <c r="CZ294" s="78"/>
      <c r="DA294" s="78"/>
      <c r="DB294" s="78"/>
      <c r="DC294" s="78"/>
      <c r="DD294" s="78"/>
      <c r="DE294" s="78"/>
      <c r="DF294" s="78"/>
      <c r="DG294" s="78"/>
      <c r="DH294" s="78"/>
      <c r="DI294" s="78"/>
      <c r="DJ294" s="78"/>
      <c r="DK294" s="78"/>
      <c r="DL294" s="78"/>
      <c r="DM294" s="78"/>
      <c r="DN294" s="78"/>
      <c r="DO294" s="78"/>
      <c r="DP294" s="78"/>
      <c r="DQ294" s="78"/>
      <c r="DR294" s="78"/>
      <c r="DS294" s="78"/>
      <c r="DT294" s="78"/>
      <c r="DU294" s="78"/>
      <c r="DV294" s="78"/>
      <c r="DW294" s="78"/>
      <c r="DX294" s="78"/>
      <c r="DY294" s="78"/>
      <c r="DZ294" s="78"/>
      <c r="EA294" s="78"/>
      <c r="EB294" s="78"/>
      <c r="EC294" s="78"/>
      <c r="ED294" s="78"/>
      <c r="EE294" s="78"/>
      <c r="EF294" s="78"/>
      <c r="EG294" s="78"/>
      <c r="EH294" s="78"/>
      <c r="EI294" s="78"/>
      <c r="EJ294" s="78"/>
      <c r="EK294" s="78"/>
      <c r="EL294" s="78"/>
    </row>
    <row r="295" spans="1:142" x14ac:dyDescent="0.2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  <c r="AV295" s="78"/>
      <c r="AW295" s="78"/>
      <c r="AX295" s="78"/>
      <c r="AY295" s="78"/>
      <c r="AZ295" s="78"/>
      <c r="BA295" s="78"/>
      <c r="BB295" s="78"/>
      <c r="BC295" s="78"/>
      <c r="BD295" s="78"/>
      <c r="BE295" s="78"/>
      <c r="BF295" s="78"/>
      <c r="BG295" s="78"/>
      <c r="BH295" s="78"/>
      <c r="BI295" s="78"/>
      <c r="BJ295" s="78"/>
      <c r="BK295" s="78"/>
      <c r="BL295" s="78"/>
      <c r="BM295" s="78"/>
      <c r="BN295" s="78"/>
      <c r="BO295" s="78"/>
      <c r="BP295" s="78"/>
      <c r="BQ295" s="78"/>
      <c r="BR295" s="78"/>
      <c r="BS295" s="78"/>
      <c r="BT295" s="78"/>
      <c r="BU295" s="78"/>
      <c r="BV295" s="78"/>
      <c r="BW295" s="78"/>
      <c r="BX295" s="78"/>
      <c r="BY295" s="78"/>
      <c r="BZ295" s="78"/>
      <c r="CA295" s="78"/>
      <c r="CB295" s="78"/>
      <c r="CC295" s="78"/>
      <c r="CD295" s="78"/>
      <c r="CE295" s="78"/>
      <c r="CF295" s="78"/>
      <c r="CG295" s="78"/>
      <c r="CH295" s="78"/>
      <c r="CI295" s="78"/>
      <c r="CJ295" s="78"/>
      <c r="CK295" s="78"/>
      <c r="CL295" s="78"/>
      <c r="CM295" s="78"/>
      <c r="CN295" s="78"/>
      <c r="CO295" s="78"/>
      <c r="CP295" s="78"/>
      <c r="CQ295" s="78"/>
      <c r="CR295" s="78"/>
      <c r="CS295" s="78"/>
      <c r="CT295" s="78"/>
      <c r="CU295" s="78"/>
      <c r="CV295" s="78"/>
      <c r="CW295" s="78"/>
      <c r="CX295" s="78"/>
      <c r="CY295" s="78"/>
      <c r="CZ295" s="78"/>
      <c r="DA295" s="78"/>
      <c r="DB295" s="78"/>
      <c r="DC295" s="78"/>
      <c r="DD295" s="78"/>
      <c r="DE295" s="78"/>
      <c r="DF295" s="78"/>
      <c r="DG295" s="78"/>
      <c r="DH295" s="78"/>
      <c r="DI295" s="78"/>
      <c r="DJ295" s="78"/>
      <c r="DK295" s="78"/>
      <c r="DL295" s="78"/>
      <c r="DM295" s="78"/>
      <c r="DN295" s="78"/>
      <c r="DO295" s="78"/>
      <c r="DP295" s="78"/>
      <c r="DQ295" s="78"/>
      <c r="DR295" s="78"/>
      <c r="DS295" s="78"/>
      <c r="DT295" s="78"/>
      <c r="DU295" s="78"/>
      <c r="DV295" s="78"/>
      <c r="DW295" s="78"/>
      <c r="DX295" s="78"/>
      <c r="DY295" s="78"/>
      <c r="DZ295" s="78"/>
      <c r="EA295" s="78"/>
      <c r="EB295" s="78"/>
      <c r="EC295" s="78"/>
      <c r="ED295" s="78"/>
      <c r="EE295" s="78"/>
      <c r="EF295" s="78"/>
      <c r="EG295" s="78"/>
      <c r="EH295" s="78"/>
      <c r="EI295" s="78"/>
      <c r="EJ295" s="78"/>
      <c r="EK295" s="78"/>
      <c r="EL295" s="78"/>
    </row>
    <row r="296" spans="1:142" x14ac:dyDescent="0.2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  <c r="AV296" s="78"/>
      <c r="AW296" s="78"/>
      <c r="AX296" s="78"/>
      <c r="AY296" s="78"/>
      <c r="AZ296" s="78"/>
      <c r="BA296" s="78"/>
      <c r="BB296" s="78"/>
      <c r="BC296" s="78"/>
      <c r="BD296" s="78"/>
      <c r="BE296" s="78"/>
      <c r="BF296" s="78"/>
      <c r="BG296" s="78"/>
      <c r="BH296" s="78"/>
      <c r="BI296" s="78"/>
      <c r="BJ296" s="78"/>
      <c r="BK296" s="78"/>
      <c r="BL296" s="78"/>
      <c r="BM296" s="78"/>
      <c r="BN296" s="78"/>
      <c r="BO296" s="78"/>
      <c r="BP296" s="78"/>
      <c r="BQ296" s="78"/>
      <c r="BR296" s="78"/>
      <c r="BS296" s="78"/>
      <c r="BT296" s="78"/>
      <c r="BU296" s="78"/>
      <c r="BV296" s="78"/>
      <c r="BW296" s="78"/>
      <c r="BX296" s="78"/>
      <c r="BY296" s="78"/>
      <c r="BZ296" s="78"/>
      <c r="CA296" s="78"/>
      <c r="CB296" s="78"/>
      <c r="CC296" s="78"/>
      <c r="CD296" s="78"/>
      <c r="CE296" s="78"/>
      <c r="CF296" s="78"/>
      <c r="CG296" s="78"/>
      <c r="CH296" s="78"/>
      <c r="CI296" s="78"/>
      <c r="CJ296" s="78"/>
      <c r="CK296" s="78"/>
      <c r="CL296" s="78"/>
      <c r="CM296" s="78"/>
      <c r="CN296" s="78"/>
      <c r="CO296" s="78"/>
      <c r="CP296" s="78"/>
      <c r="CQ296" s="78"/>
      <c r="CR296" s="78"/>
      <c r="CS296" s="78"/>
      <c r="CT296" s="78"/>
      <c r="CU296" s="78"/>
      <c r="CV296" s="78"/>
      <c r="CW296" s="78"/>
      <c r="CX296" s="78"/>
      <c r="CY296" s="78"/>
      <c r="CZ296" s="78"/>
      <c r="DA296" s="78"/>
      <c r="DB296" s="78"/>
      <c r="DC296" s="78"/>
      <c r="DD296" s="78"/>
      <c r="DE296" s="78"/>
      <c r="DF296" s="78"/>
      <c r="DG296" s="78"/>
      <c r="DH296" s="78"/>
      <c r="DI296" s="78"/>
      <c r="DJ296" s="78"/>
      <c r="DK296" s="78"/>
      <c r="DL296" s="78"/>
      <c r="DM296" s="78"/>
      <c r="DN296" s="78"/>
      <c r="DO296" s="78"/>
      <c r="DP296" s="78"/>
      <c r="DQ296" s="78"/>
      <c r="DR296" s="78"/>
      <c r="DS296" s="78"/>
      <c r="DT296" s="78"/>
      <c r="DU296" s="78"/>
      <c r="DV296" s="78"/>
      <c r="DW296" s="78"/>
      <c r="DX296" s="78"/>
      <c r="DY296" s="78"/>
      <c r="DZ296" s="78"/>
      <c r="EA296" s="78"/>
      <c r="EB296" s="78"/>
      <c r="EC296" s="78"/>
      <c r="ED296" s="78"/>
      <c r="EE296" s="78"/>
      <c r="EF296" s="78"/>
      <c r="EG296" s="78"/>
      <c r="EH296" s="78"/>
      <c r="EI296" s="78"/>
      <c r="EJ296" s="78"/>
      <c r="EK296" s="78"/>
      <c r="EL296" s="78"/>
    </row>
    <row r="297" spans="1:142" x14ac:dyDescent="0.2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  <c r="BB297" s="78"/>
      <c r="BC297" s="78"/>
      <c r="BD297" s="78"/>
      <c r="BE297" s="78"/>
      <c r="BF297" s="78"/>
      <c r="BG297" s="78"/>
      <c r="BH297" s="78"/>
      <c r="BI297" s="78"/>
      <c r="BJ297" s="78"/>
      <c r="BK297" s="78"/>
      <c r="BL297" s="78"/>
      <c r="BM297" s="78"/>
      <c r="BN297" s="78"/>
      <c r="BO297" s="78"/>
      <c r="BP297" s="78"/>
      <c r="BQ297" s="78"/>
      <c r="BR297" s="78"/>
      <c r="BS297" s="78"/>
      <c r="BT297" s="78"/>
      <c r="BU297" s="78"/>
      <c r="BV297" s="78"/>
      <c r="BW297" s="78"/>
      <c r="BX297" s="78"/>
      <c r="BY297" s="78"/>
      <c r="BZ297" s="78"/>
      <c r="CA297" s="78"/>
      <c r="CB297" s="78"/>
      <c r="CC297" s="78"/>
      <c r="CD297" s="78"/>
      <c r="CE297" s="78"/>
      <c r="CF297" s="78"/>
      <c r="CG297" s="78"/>
      <c r="CH297" s="78"/>
      <c r="CI297" s="78"/>
      <c r="CJ297" s="78"/>
      <c r="CK297" s="78"/>
      <c r="CL297" s="78"/>
      <c r="CM297" s="78"/>
      <c r="CN297" s="78"/>
      <c r="CO297" s="78"/>
      <c r="CP297" s="78"/>
      <c r="CQ297" s="78"/>
      <c r="CR297" s="78"/>
      <c r="CS297" s="78"/>
      <c r="CT297" s="78"/>
      <c r="CU297" s="78"/>
      <c r="CV297" s="78"/>
      <c r="CW297" s="78"/>
      <c r="CX297" s="78"/>
      <c r="CY297" s="78"/>
      <c r="CZ297" s="78"/>
      <c r="DA297" s="78"/>
      <c r="DB297" s="78"/>
      <c r="DC297" s="78"/>
      <c r="DD297" s="78"/>
      <c r="DE297" s="78"/>
      <c r="DF297" s="78"/>
      <c r="DG297" s="78"/>
      <c r="DH297" s="78"/>
      <c r="DI297" s="78"/>
      <c r="DJ297" s="78"/>
      <c r="DK297" s="78"/>
      <c r="DL297" s="78"/>
      <c r="DM297" s="78"/>
      <c r="DN297" s="78"/>
      <c r="DO297" s="78"/>
      <c r="DP297" s="78"/>
      <c r="DQ297" s="78"/>
      <c r="DR297" s="78"/>
      <c r="DS297" s="78"/>
      <c r="DT297" s="78"/>
      <c r="DU297" s="78"/>
      <c r="DV297" s="78"/>
      <c r="DW297" s="78"/>
      <c r="DX297" s="78"/>
      <c r="DY297" s="78"/>
      <c r="DZ297" s="78"/>
      <c r="EA297" s="78"/>
      <c r="EB297" s="78"/>
      <c r="EC297" s="78"/>
      <c r="ED297" s="78"/>
      <c r="EE297" s="78"/>
      <c r="EF297" s="78"/>
      <c r="EG297" s="78"/>
      <c r="EH297" s="78"/>
      <c r="EI297" s="78"/>
      <c r="EJ297" s="78"/>
      <c r="EK297" s="78"/>
      <c r="EL297" s="78"/>
    </row>
    <row r="298" spans="1:142" x14ac:dyDescent="0.2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  <c r="BE298" s="78"/>
      <c r="BF298" s="78"/>
      <c r="BG298" s="78"/>
      <c r="BH298" s="78"/>
      <c r="BI298" s="78"/>
      <c r="BJ298" s="78"/>
      <c r="BK298" s="78"/>
      <c r="BL298" s="78"/>
      <c r="BM298" s="78"/>
      <c r="BN298" s="78"/>
      <c r="BO298" s="78"/>
      <c r="BP298" s="78"/>
      <c r="BQ298" s="78"/>
      <c r="BR298" s="78"/>
      <c r="BS298" s="78"/>
      <c r="BT298" s="78"/>
      <c r="BU298" s="78"/>
      <c r="BV298" s="78"/>
      <c r="BW298" s="78"/>
      <c r="BX298" s="78"/>
      <c r="BY298" s="78"/>
      <c r="BZ298" s="78"/>
      <c r="CA298" s="78"/>
      <c r="CB298" s="78"/>
      <c r="CC298" s="78"/>
      <c r="CD298" s="78"/>
      <c r="CE298" s="78"/>
      <c r="CF298" s="78"/>
      <c r="CG298" s="78"/>
      <c r="CH298" s="78"/>
      <c r="CI298" s="78"/>
      <c r="CJ298" s="78"/>
      <c r="CK298" s="78"/>
      <c r="CL298" s="78"/>
      <c r="CM298" s="78"/>
      <c r="CN298" s="78"/>
      <c r="CO298" s="78"/>
      <c r="CP298" s="78"/>
      <c r="CQ298" s="78"/>
      <c r="CR298" s="78"/>
      <c r="CS298" s="78"/>
      <c r="CT298" s="78"/>
      <c r="CU298" s="78"/>
      <c r="CV298" s="78"/>
      <c r="CW298" s="78"/>
      <c r="CX298" s="78"/>
      <c r="CY298" s="78"/>
      <c r="CZ298" s="78"/>
      <c r="DA298" s="78"/>
      <c r="DB298" s="78"/>
      <c r="DC298" s="78"/>
      <c r="DD298" s="78"/>
      <c r="DE298" s="78"/>
      <c r="DF298" s="78"/>
      <c r="DG298" s="78"/>
      <c r="DH298" s="78"/>
      <c r="DI298" s="78"/>
      <c r="DJ298" s="78"/>
      <c r="DK298" s="78"/>
      <c r="DL298" s="78"/>
      <c r="DM298" s="78"/>
      <c r="DN298" s="78"/>
      <c r="DO298" s="78"/>
      <c r="DP298" s="78"/>
      <c r="DQ298" s="78"/>
      <c r="DR298" s="78"/>
      <c r="DS298" s="78"/>
      <c r="DT298" s="78"/>
      <c r="DU298" s="78"/>
      <c r="DV298" s="78"/>
      <c r="DW298" s="78"/>
      <c r="DX298" s="78"/>
      <c r="DY298" s="78"/>
      <c r="DZ298" s="78"/>
      <c r="EA298" s="78"/>
      <c r="EB298" s="78"/>
      <c r="EC298" s="78"/>
      <c r="ED298" s="78"/>
      <c r="EE298" s="78"/>
      <c r="EF298" s="78"/>
      <c r="EG298" s="78"/>
      <c r="EH298" s="78"/>
      <c r="EI298" s="78"/>
      <c r="EJ298" s="78"/>
      <c r="EK298" s="78"/>
      <c r="EL298" s="78"/>
    </row>
    <row r="299" spans="1:142" x14ac:dyDescent="0.2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8"/>
      <c r="BC299" s="78"/>
      <c r="BD299" s="78"/>
      <c r="BE299" s="78"/>
      <c r="BF299" s="78"/>
      <c r="BG299" s="78"/>
      <c r="BH299" s="78"/>
      <c r="BI299" s="78"/>
      <c r="BJ299" s="78"/>
      <c r="BK299" s="78"/>
      <c r="BL299" s="78"/>
      <c r="BM299" s="78"/>
      <c r="BN299" s="78"/>
      <c r="BO299" s="78"/>
      <c r="BP299" s="78"/>
      <c r="BQ299" s="78"/>
      <c r="BR299" s="78"/>
      <c r="BS299" s="78"/>
      <c r="BT299" s="78"/>
      <c r="BU299" s="78"/>
      <c r="BV299" s="78"/>
      <c r="BW299" s="78"/>
      <c r="BX299" s="78"/>
      <c r="BY299" s="78"/>
      <c r="BZ299" s="78"/>
      <c r="CA299" s="78"/>
      <c r="CB299" s="78"/>
      <c r="CC299" s="78"/>
      <c r="CD299" s="78"/>
      <c r="CE299" s="78"/>
      <c r="CF299" s="78"/>
      <c r="CG299" s="78"/>
      <c r="CH299" s="78"/>
      <c r="CI299" s="78"/>
      <c r="CJ299" s="78"/>
      <c r="CK299" s="78"/>
      <c r="CL299" s="78"/>
      <c r="CM299" s="78"/>
      <c r="CN299" s="78"/>
      <c r="CO299" s="78"/>
      <c r="CP299" s="78"/>
      <c r="CQ299" s="78"/>
      <c r="CR299" s="78"/>
      <c r="CS299" s="78"/>
      <c r="CT299" s="78"/>
      <c r="CU299" s="78"/>
      <c r="CV299" s="78"/>
      <c r="CW299" s="78"/>
      <c r="CX299" s="78"/>
      <c r="CY299" s="78"/>
      <c r="CZ299" s="78"/>
      <c r="DA299" s="78"/>
      <c r="DB299" s="78"/>
      <c r="DC299" s="78"/>
      <c r="DD299" s="78"/>
      <c r="DE299" s="78"/>
      <c r="DF299" s="78"/>
      <c r="DG299" s="78"/>
      <c r="DH299" s="78"/>
      <c r="DI299" s="78"/>
      <c r="DJ299" s="78"/>
      <c r="DK299" s="78"/>
      <c r="DL299" s="78"/>
      <c r="DM299" s="78"/>
      <c r="DN299" s="78"/>
      <c r="DO299" s="78"/>
      <c r="DP299" s="78"/>
      <c r="DQ299" s="78"/>
      <c r="DR299" s="78"/>
      <c r="DS299" s="78"/>
      <c r="DT299" s="78"/>
      <c r="DU299" s="78"/>
      <c r="DV299" s="78"/>
      <c r="DW299" s="78"/>
      <c r="DX299" s="78"/>
      <c r="DY299" s="78"/>
      <c r="DZ299" s="78"/>
      <c r="EA299" s="78"/>
      <c r="EB299" s="78"/>
      <c r="EC299" s="78"/>
      <c r="ED299" s="78"/>
      <c r="EE299" s="78"/>
      <c r="EF299" s="78"/>
      <c r="EG299" s="78"/>
      <c r="EH299" s="78"/>
      <c r="EI299" s="78"/>
      <c r="EJ299" s="78"/>
      <c r="EK299" s="78"/>
      <c r="EL299" s="78"/>
    </row>
    <row r="300" spans="1:142" x14ac:dyDescent="0.2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  <c r="BB300" s="78"/>
      <c r="BC300" s="78"/>
      <c r="BD300" s="78"/>
      <c r="BE300" s="78"/>
      <c r="BF300" s="78"/>
      <c r="BG300" s="78"/>
      <c r="BH300" s="78"/>
      <c r="BI300" s="78"/>
      <c r="BJ300" s="78"/>
      <c r="BK300" s="78"/>
      <c r="BL300" s="78"/>
      <c r="BM300" s="78"/>
      <c r="BN300" s="78"/>
      <c r="BO300" s="78"/>
      <c r="BP300" s="78"/>
      <c r="BQ300" s="78"/>
      <c r="BR300" s="78"/>
      <c r="BS300" s="78"/>
      <c r="BT300" s="78"/>
      <c r="BU300" s="78"/>
      <c r="BV300" s="78"/>
      <c r="BW300" s="78"/>
      <c r="BX300" s="78"/>
      <c r="BY300" s="78"/>
      <c r="BZ300" s="78"/>
      <c r="CA300" s="78"/>
      <c r="CB300" s="78"/>
      <c r="CC300" s="78"/>
      <c r="CD300" s="78"/>
      <c r="CE300" s="78"/>
      <c r="CF300" s="78"/>
      <c r="CG300" s="78"/>
      <c r="CH300" s="78"/>
      <c r="CI300" s="78"/>
      <c r="CJ300" s="78"/>
      <c r="CK300" s="78"/>
      <c r="CL300" s="78"/>
      <c r="CM300" s="78"/>
      <c r="CN300" s="78"/>
      <c r="CO300" s="78"/>
      <c r="CP300" s="78"/>
      <c r="CQ300" s="78"/>
      <c r="CR300" s="78"/>
      <c r="CS300" s="78"/>
      <c r="CT300" s="78"/>
      <c r="CU300" s="78"/>
      <c r="CV300" s="78"/>
      <c r="CW300" s="78"/>
      <c r="CX300" s="78"/>
      <c r="CY300" s="78"/>
      <c r="CZ300" s="78"/>
      <c r="DA300" s="78"/>
      <c r="DB300" s="78"/>
      <c r="DC300" s="78"/>
      <c r="DD300" s="78"/>
      <c r="DE300" s="78"/>
      <c r="DF300" s="78"/>
      <c r="DG300" s="78"/>
      <c r="DH300" s="78"/>
      <c r="DI300" s="78"/>
      <c r="DJ300" s="78"/>
      <c r="DK300" s="78"/>
      <c r="DL300" s="78"/>
      <c r="DM300" s="78"/>
      <c r="DN300" s="78"/>
      <c r="DO300" s="78"/>
      <c r="DP300" s="78"/>
      <c r="DQ300" s="78"/>
      <c r="DR300" s="78"/>
      <c r="DS300" s="78"/>
      <c r="DT300" s="78"/>
      <c r="DU300" s="78"/>
      <c r="DV300" s="78"/>
      <c r="DW300" s="78"/>
      <c r="DX300" s="78"/>
      <c r="DY300" s="78"/>
      <c r="DZ300" s="78"/>
      <c r="EA300" s="78"/>
      <c r="EB300" s="78"/>
      <c r="EC300" s="78"/>
      <c r="ED300" s="78"/>
      <c r="EE300" s="78"/>
      <c r="EF300" s="78"/>
      <c r="EG300" s="78"/>
      <c r="EH300" s="78"/>
      <c r="EI300" s="78"/>
      <c r="EJ300" s="78"/>
      <c r="EK300" s="78"/>
      <c r="EL300" s="78"/>
    </row>
    <row r="301" spans="1:142" x14ac:dyDescent="0.2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  <c r="BB301" s="78"/>
      <c r="BC301" s="78"/>
      <c r="BD301" s="78"/>
      <c r="BE301" s="78"/>
      <c r="BF301" s="78"/>
      <c r="BG301" s="78"/>
      <c r="BH301" s="78"/>
      <c r="BI301" s="78"/>
      <c r="BJ301" s="78"/>
      <c r="BK301" s="78"/>
      <c r="BL301" s="78"/>
      <c r="BM301" s="78"/>
      <c r="BN301" s="78"/>
      <c r="BO301" s="78"/>
      <c r="BP301" s="78"/>
      <c r="BQ301" s="78"/>
      <c r="BR301" s="78"/>
      <c r="BS301" s="78"/>
      <c r="BT301" s="78"/>
      <c r="BU301" s="78"/>
      <c r="BV301" s="78"/>
      <c r="BW301" s="78"/>
      <c r="BX301" s="78"/>
      <c r="BY301" s="78"/>
      <c r="BZ301" s="78"/>
      <c r="CA301" s="78"/>
      <c r="CB301" s="78"/>
      <c r="CC301" s="78"/>
      <c r="CD301" s="78"/>
      <c r="CE301" s="78"/>
      <c r="CF301" s="78"/>
      <c r="CG301" s="78"/>
      <c r="CH301" s="78"/>
      <c r="CI301" s="78"/>
      <c r="CJ301" s="78"/>
      <c r="CK301" s="78"/>
      <c r="CL301" s="78"/>
      <c r="CM301" s="78"/>
      <c r="CN301" s="78"/>
      <c r="CO301" s="78"/>
      <c r="CP301" s="78"/>
      <c r="CQ301" s="78"/>
      <c r="CR301" s="78"/>
      <c r="CS301" s="78"/>
      <c r="CT301" s="78"/>
      <c r="CU301" s="78"/>
      <c r="CV301" s="78"/>
      <c r="CW301" s="78"/>
      <c r="CX301" s="78"/>
      <c r="CY301" s="78"/>
      <c r="CZ301" s="78"/>
      <c r="DA301" s="78"/>
      <c r="DB301" s="78"/>
      <c r="DC301" s="78"/>
      <c r="DD301" s="78"/>
      <c r="DE301" s="78"/>
      <c r="DF301" s="78"/>
      <c r="DG301" s="78"/>
      <c r="DH301" s="78"/>
      <c r="DI301" s="78"/>
      <c r="DJ301" s="78"/>
      <c r="DK301" s="78"/>
      <c r="DL301" s="78"/>
      <c r="DM301" s="78"/>
      <c r="DN301" s="78"/>
      <c r="DO301" s="78"/>
      <c r="DP301" s="78"/>
      <c r="DQ301" s="78"/>
      <c r="DR301" s="78"/>
      <c r="DS301" s="78"/>
      <c r="DT301" s="78"/>
      <c r="DU301" s="78"/>
      <c r="DV301" s="78"/>
      <c r="DW301" s="78"/>
      <c r="DX301" s="78"/>
      <c r="DY301" s="78"/>
      <c r="DZ301" s="78"/>
      <c r="EA301" s="78"/>
      <c r="EB301" s="78"/>
      <c r="EC301" s="78"/>
      <c r="ED301" s="78"/>
      <c r="EE301" s="78"/>
      <c r="EF301" s="78"/>
      <c r="EG301" s="78"/>
      <c r="EH301" s="78"/>
      <c r="EI301" s="78"/>
      <c r="EJ301" s="78"/>
      <c r="EK301" s="78"/>
      <c r="EL301" s="78"/>
    </row>
    <row r="302" spans="1:142" x14ac:dyDescent="0.2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  <c r="BB302" s="78"/>
      <c r="BC302" s="78"/>
      <c r="BD302" s="78"/>
      <c r="BE302" s="78"/>
      <c r="BF302" s="78"/>
      <c r="BG302" s="78"/>
      <c r="BH302" s="78"/>
      <c r="BI302" s="78"/>
      <c r="BJ302" s="78"/>
      <c r="BK302" s="78"/>
      <c r="BL302" s="78"/>
      <c r="BM302" s="78"/>
      <c r="BN302" s="78"/>
      <c r="BO302" s="78"/>
      <c r="BP302" s="78"/>
      <c r="BQ302" s="78"/>
      <c r="BR302" s="78"/>
      <c r="BS302" s="78"/>
      <c r="BT302" s="78"/>
      <c r="BU302" s="78"/>
      <c r="BV302" s="78"/>
      <c r="BW302" s="78"/>
      <c r="BX302" s="78"/>
      <c r="BY302" s="78"/>
      <c r="BZ302" s="78"/>
      <c r="CA302" s="78"/>
      <c r="CB302" s="78"/>
      <c r="CC302" s="78"/>
      <c r="CD302" s="78"/>
      <c r="CE302" s="78"/>
      <c r="CF302" s="78"/>
      <c r="CG302" s="78"/>
      <c r="CH302" s="78"/>
      <c r="CI302" s="78"/>
      <c r="CJ302" s="78"/>
      <c r="CK302" s="78"/>
      <c r="CL302" s="78"/>
      <c r="CM302" s="78"/>
      <c r="CN302" s="78"/>
      <c r="CO302" s="78"/>
      <c r="CP302" s="78"/>
      <c r="CQ302" s="78"/>
      <c r="CR302" s="78"/>
      <c r="CS302" s="78"/>
      <c r="CT302" s="78"/>
      <c r="CU302" s="78"/>
      <c r="CV302" s="78"/>
      <c r="CW302" s="78"/>
      <c r="CX302" s="78"/>
      <c r="CY302" s="78"/>
      <c r="CZ302" s="78"/>
      <c r="DA302" s="78"/>
      <c r="DB302" s="78"/>
      <c r="DC302" s="78"/>
      <c r="DD302" s="78"/>
      <c r="DE302" s="78"/>
      <c r="DF302" s="78"/>
      <c r="DG302" s="78"/>
      <c r="DH302" s="78"/>
      <c r="DI302" s="78"/>
      <c r="DJ302" s="78"/>
      <c r="DK302" s="78"/>
      <c r="DL302" s="78"/>
      <c r="DM302" s="78"/>
      <c r="DN302" s="78"/>
      <c r="DO302" s="78"/>
      <c r="DP302" s="78"/>
      <c r="DQ302" s="78"/>
      <c r="DR302" s="78"/>
      <c r="DS302" s="78"/>
      <c r="DT302" s="78"/>
      <c r="DU302" s="78"/>
      <c r="DV302" s="78"/>
      <c r="DW302" s="78"/>
      <c r="DX302" s="78"/>
      <c r="DY302" s="78"/>
      <c r="DZ302" s="78"/>
      <c r="EA302" s="78"/>
      <c r="EB302" s="78"/>
      <c r="EC302" s="78"/>
      <c r="ED302" s="78"/>
      <c r="EE302" s="78"/>
      <c r="EF302" s="78"/>
      <c r="EG302" s="78"/>
      <c r="EH302" s="78"/>
      <c r="EI302" s="78"/>
      <c r="EJ302" s="78"/>
      <c r="EK302" s="78"/>
      <c r="EL302" s="78"/>
    </row>
    <row r="303" spans="1:142" x14ac:dyDescent="0.2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  <c r="AV303" s="78"/>
      <c r="AW303" s="78"/>
      <c r="AX303" s="78"/>
      <c r="AY303" s="78"/>
      <c r="AZ303" s="78"/>
      <c r="BA303" s="78"/>
      <c r="BB303" s="78"/>
      <c r="BC303" s="78"/>
      <c r="BD303" s="78"/>
      <c r="BE303" s="78"/>
      <c r="BF303" s="78"/>
      <c r="BG303" s="78"/>
      <c r="BH303" s="78"/>
      <c r="BI303" s="78"/>
      <c r="BJ303" s="78"/>
      <c r="BK303" s="78"/>
      <c r="BL303" s="78"/>
      <c r="BM303" s="78"/>
      <c r="BN303" s="78"/>
      <c r="BO303" s="78"/>
      <c r="BP303" s="78"/>
      <c r="BQ303" s="78"/>
      <c r="BR303" s="78"/>
      <c r="BS303" s="78"/>
      <c r="BT303" s="78"/>
      <c r="BU303" s="78"/>
      <c r="BV303" s="78"/>
      <c r="BW303" s="78"/>
      <c r="BX303" s="78"/>
      <c r="BY303" s="78"/>
      <c r="BZ303" s="78"/>
      <c r="CA303" s="78"/>
      <c r="CB303" s="78"/>
      <c r="CC303" s="78"/>
      <c r="CD303" s="78"/>
      <c r="CE303" s="78"/>
      <c r="CF303" s="78"/>
      <c r="CG303" s="78"/>
      <c r="CH303" s="78"/>
      <c r="CI303" s="78"/>
      <c r="CJ303" s="78"/>
      <c r="CK303" s="78"/>
      <c r="CL303" s="78"/>
      <c r="CM303" s="78"/>
      <c r="CN303" s="78"/>
      <c r="CO303" s="78"/>
      <c r="CP303" s="78"/>
      <c r="CQ303" s="78"/>
      <c r="CR303" s="78"/>
      <c r="CS303" s="78"/>
      <c r="CT303" s="78"/>
      <c r="CU303" s="78"/>
      <c r="CV303" s="78"/>
      <c r="CW303" s="78"/>
      <c r="CX303" s="78"/>
      <c r="CY303" s="78"/>
      <c r="CZ303" s="78"/>
      <c r="DA303" s="78"/>
      <c r="DB303" s="78"/>
      <c r="DC303" s="78"/>
      <c r="DD303" s="78"/>
      <c r="DE303" s="78"/>
      <c r="DF303" s="78"/>
      <c r="DG303" s="78"/>
      <c r="DH303" s="78"/>
      <c r="DI303" s="78"/>
      <c r="DJ303" s="78"/>
      <c r="DK303" s="78"/>
      <c r="DL303" s="78"/>
      <c r="DM303" s="78"/>
      <c r="DN303" s="78"/>
      <c r="DO303" s="78"/>
      <c r="DP303" s="78"/>
      <c r="DQ303" s="78"/>
      <c r="DR303" s="78"/>
      <c r="DS303" s="78"/>
      <c r="DT303" s="78"/>
      <c r="DU303" s="78"/>
      <c r="DV303" s="78"/>
      <c r="DW303" s="78"/>
      <c r="DX303" s="78"/>
      <c r="DY303" s="78"/>
      <c r="DZ303" s="78"/>
      <c r="EA303" s="78"/>
      <c r="EB303" s="78"/>
      <c r="EC303" s="78"/>
      <c r="ED303" s="78"/>
      <c r="EE303" s="78"/>
      <c r="EF303" s="78"/>
      <c r="EG303" s="78"/>
      <c r="EH303" s="78"/>
      <c r="EI303" s="78"/>
      <c r="EJ303" s="78"/>
      <c r="EK303" s="78"/>
      <c r="EL303" s="78"/>
    </row>
    <row r="304" spans="1:142" x14ac:dyDescent="0.2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  <c r="AV304" s="78"/>
      <c r="AW304" s="78"/>
      <c r="AX304" s="78"/>
      <c r="AY304" s="78"/>
      <c r="AZ304" s="78"/>
      <c r="BA304" s="78"/>
      <c r="BB304" s="78"/>
      <c r="BC304" s="78"/>
      <c r="BD304" s="78"/>
      <c r="BE304" s="78"/>
      <c r="BF304" s="78"/>
      <c r="BG304" s="78"/>
      <c r="BH304" s="78"/>
      <c r="BI304" s="78"/>
      <c r="BJ304" s="78"/>
      <c r="BK304" s="78"/>
      <c r="BL304" s="78"/>
      <c r="BM304" s="78"/>
      <c r="BN304" s="78"/>
      <c r="BO304" s="78"/>
      <c r="BP304" s="78"/>
      <c r="BQ304" s="78"/>
      <c r="BR304" s="78"/>
      <c r="BS304" s="78"/>
      <c r="BT304" s="78"/>
      <c r="BU304" s="78"/>
      <c r="BV304" s="78"/>
      <c r="BW304" s="78"/>
      <c r="BX304" s="78"/>
      <c r="BY304" s="78"/>
      <c r="BZ304" s="78"/>
      <c r="CA304" s="78"/>
      <c r="CB304" s="78"/>
      <c r="CC304" s="78"/>
      <c r="CD304" s="78"/>
      <c r="CE304" s="78"/>
      <c r="CF304" s="78"/>
      <c r="CG304" s="78"/>
      <c r="CH304" s="78"/>
      <c r="CI304" s="78"/>
      <c r="CJ304" s="78"/>
      <c r="CK304" s="78"/>
      <c r="CL304" s="78"/>
      <c r="CM304" s="78"/>
      <c r="CN304" s="78"/>
      <c r="CO304" s="78"/>
      <c r="CP304" s="78"/>
      <c r="CQ304" s="78"/>
      <c r="CR304" s="78"/>
      <c r="CS304" s="78"/>
      <c r="CT304" s="78"/>
      <c r="CU304" s="78"/>
      <c r="CV304" s="78"/>
      <c r="CW304" s="78"/>
      <c r="CX304" s="78"/>
      <c r="CY304" s="78"/>
      <c r="CZ304" s="78"/>
      <c r="DA304" s="78"/>
      <c r="DB304" s="78"/>
      <c r="DC304" s="78"/>
      <c r="DD304" s="78"/>
      <c r="DE304" s="78"/>
      <c r="DF304" s="78"/>
      <c r="DG304" s="78"/>
      <c r="DH304" s="78"/>
      <c r="DI304" s="78"/>
      <c r="DJ304" s="78"/>
      <c r="DK304" s="78"/>
      <c r="DL304" s="78"/>
      <c r="DM304" s="78"/>
      <c r="DN304" s="78"/>
      <c r="DO304" s="78"/>
      <c r="DP304" s="78"/>
      <c r="DQ304" s="78"/>
      <c r="DR304" s="78"/>
      <c r="DS304" s="78"/>
      <c r="DT304" s="78"/>
      <c r="DU304" s="78"/>
      <c r="DV304" s="78"/>
      <c r="DW304" s="78"/>
      <c r="DX304" s="78"/>
      <c r="DY304" s="78"/>
      <c r="DZ304" s="78"/>
      <c r="EA304" s="78"/>
      <c r="EB304" s="78"/>
      <c r="EC304" s="78"/>
      <c r="ED304" s="78"/>
      <c r="EE304" s="78"/>
      <c r="EF304" s="78"/>
      <c r="EG304" s="78"/>
      <c r="EH304" s="78"/>
      <c r="EI304" s="78"/>
      <c r="EJ304" s="78"/>
      <c r="EK304" s="78"/>
      <c r="EL304" s="78"/>
    </row>
    <row r="305" spans="1:142" x14ac:dyDescent="0.2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  <c r="AV305" s="78"/>
      <c r="AW305" s="78"/>
      <c r="AX305" s="78"/>
      <c r="AY305" s="78"/>
      <c r="AZ305" s="78"/>
      <c r="BA305" s="78"/>
      <c r="BB305" s="78"/>
      <c r="BC305" s="78"/>
      <c r="BD305" s="78"/>
      <c r="BE305" s="78"/>
      <c r="BF305" s="78"/>
      <c r="BG305" s="78"/>
      <c r="BH305" s="78"/>
      <c r="BI305" s="78"/>
      <c r="BJ305" s="78"/>
      <c r="BK305" s="78"/>
      <c r="BL305" s="78"/>
      <c r="BM305" s="78"/>
      <c r="BN305" s="78"/>
      <c r="BO305" s="78"/>
      <c r="BP305" s="78"/>
      <c r="BQ305" s="78"/>
      <c r="BR305" s="78"/>
      <c r="BS305" s="78"/>
      <c r="BT305" s="78"/>
      <c r="BU305" s="78"/>
      <c r="BV305" s="78"/>
      <c r="BW305" s="78"/>
      <c r="BX305" s="78"/>
      <c r="BY305" s="78"/>
      <c r="BZ305" s="78"/>
      <c r="CA305" s="78"/>
      <c r="CB305" s="78"/>
      <c r="CC305" s="78"/>
      <c r="CD305" s="78"/>
      <c r="CE305" s="78"/>
      <c r="CF305" s="78"/>
      <c r="CG305" s="78"/>
      <c r="CH305" s="78"/>
      <c r="CI305" s="78"/>
      <c r="CJ305" s="78"/>
      <c r="CK305" s="78"/>
      <c r="CL305" s="78"/>
      <c r="CM305" s="78"/>
      <c r="CN305" s="78"/>
      <c r="CO305" s="78"/>
      <c r="CP305" s="78"/>
      <c r="CQ305" s="78"/>
      <c r="CR305" s="78"/>
      <c r="CS305" s="78"/>
      <c r="CT305" s="78"/>
      <c r="CU305" s="78"/>
      <c r="CV305" s="78"/>
      <c r="CW305" s="78"/>
      <c r="CX305" s="78"/>
      <c r="CY305" s="78"/>
      <c r="CZ305" s="78"/>
      <c r="DA305" s="78"/>
      <c r="DB305" s="78"/>
      <c r="DC305" s="78"/>
      <c r="DD305" s="78"/>
      <c r="DE305" s="78"/>
      <c r="DF305" s="78"/>
      <c r="DG305" s="78"/>
      <c r="DH305" s="78"/>
      <c r="DI305" s="78"/>
      <c r="DJ305" s="78"/>
      <c r="DK305" s="78"/>
      <c r="DL305" s="78"/>
      <c r="DM305" s="78"/>
      <c r="DN305" s="78"/>
      <c r="DO305" s="78"/>
      <c r="DP305" s="78"/>
      <c r="DQ305" s="78"/>
      <c r="DR305" s="78"/>
      <c r="DS305" s="78"/>
      <c r="DT305" s="78"/>
      <c r="DU305" s="78"/>
      <c r="DV305" s="78"/>
      <c r="DW305" s="78"/>
      <c r="DX305" s="78"/>
      <c r="DY305" s="78"/>
      <c r="DZ305" s="78"/>
      <c r="EA305" s="78"/>
      <c r="EB305" s="78"/>
      <c r="EC305" s="78"/>
      <c r="ED305" s="78"/>
      <c r="EE305" s="78"/>
      <c r="EF305" s="78"/>
      <c r="EG305" s="78"/>
      <c r="EH305" s="78"/>
      <c r="EI305" s="78"/>
      <c r="EJ305" s="78"/>
      <c r="EK305" s="78"/>
      <c r="EL305" s="78"/>
    </row>
    <row r="306" spans="1:142" x14ac:dyDescent="0.2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  <c r="AV306" s="78"/>
      <c r="AW306" s="78"/>
      <c r="AX306" s="78"/>
      <c r="AY306" s="78"/>
      <c r="AZ306" s="78"/>
      <c r="BA306" s="78"/>
      <c r="BB306" s="78"/>
      <c r="BC306" s="78"/>
      <c r="BD306" s="78"/>
      <c r="BE306" s="78"/>
      <c r="BF306" s="78"/>
      <c r="BG306" s="78"/>
      <c r="BH306" s="78"/>
      <c r="BI306" s="78"/>
      <c r="BJ306" s="78"/>
      <c r="BK306" s="78"/>
      <c r="BL306" s="78"/>
      <c r="BM306" s="78"/>
      <c r="BN306" s="78"/>
      <c r="BO306" s="78"/>
      <c r="BP306" s="78"/>
      <c r="BQ306" s="78"/>
      <c r="BR306" s="78"/>
      <c r="BS306" s="78"/>
      <c r="BT306" s="78"/>
      <c r="BU306" s="78"/>
      <c r="BV306" s="78"/>
      <c r="BW306" s="78"/>
      <c r="BX306" s="78"/>
      <c r="BY306" s="78"/>
      <c r="BZ306" s="78"/>
      <c r="CA306" s="78"/>
      <c r="CB306" s="78"/>
      <c r="CC306" s="78"/>
      <c r="CD306" s="78"/>
      <c r="CE306" s="78"/>
      <c r="CF306" s="78"/>
      <c r="CG306" s="78"/>
      <c r="CH306" s="78"/>
      <c r="CI306" s="78"/>
      <c r="CJ306" s="78"/>
      <c r="CK306" s="78"/>
      <c r="CL306" s="78"/>
      <c r="CM306" s="78"/>
      <c r="CN306" s="78"/>
      <c r="CO306" s="78"/>
      <c r="CP306" s="78"/>
      <c r="CQ306" s="78"/>
      <c r="CR306" s="78"/>
      <c r="CS306" s="78"/>
      <c r="CT306" s="78"/>
      <c r="CU306" s="78"/>
      <c r="CV306" s="78"/>
      <c r="CW306" s="78"/>
      <c r="CX306" s="78"/>
      <c r="CY306" s="78"/>
      <c r="CZ306" s="78"/>
      <c r="DA306" s="78"/>
      <c r="DB306" s="78"/>
      <c r="DC306" s="78"/>
      <c r="DD306" s="78"/>
      <c r="DE306" s="78"/>
      <c r="DF306" s="78"/>
      <c r="DG306" s="78"/>
      <c r="DH306" s="78"/>
      <c r="DI306" s="78"/>
      <c r="DJ306" s="78"/>
      <c r="DK306" s="78"/>
      <c r="DL306" s="78"/>
      <c r="DM306" s="78"/>
      <c r="DN306" s="78"/>
      <c r="DO306" s="78"/>
      <c r="DP306" s="78"/>
      <c r="DQ306" s="78"/>
      <c r="DR306" s="78"/>
      <c r="DS306" s="78"/>
      <c r="DT306" s="78"/>
      <c r="DU306" s="78"/>
      <c r="DV306" s="78"/>
      <c r="DW306" s="78"/>
      <c r="DX306" s="78"/>
      <c r="DY306" s="78"/>
      <c r="DZ306" s="78"/>
      <c r="EA306" s="78"/>
      <c r="EB306" s="78"/>
      <c r="EC306" s="78"/>
      <c r="ED306" s="78"/>
      <c r="EE306" s="78"/>
      <c r="EF306" s="78"/>
      <c r="EG306" s="78"/>
      <c r="EH306" s="78"/>
      <c r="EI306" s="78"/>
      <c r="EJ306" s="78"/>
      <c r="EK306" s="78"/>
      <c r="EL306" s="78"/>
    </row>
    <row r="307" spans="1:142" x14ac:dyDescent="0.2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  <c r="AV307" s="78"/>
      <c r="AW307" s="78"/>
      <c r="AX307" s="78"/>
      <c r="AY307" s="78"/>
      <c r="AZ307" s="78"/>
      <c r="BA307" s="78"/>
      <c r="BB307" s="78"/>
      <c r="BC307" s="78"/>
      <c r="BD307" s="78"/>
      <c r="BE307" s="78"/>
      <c r="BF307" s="78"/>
      <c r="BG307" s="78"/>
      <c r="BH307" s="78"/>
      <c r="BI307" s="78"/>
      <c r="BJ307" s="78"/>
      <c r="BK307" s="78"/>
      <c r="BL307" s="78"/>
      <c r="BM307" s="78"/>
      <c r="BN307" s="78"/>
      <c r="BO307" s="78"/>
      <c r="BP307" s="78"/>
      <c r="BQ307" s="78"/>
      <c r="BR307" s="78"/>
      <c r="BS307" s="78"/>
      <c r="BT307" s="78"/>
      <c r="BU307" s="78"/>
      <c r="BV307" s="78"/>
      <c r="BW307" s="78"/>
      <c r="BX307" s="78"/>
      <c r="BY307" s="78"/>
      <c r="BZ307" s="78"/>
      <c r="CA307" s="78"/>
      <c r="CB307" s="78"/>
      <c r="CC307" s="78"/>
      <c r="CD307" s="78"/>
      <c r="CE307" s="78"/>
      <c r="CF307" s="78"/>
      <c r="CG307" s="78"/>
      <c r="CH307" s="78"/>
      <c r="CI307" s="78"/>
      <c r="CJ307" s="78"/>
      <c r="CK307" s="78"/>
      <c r="CL307" s="78"/>
      <c r="CM307" s="78"/>
      <c r="CN307" s="78"/>
      <c r="CO307" s="78"/>
      <c r="CP307" s="78"/>
      <c r="CQ307" s="78"/>
      <c r="CR307" s="78"/>
      <c r="CS307" s="78"/>
      <c r="CT307" s="78"/>
      <c r="CU307" s="78"/>
      <c r="CV307" s="78"/>
      <c r="CW307" s="78"/>
      <c r="CX307" s="78"/>
      <c r="CY307" s="78"/>
      <c r="CZ307" s="78"/>
      <c r="DA307" s="78"/>
      <c r="DB307" s="78"/>
      <c r="DC307" s="78"/>
      <c r="DD307" s="78"/>
      <c r="DE307" s="78"/>
      <c r="DF307" s="78"/>
      <c r="DG307" s="78"/>
      <c r="DH307" s="78"/>
      <c r="DI307" s="78"/>
      <c r="DJ307" s="78"/>
      <c r="DK307" s="78"/>
      <c r="DL307" s="78"/>
      <c r="DM307" s="78"/>
      <c r="DN307" s="78"/>
      <c r="DO307" s="78"/>
      <c r="DP307" s="78"/>
      <c r="DQ307" s="78"/>
      <c r="DR307" s="78"/>
      <c r="DS307" s="78"/>
      <c r="DT307" s="78"/>
      <c r="DU307" s="78"/>
      <c r="DV307" s="78"/>
      <c r="DW307" s="78"/>
      <c r="DX307" s="78"/>
      <c r="DY307" s="78"/>
      <c r="DZ307" s="78"/>
      <c r="EA307" s="78"/>
      <c r="EB307" s="78"/>
      <c r="EC307" s="78"/>
      <c r="ED307" s="78"/>
      <c r="EE307" s="78"/>
      <c r="EF307" s="78"/>
      <c r="EG307" s="78"/>
      <c r="EH307" s="78"/>
      <c r="EI307" s="78"/>
      <c r="EJ307" s="78"/>
      <c r="EK307" s="78"/>
      <c r="EL307" s="78"/>
    </row>
    <row r="308" spans="1:142" x14ac:dyDescent="0.2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  <c r="AV308" s="78"/>
      <c r="AW308" s="78"/>
      <c r="AX308" s="78"/>
      <c r="AY308" s="78"/>
      <c r="AZ308" s="78"/>
      <c r="BA308" s="78"/>
      <c r="BB308" s="78"/>
      <c r="BC308" s="78"/>
      <c r="BD308" s="78"/>
      <c r="BE308" s="78"/>
      <c r="BF308" s="78"/>
      <c r="BG308" s="78"/>
      <c r="BH308" s="78"/>
      <c r="BI308" s="78"/>
      <c r="BJ308" s="78"/>
      <c r="BK308" s="78"/>
      <c r="BL308" s="78"/>
      <c r="BM308" s="78"/>
      <c r="BN308" s="78"/>
      <c r="BO308" s="78"/>
      <c r="BP308" s="78"/>
      <c r="BQ308" s="78"/>
      <c r="BR308" s="78"/>
      <c r="BS308" s="78"/>
      <c r="BT308" s="78"/>
      <c r="BU308" s="78"/>
      <c r="BV308" s="78"/>
      <c r="BW308" s="78"/>
      <c r="BX308" s="78"/>
      <c r="BY308" s="78"/>
      <c r="BZ308" s="78"/>
      <c r="CA308" s="78"/>
      <c r="CB308" s="78"/>
      <c r="CC308" s="78"/>
      <c r="CD308" s="78"/>
      <c r="CE308" s="78"/>
      <c r="CF308" s="78"/>
      <c r="CG308" s="78"/>
      <c r="CH308" s="78"/>
      <c r="CI308" s="78"/>
      <c r="CJ308" s="78"/>
      <c r="CK308" s="78"/>
      <c r="CL308" s="78"/>
      <c r="CM308" s="78"/>
      <c r="CN308" s="78"/>
      <c r="CO308" s="78"/>
      <c r="CP308" s="78"/>
      <c r="CQ308" s="78"/>
      <c r="CR308" s="78"/>
      <c r="CS308" s="78"/>
      <c r="CT308" s="78"/>
      <c r="CU308" s="78"/>
      <c r="CV308" s="78"/>
      <c r="CW308" s="78"/>
      <c r="CX308" s="78"/>
      <c r="CY308" s="78"/>
      <c r="CZ308" s="78"/>
      <c r="DA308" s="78"/>
      <c r="DB308" s="78"/>
      <c r="DC308" s="78"/>
      <c r="DD308" s="78"/>
      <c r="DE308" s="78"/>
      <c r="DF308" s="78"/>
      <c r="DG308" s="78"/>
      <c r="DH308" s="78"/>
      <c r="DI308" s="78"/>
      <c r="DJ308" s="78"/>
      <c r="DK308" s="78"/>
      <c r="DL308" s="78"/>
      <c r="DM308" s="78"/>
      <c r="DN308" s="78"/>
      <c r="DO308" s="78"/>
      <c r="DP308" s="78"/>
      <c r="DQ308" s="78"/>
      <c r="DR308" s="78"/>
      <c r="DS308" s="78"/>
      <c r="DT308" s="78"/>
      <c r="DU308" s="78"/>
      <c r="DV308" s="78"/>
      <c r="DW308" s="78"/>
      <c r="DX308" s="78"/>
      <c r="DY308" s="78"/>
      <c r="DZ308" s="78"/>
      <c r="EA308" s="78"/>
      <c r="EB308" s="78"/>
      <c r="EC308" s="78"/>
      <c r="ED308" s="78"/>
      <c r="EE308" s="78"/>
      <c r="EF308" s="78"/>
      <c r="EG308" s="78"/>
      <c r="EH308" s="78"/>
      <c r="EI308" s="78"/>
      <c r="EJ308" s="78"/>
      <c r="EK308" s="78"/>
      <c r="EL308" s="78"/>
    </row>
    <row r="309" spans="1:142" x14ac:dyDescent="0.2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  <c r="AV309" s="78"/>
      <c r="AW309" s="78"/>
      <c r="AX309" s="78"/>
      <c r="AY309" s="78"/>
      <c r="AZ309" s="78"/>
      <c r="BA309" s="78"/>
      <c r="BB309" s="78"/>
      <c r="BC309" s="78"/>
      <c r="BD309" s="78"/>
      <c r="BE309" s="78"/>
      <c r="BF309" s="78"/>
      <c r="BG309" s="78"/>
      <c r="BH309" s="78"/>
      <c r="BI309" s="78"/>
      <c r="BJ309" s="78"/>
      <c r="BK309" s="78"/>
      <c r="BL309" s="78"/>
      <c r="BM309" s="78"/>
      <c r="BN309" s="78"/>
      <c r="BO309" s="78"/>
      <c r="BP309" s="78"/>
      <c r="BQ309" s="78"/>
      <c r="BR309" s="78"/>
      <c r="BS309" s="78"/>
      <c r="BT309" s="78"/>
      <c r="BU309" s="78"/>
      <c r="BV309" s="78"/>
      <c r="BW309" s="78"/>
      <c r="BX309" s="78"/>
      <c r="BY309" s="78"/>
      <c r="BZ309" s="78"/>
      <c r="CA309" s="78"/>
      <c r="CB309" s="78"/>
      <c r="CC309" s="78"/>
      <c r="CD309" s="78"/>
      <c r="CE309" s="78"/>
      <c r="CF309" s="78"/>
      <c r="CG309" s="78"/>
      <c r="CH309" s="78"/>
      <c r="CI309" s="78"/>
      <c r="CJ309" s="78"/>
      <c r="CK309" s="78"/>
      <c r="CL309" s="78"/>
      <c r="CM309" s="78"/>
      <c r="CN309" s="78"/>
      <c r="CO309" s="78"/>
      <c r="CP309" s="78"/>
      <c r="CQ309" s="78"/>
      <c r="CR309" s="78"/>
      <c r="CS309" s="78"/>
      <c r="CT309" s="78"/>
      <c r="CU309" s="78"/>
      <c r="CV309" s="78"/>
      <c r="CW309" s="78"/>
      <c r="CX309" s="78"/>
      <c r="CY309" s="78"/>
      <c r="CZ309" s="78"/>
      <c r="DA309" s="78"/>
      <c r="DB309" s="78"/>
      <c r="DC309" s="78"/>
      <c r="DD309" s="78"/>
      <c r="DE309" s="78"/>
      <c r="DF309" s="78"/>
      <c r="DG309" s="78"/>
      <c r="DH309" s="78"/>
      <c r="DI309" s="78"/>
      <c r="DJ309" s="78"/>
      <c r="DK309" s="78"/>
      <c r="DL309" s="78"/>
      <c r="DM309" s="78"/>
      <c r="DN309" s="78"/>
      <c r="DO309" s="78"/>
      <c r="DP309" s="78"/>
      <c r="DQ309" s="78"/>
      <c r="DR309" s="78"/>
      <c r="DS309" s="78"/>
      <c r="DT309" s="78"/>
      <c r="DU309" s="78"/>
      <c r="DV309" s="78"/>
      <c r="DW309" s="78"/>
      <c r="DX309" s="78"/>
      <c r="DY309" s="78"/>
      <c r="DZ309" s="78"/>
      <c r="EA309" s="78"/>
      <c r="EB309" s="78"/>
      <c r="EC309" s="78"/>
      <c r="ED309" s="78"/>
      <c r="EE309" s="78"/>
      <c r="EF309" s="78"/>
      <c r="EG309" s="78"/>
      <c r="EH309" s="78"/>
      <c r="EI309" s="78"/>
      <c r="EJ309" s="78"/>
      <c r="EK309" s="78"/>
      <c r="EL309" s="78"/>
    </row>
    <row r="310" spans="1:142" x14ac:dyDescent="0.2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  <c r="AV310" s="78"/>
      <c r="AW310" s="78"/>
      <c r="AX310" s="78"/>
      <c r="AY310" s="78"/>
      <c r="AZ310" s="78"/>
      <c r="BA310" s="78"/>
      <c r="BB310" s="78"/>
      <c r="BC310" s="78"/>
      <c r="BD310" s="78"/>
      <c r="BE310" s="78"/>
      <c r="BF310" s="78"/>
      <c r="BG310" s="78"/>
      <c r="BH310" s="78"/>
      <c r="BI310" s="78"/>
      <c r="BJ310" s="78"/>
      <c r="BK310" s="78"/>
      <c r="BL310" s="78"/>
      <c r="BM310" s="78"/>
      <c r="BN310" s="78"/>
      <c r="BO310" s="78"/>
      <c r="BP310" s="78"/>
      <c r="BQ310" s="78"/>
      <c r="BR310" s="78"/>
      <c r="BS310" s="78"/>
      <c r="BT310" s="78"/>
      <c r="BU310" s="78"/>
      <c r="BV310" s="78"/>
      <c r="BW310" s="78"/>
      <c r="BX310" s="78"/>
      <c r="BY310" s="78"/>
      <c r="BZ310" s="78"/>
      <c r="CA310" s="78"/>
      <c r="CB310" s="78"/>
      <c r="CC310" s="78"/>
      <c r="CD310" s="78"/>
      <c r="CE310" s="78"/>
      <c r="CF310" s="78"/>
      <c r="CG310" s="78"/>
      <c r="CH310" s="78"/>
      <c r="CI310" s="78"/>
      <c r="CJ310" s="78"/>
      <c r="CK310" s="78"/>
      <c r="CL310" s="78"/>
      <c r="CM310" s="78"/>
      <c r="CN310" s="78"/>
      <c r="CO310" s="78"/>
      <c r="CP310" s="78"/>
      <c r="CQ310" s="78"/>
      <c r="CR310" s="78"/>
      <c r="CS310" s="78"/>
      <c r="CT310" s="78"/>
      <c r="CU310" s="78"/>
      <c r="CV310" s="78"/>
      <c r="CW310" s="78"/>
      <c r="CX310" s="78"/>
      <c r="CY310" s="78"/>
      <c r="CZ310" s="78"/>
      <c r="DA310" s="78"/>
      <c r="DB310" s="78"/>
      <c r="DC310" s="78"/>
      <c r="DD310" s="78"/>
      <c r="DE310" s="78"/>
      <c r="DF310" s="78"/>
      <c r="DG310" s="78"/>
      <c r="DH310" s="78"/>
      <c r="DI310" s="78"/>
      <c r="DJ310" s="78"/>
      <c r="DK310" s="78"/>
      <c r="DL310" s="78"/>
      <c r="DM310" s="78"/>
      <c r="DN310" s="78"/>
      <c r="DO310" s="78"/>
      <c r="DP310" s="78"/>
      <c r="DQ310" s="78"/>
      <c r="DR310" s="78"/>
      <c r="DS310" s="78"/>
      <c r="DT310" s="78"/>
      <c r="DU310" s="78"/>
      <c r="DV310" s="78"/>
      <c r="DW310" s="78"/>
      <c r="DX310" s="78"/>
      <c r="DY310" s="78"/>
      <c r="DZ310" s="78"/>
      <c r="EA310" s="78"/>
      <c r="EB310" s="78"/>
      <c r="EC310" s="78"/>
      <c r="ED310" s="78"/>
      <c r="EE310" s="78"/>
      <c r="EF310" s="78"/>
      <c r="EG310" s="78"/>
      <c r="EH310" s="78"/>
      <c r="EI310" s="78"/>
      <c r="EJ310" s="78"/>
      <c r="EK310" s="78"/>
      <c r="EL310" s="78"/>
    </row>
    <row r="311" spans="1:142" x14ac:dyDescent="0.2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  <c r="AV311" s="78"/>
      <c r="AW311" s="78"/>
      <c r="AX311" s="78"/>
      <c r="AY311" s="78"/>
      <c r="AZ311" s="78"/>
      <c r="BA311" s="78"/>
      <c r="BB311" s="78"/>
      <c r="BC311" s="78"/>
      <c r="BD311" s="78"/>
      <c r="BE311" s="78"/>
      <c r="BF311" s="78"/>
      <c r="BG311" s="78"/>
      <c r="BH311" s="78"/>
      <c r="BI311" s="78"/>
      <c r="BJ311" s="78"/>
      <c r="BK311" s="78"/>
      <c r="BL311" s="78"/>
      <c r="BM311" s="78"/>
      <c r="BN311" s="78"/>
      <c r="BO311" s="78"/>
      <c r="BP311" s="78"/>
      <c r="BQ311" s="78"/>
      <c r="BR311" s="78"/>
      <c r="BS311" s="78"/>
      <c r="BT311" s="78"/>
      <c r="BU311" s="78"/>
      <c r="BV311" s="78"/>
      <c r="BW311" s="78"/>
      <c r="BX311" s="78"/>
      <c r="BY311" s="78"/>
      <c r="BZ311" s="78"/>
      <c r="CA311" s="78"/>
      <c r="CB311" s="78"/>
      <c r="CC311" s="78"/>
      <c r="CD311" s="78"/>
      <c r="CE311" s="78"/>
      <c r="CF311" s="78"/>
      <c r="CG311" s="78"/>
      <c r="CH311" s="78"/>
      <c r="CI311" s="78"/>
      <c r="CJ311" s="78"/>
      <c r="CK311" s="78"/>
      <c r="CL311" s="78"/>
      <c r="CM311" s="78"/>
      <c r="CN311" s="78"/>
      <c r="CO311" s="78"/>
      <c r="CP311" s="78"/>
      <c r="CQ311" s="78"/>
      <c r="CR311" s="78"/>
      <c r="CS311" s="78"/>
      <c r="CT311" s="78"/>
      <c r="CU311" s="78"/>
      <c r="CV311" s="78"/>
      <c r="CW311" s="78"/>
      <c r="CX311" s="78"/>
      <c r="CY311" s="78"/>
      <c r="CZ311" s="78"/>
      <c r="DA311" s="78"/>
      <c r="DB311" s="78"/>
      <c r="DC311" s="78"/>
      <c r="DD311" s="78"/>
      <c r="DE311" s="78"/>
      <c r="DF311" s="78"/>
      <c r="DG311" s="78"/>
      <c r="DH311" s="78"/>
      <c r="DI311" s="78"/>
      <c r="DJ311" s="78"/>
      <c r="DK311" s="78"/>
      <c r="DL311" s="78"/>
      <c r="DM311" s="78"/>
      <c r="DN311" s="78"/>
      <c r="DO311" s="78"/>
      <c r="DP311" s="78"/>
      <c r="DQ311" s="78"/>
      <c r="DR311" s="78"/>
      <c r="DS311" s="78"/>
      <c r="DT311" s="78"/>
      <c r="DU311" s="78"/>
      <c r="DV311" s="78"/>
      <c r="DW311" s="78"/>
      <c r="DX311" s="78"/>
      <c r="DY311" s="78"/>
      <c r="DZ311" s="78"/>
      <c r="EA311" s="78"/>
      <c r="EB311" s="78"/>
      <c r="EC311" s="78"/>
      <c r="ED311" s="78"/>
      <c r="EE311" s="78"/>
      <c r="EF311" s="78"/>
      <c r="EG311" s="78"/>
      <c r="EH311" s="78"/>
      <c r="EI311" s="78"/>
      <c r="EJ311" s="78"/>
      <c r="EK311" s="78"/>
      <c r="EL311" s="78"/>
    </row>
    <row r="312" spans="1:142" x14ac:dyDescent="0.2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  <c r="AV312" s="78"/>
      <c r="AW312" s="78"/>
      <c r="AX312" s="78"/>
      <c r="AY312" s="78"/>
      <c r="AZ312" s="78"/>
      <c r="BA312" s="78"/>
      <c r="BB312" s="78"/>
      <c r="BC312" s="78"/>
      <c r="BD312" s="78"/>
      <c r="BE312" s="78"/>
      <c r="BF312" s="78"/>
      <c r="BG312" s="78"/>
      <c r="BH312" s="78"/>
      <c r="BI312" s="78"/>
      <c r="BJ312" s="78"/>
      <c r="BK312" s="78"/>
      <c r="BL312" s="78"/>
      <c r="BM312" s="78"/>
      <c r="BN312" s="78"/>
      <c r="BO312" s="78"/>
      <c r="BP312" s="78"/>
      <c r="BQ312" s="78"/>
      <c r="BR312" s="78"/>
      <c r="BS312" s="78"/>
      <c r="BT312" s="78"/>
      <c r="BU312" s="78"/>
      <c r="BV312" s="78"/>
      <c r="BW312" s="78"/>
      <c r="BX312" s="78"/>
      <c r="BY312" s="78"/>
      <c r="BZ312" s="78"/>
      <c r="CA312" s="78"/>
      <c r="CB312" s="78"/>
      <c r="CC312" s="78"/>
      <c r="CD312" s="78"/>
      <c r="CE312" s="78"/>
      <c r="CF312" s="78"/>
      <c r="CG312" s="78"/>
      <c r="CH312" s="78"/>
      <c r="CI312" s="78"/>
      <c r="CJ312" s="78"/>
      <c r="CK312" s="78"/>
      <c r="CL312" s="78"/>
      <c r="CM312" s="78"/>
      <c r="CN312" s="78"/>
      <c r="CO312" s="78"/>
      <c r="CP312" s="78"/>
      <c r="CQ312" s="78"/>
      <c r="CR312" s="78"/>
      <c r="CS312" s="78"/>
      <c r="CT312" s="78"/>
      <c r="CU312" s="78"/>
      <c r="CV312" s="78"/>
      <c r="CW312" s="78"/>
      <c r="CX312" s="78"/>
      <c r="CY312" s="78"/>
      <c r="CZ312" s="78"/>
      <c r="DA312" s="78"/>
      <c r="DB312" s="78"/>
      <c r="DC312" s="78"/>
      <c r="DD312" s="78"/>
      <c r="DE312" s="78"/>
      <c r="DF312" s="78"/>
      <c r="DG312" s="78"/>
      <c r="DH312" s="78"/>
      <c r="DI312" s="78"/>
      <c r="DJ312" s="78"/>
      <c r="DK312" s="78"/>
      <c r="DL312" s="78"/>
      <c r="DM312" s="78"/>
      <c r="DN312" s="78"/>
      <c r="DO312" s="78"/>
      <c r="DP312" s="78"/>
      <c r="DQ312" s="78"/>
      <c r="DR312" s="78"/>
      <c r="DS312" s="78"/>
      <c r="DT312" s="78"/>
      <c r="DU312" s="78"/>
      <c r="DV312" s="78"/>
      <c r="DW312" s="78"/>
      <c r="DX312" s="78"/>
      <c r="DY312" s="78"/>
      <c r="DZ312" s="78"/>
      <c r="EA312" s="78"/>
      <c r="EB312" s="78"/>
      <c r="EC312" s="78"/>
      <c r="ED312" s="78"/>
      <c r="EE312" s="78"/>
      <c r="EF312" s="78"/>
      <c r="EG312" s="78"/>
      <c r="EH312" s="78"/>
      <c r="EI312" s="78"/>
      <c r="EJ312" s="78"/>
      <c r="EK312" s="78"/>
      <c r="EL312" s="78"/>
    </row>
    <row r="313" spans="1:142" x14ac:dyDescent="0.2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  <c r="AV313" s="78"/>
      <c r="AW313" s="78"/>
      <c r="AX313" s="78"/>
      <c r="AY313" s="78"/>
      <c r="AZ313" s="78"/>
      <c r="BA313" s="78"/>
      <c r="BB313" s="78"/>
      <c r="BC313" s="78"/>
      <c r="BD313" s="78"/>
      <c r="BE313" s="78"/>
      <c r="BF313" s="78"/>
      <c r="BG313" s="78"/>
      <c r="BH313" s="78"/>
      <c r="BI313" s="78"/>
      <c r="BJ313" s="78"/>
      <c r="BK313" s="78"/>
      <c r="BL313" s="78"/>
      <c r="BM313" s="78"/>
      <c r="BN313" s="78"/>
      <c r="BO313" s="78"/>
      <c r="BP313" s="78"/>
      <c r="BQ313" s="78"/>
      <c r="BR313" s="78"/>
      <c r="BS313" s="78"/>
      <c r="BT313" s="78"/>
      <c r="BU313" s="78"/>
      <c r="BV313" s="78"/>
      <c r="BW313" s="78"/>
      <c r="BX313" s="78"/>
      <c r="BY313" s="78"/>
      <c r="BZ313" s="78"/>
      <c r="CA313" s="78"/>
      <c r="CB313" s="78"/>
      <c r="CC313" s="78"/>
      <c r="CD313" s="78"/>
      <c r="CE313" s="78"/>
      <c r="CF313" s="78"/>
      <c r="CG313" s="78"/>
      <c r="CH313" s="78"/>
      <c r="CI313" s="78"/>
      <c r="CJ313" s="78"/>
      <c r="CK313" s="78"/>
      <c r="CL313" s="78"/>
      <c r="CM313" s="78"/>
      <c r="CN313" s="78"/>
      <c r="CO313" s="78"/>
      <c r="CP313" s="78"/>
      <c r="CQ313" s="78"/>
      <c r="CR313" s="78"/>
      <c r="CS313" s="78"/>
      <c r="CT313" s="78"/>
      <c r="CU313" s="78"/>
      <c r="CV313" s="78"/>
      <c r="CW313" s="78"/>
      <c r="CX313" s="78"/>
      <c r="CY313" s="78"/>
      <c r="CZ313" s="78"/>
      <c r="DA313" s="78"/>
      <c r="DB313" s="78"/>
      <c r="DC313" s="78"/>
      <c r="DD313" s="78"/>
      <c r="DE313" s="78"/>
      <c r="DF313" s="78"/>
      <c r="DG313" s="78"/>
      <c r="DH313" s="78"/>
      <c r="DI313" s="78"/>
      <c r="DJ313" s="78"/>
      <c r="DK313" s="78"/>
      <c r="DL313" s="78"/>
      <c r="DM313" s="78"/>
      <c r="DN313" s="78"/>
      <c r="DO313" s="78"/>
      <c r="DP313" s="78"/>
      <c r="DQ313" s="78"/>
      <c r="DR313" s="78"/>
      <c r="DS313" s="78"/>
      <c r="DT313" s="78"/>
      <c r="DU313" s="78"/>
      <c r="DV313" s="78"/>
      <c r="DW313" s="78"/>
      <c r="DX313" s="78"/>
      <c r="DY313" s="78"/>
      <c r="DZ313" s="78"/>
      <c r="EA313" s="78"/>
      <c r="EB313" s="78"/>
      <c r="EC313" s="78"/>
      <c r="ED313" s="78"/>
      <c r="EE313" s="78"/>
      <c r="EF313" s="78"/>
      <c r="EG313" s="78"/>
      <c r="EH313" s="78"/>
      <c r="EI313" s="78"/>
      <c r="EJ313" s="78"/>
      <c r="EK313" s="78"/>
      <c r="EL313" s="78"/>
    </row>
    <row r="314" spans="1:142" x14ac:dyDescent="0.2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78"/>
      <c r="AE314" s="78"/>
      <c r="AF314" s="78"/>
      <c r="AG314" s="78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  <c r="AV314" s="78"/>
      <c r="AW314" s="78"/>
      <c r="AX314" s="78"/>
      <c r="AY314" s="78"/>
      <c r="AZ314" s="78"/>
      <c r="BA314" s="78"/>
      <c r="BB314" s="78"/>
      <c r="BC314" s="78"/>
      <c r="BD314" s="78"/>
      <c r="BE314" s="78"/>
      <c r="BF314" s="78"/>
      <c r="BG314" s="78"/>
      <c r="BH314" s="78"/>
      <c r="BI314" s="78"/>
      <c r="BJ314" s="78"/>
      <c r="BK314" s="78"/>
      <c r="BL314" s="78"/>
      <c r="BM314" s="78"/>
      <c r="BN314" s="78"/>
      <c r="BO314" s="78"/>
      <c r="BP314" s="78"/>
      <c r="BQ314" s="78"/>
      <c r="BR314" s="78"/>
      <c r="BS314" s="78"/>
      <c r="BT314" s="78"/>
      <c r="BU314" s="78"/>
      <c r="BV314" s="78"/>
      <c r="BW314" s="78"/>
      <c r="BX314" s="78"/>
      <c r="BY314" s="78"/>
      <c r="BZ314" s="78"/>
      <c r="CA314" s="78"/>
      <c r="CB314" s="78"/>
      <c r="CC314" s="78"/>
      <c r="CD314" s="78"/>
      <c r="CE314" s="78"/>
      <c r="CF314" s="78"/>
      <c r="CG314" s="78"/>
      <c r="CH314" s="78"/>
      <c r="CI314" s="78"/>
      <c r="CJ314" s="78"/>
      <c r="CK314" s="78"/>
      <c r="CL314" s="78"/>
      <c r="CM314" s="78"/>
      <c r="CN314" s="78"/>
      <c r="CO314" s="78"/>
      <c r="CP314" s="78"/>
      <c r="CQ314" s="78"/>
      <c r="CR314" s="78"/>
      <c r="CS314" s="78"/>
      <c r="CT314" s="78"/>
      <c r="CU314" s="78"/>
      <c r="CV314" s="78"/>
      <c r="CW314" s="78"/>
      <c r="CX314" s="78"/>
      <c r="CY314" s="78"/>
      <c r="CZ314" s="78"/>
      <c r="DA314" s="78"/>
      <c r="DB314" s="78"/>
      <c r="DC314" s="78"/>
      <c r="DD314" s="78"/>
      <c r="DE314" s="78"/>
      <c r="DF314" s="78"/>
      <c r="DG314" s="78"/>
      <c r="DH314" s="78"/>
      <c r="DI314" s="78"/>
      <c r="DJ314" s="78"/>
      <c r="DK314" s="78"/>
      <c r="DL314" s="78"/>
      <c r="DM314" s="78"/>
      <c r="DN314" s="78"/>
      <c r="DO314" s="78"/>
      <c r="DP314" s="78"/>
      <c r="DQ314" s="78"/>
      <c r="DR314" s="78"/>
      <c r="DS314" s="78"/>
      <c r="DT314" s="78"/>
      <c r="DU314" s="78"/>
      <c r="DV314" s="78"/>
      <c r="DW314" s="78"/>
      <c r="DX314" s="78"/>
      <c r="DY314" s="78"/>
      <c r="DZ314" s="78"/>
      <c r="EA314" s="78"/>
      <c r="EB314" s="78"/>
      <c r="EC314" s="78"/>
      <c r="ED314" s="78"/>
      <c r="EE314" s="78"/>
      <c r="EF314" s="78"/>
      <c r="EG314" s="78"/>
      <c r="EH314" s="78"/>
      <c r="EI314" s="78"/>
      <c r="EJ314" s="78"/>
      <c r="EK314" s="78"/>
      <c r="EL314" s="78"/>
    </row>
    <row r="315" spans="1:142" x14ac:dyDescent="0.2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  <c r="AV315" s="78"/>
      <c r="AW315" s="78"/>
      <c r="AX315" s="78"/>
      <c r="AY315" s="78"/>
      <c r="AZ315" s="78"/>
      <c r="BA315" s="78"/>
      <c r="BB315" s="78"/>
      <c r="BC315" s="78"/>
      <c r="BD315" s="78"/>
      <c r="BE315" s="78"/>
      <c r="BF315" s="78"/>
      <c r="BG315" s="78"/>
      <c r="BH315" s="78"/>
      <c r="BI315" s="78"/>
      <c r="BJ315" s="78"/>
      <c r="BK315" s="78"/>
      <c r="BL315" s="78"/>
      <c r="BM315" s="78"/>
      <c r="BN315" s="78"/>
      <c r="BO315" s="78"/>
      <c r="BP315" s="78"/>
      <c r="BQ315" s="78"/>
      <c r="BR315" s="78"/>
      <c r="BS315" s="78"/>
      <c r="BT315" s="78"/>
      <c r="BU315" s="78"/>
      <c r="BV315" s="78"/>
      <c r="BW315" s="78"/>
      <c r="BX315" s="78"/>
      <c r="BY315" s="78"/>
      <c r="BZ315" s="78"/>
      <c r="CA315" s="78"/>
      <c r="CB315" s="78"/>
      <c r="CC315" s="78"/>
      <c r="CD315" s="78"/>
      <c r="CE315" s="78"/>
      <c r="CF315" s="78"/>
      <c r="CG315" s="78"/>
      <c r="CH315" s="78"/>
      <c r="CI315" s="78"/>
      <c r="CJ315" s="78"/>
      <c r="CK315" s="78"/>
      <c r="CL315" s="78"/>
      <c r="CM315" s="78"/>
      <c r="CN315" s="78"/>
      <c r="CO315" s="78"/>
      <c r="CP315" s="78"/>
      <c r="CQ315" s="78"/>
      <c r="CR315" s="78"/>
      <c r="CS315" s="78"/>
      <c r="CT315" s="78"/>
      <c r="CU315" s="78"/>
      <c r="CV315" s="78"/>
      <c r="CW315" s="78"/>
      <c r="CX315" s="78"/>
      <c r="CY315" s="78"/>
      <c r="CZ315" s="78"/>
      <c r="DA315" s="78"/>
      <c r="DB315" s="78"/>
      <c r="DC315" s="78"/>
      <c r="DD315" s="78"/>
      <c r="DE315" s="78"/>
      <c r="DF315" s="78"/>
      <c r="DG315" s="78"/>
      <c r="DH315" s="78"/>
      <c r="DI315" s="78"/>
      <c r="DJ315" s="78"/>
      <c r="DK315" s="78"/>
      <c r="DL315" s="78"/>
      <c r="DM315" s="78"/>
      <c r="DN315" s="78"/>
      <c r="DO315" s="78"/>
      <c r="DP315" s="78"/>
      <c r="DQ315" s="78"/>
      <c r="DR315" s="78"/>
      <c r="DS315" s="78"/>
      <c r="DT315" s="78"/>
      <c r="DU315" s="78"/>
      <c r="DV315" s="78"/>
      <c r="DW315" s="78"/>
      <c r="DX315" s="78"/>
      <c r="DY315" s="78"/>
      <c r="DZ315" s="78"/>
      <c r="EA315" s="78"/>
      <c r="EB315" s="78"/>
      <c r="EC315" s="78"/>
      <c r="ED315" s="78"/>
      <c r="EE315" s="78"/>
      <c r="EF315" s="78"/>
      <c r="EG315" s="78"/>
      <c r="EH315" s="78"/>
      <c r="EI315" s="78"/>
      <c r="EJ315" s="78"/>
      <c r="EK315" s="78"/>
      <c r="EL315" s="78"/>
    </row>
    <row r="316" spans="1:142" x14ac:dyDescent="0.2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78"/>
      <c r="AE316" s="78"/>
      <c r="AF316" s="78"/>
      <c r="AG316" s="78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  <c r="AV316" s="78"/>
      <c r="AW316" s="78"/>
      <c r="AX316" s="78"/>
      <c r="AY316" s="78"/>
      <c r="AZ316" s="78"/>
      <c r="BA316" s="78"/>
      <c r="BB316" s="78"/>
      <c r="BC316" s="78"/>
      <c r="BD316" s="78"/>
      <c r="BE316" s="78"/>
      <c r="BF316" s="78"/>
      <c r="BG316" s="78"/>
      <c r="BH316" s="78"/>
      <c r="BI316" s="78"/>
      <c r="BJ316" s="78"/>
      <c r="BK316" s="78"/>
      <c r="BL316" s="78"/>
      <c r="BM316" s="78"/>
      <c r="BN316" s="78"/>
      <c r="BO316" s="78"/>
      <c r="BP316" s="78"/>
      <c r="BQ316" s="78"/>
      <c r="BR316" s="78"/>
      <c r="BS316" s="78"/>
      <c r="BT316" s="78"/>
      <c r="BU316" s="78"/>
      <c r="BV316" s="78"/>
      <c r="BW316" s="78"/>
      <c r="BX316" s="78"/>
      <c r="BY316" s="78"/>
      <c r="BZ316" s="78"/>
      <c r="CA316" s="78"/>
      <c r="CB316" s="78"/>
      <c r="CC316" s="78"/>
      <c r="CD316" s="78"/>
      <c r="CE316" s="78"/>
      <c r="CF316" s="78"/>
      <c r="CG316" s="78"/>
      <c r="CH316" s="78"/>
      <c r="CI316" s="78"/>
      <c r="CJ316" s="78"/>
      <c r="CK316" s="78"/>
      <c r="CL316" s="78"/>
      <c r="CM316" s="78"/>
      <c r="CN316" s="78"/>
      <c r="CO316" s="78"/>
      <c r="CP316" s="78"/>
      <c r="CQ316" s="78"/>
      <c r="CR316" s="78"/>
      <c r="CS316" s="78"/>
      <c r="CT316" s="78"/>
      <c r="CU316" s="78"/>
      <c r="CV316" s="78"/>
      <c r="CW316" s="78"/>
      <c r="CX316" s="78"/>
      <c r="CY316" s="78"/>
      <c r="CZ316" s="78"/>
      <c r="DA316" s="78"/>
      <c r="DB316" s="78"/>
      <c r="DC316" s="78"/>
      <c r="DD316" s="78"/>
      <c r="DE316" s="78"/>
      <c r="DF316" s="78"/>
      <c r="DG316" s="78"/>
      <c r="DH316" s="78"/>
      <c r="DI316" s="78"/>
      <c r="DJ316" s="78"/>
      <c r="DK316" s="78"/>
      <c r="DL316" s="78"/>
      <c r="DM316" s="78"/>
      <c r="DN316" s="78"/>
      <c r="DO316" s="78"/>
      <c r="DP316" s="78"/>
      <c r="DQ316" s="78"/>
      <c r="DR316" s="78"/>
      <c r="DS316" s="78"/>
      <c r="DT316" s="78"/>
      <c r="DU316" s="78"/>
      <c r="DV316" s="78"/>
      <c r="DW316" s="78"/>
      <c r="DX316" s="78"/>
      <c r="DY316" s="78"/>
      <c r="DZ316" s="78"/>
      <c r="EA316" s="78"/>
      <c r="EB316" s="78"/>
      <c r="EC316" s="78"/>
      <c r="ED316" s="78"/>
      <c r="EE316" s="78"/>
      <c r="EF316" s="78"/>
      <c r="EG316" s="78"/>
      <c r="EH316" s="78"/>
      <c r="EI316" s="78"/>
      <c r="EJ316" s="78"/>
      <c r="EK316" s="78"/>
      <c r="EL316" s="78"/>
    </row>
    <row r="317" spans="1:142" x14ac:dyDescent="0.2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78"/>
      <c r="AE317" s="78"/>
      <c r="AF317" s="78"/>
      <c r="AG317" s="78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  <c r="AV317" s="78"/>
      <c r="AW317" s="78"/>
      <c r="AX317" s="78"/>
      <c r="AY317" s="78"/>
      <c r="AZ317" s="78"/>
      <c r="BA317" s="78"/>
      <c r="BB317" s="78"/>
      <c r="BC317" s="78"/>
      <c r="BD317" s="78"/>
      <c r="BE317" s="78"/>
      <c r="BF317" s="78"/>
      <c r="BG317" s="78"/>
      <c r="BH317" s="78"/>
      <c r="BI317" s="78"/>
      <c r="BJ317" s="78"/>
      <c r="BK317" s="78"/>
      <c r="BL317" s="78"/>
      <c r="BM317" s="78"/>
      <c r="BN317" s="78"/>
      <c r="BO317" s="78"/>
      <c r="BP317" s="78"/>
      <c r="BQ317" s="78"/>
      <c r="BR317" s="78"/>
      <c r="BS317" s="78"/>
      <c r="BT317" s="78"/>
      <c r="BU317" s="78"/>
      <c r="BV317" s="78"/>
      <c r="BW317" s="78"/>
      <c r="BX317" s="78"/>
      <c r="BY317" s="78"/>
      <c r="BZ317" s="78"/>
      <c r="CA317" s="78"/>
      <c r="CB317" s="78"/>
      <c r="CC317" s="78"/>
      <c r="CD317" s="78"/>
      <c r="CE317" s="78"/>
      <c r="CF317" s="78"/>
      <c r="CG317" s="78"/>
      <c r="CH317" s="78"/>
      <c r="CI317" s="78"/>
      <c r="CJ317" s="78"/>
      <c r="CK317" s="78"/>
      <c r="CL317" s="78"/>
      <c r="CM317" s="78"/>
      <c r="CN317" s="78"/>
      <c r="CO317" s="78"/>
      <c r="CP317" s="78"/>
      <c r="CQ317" s="78"/>
      <c r="CR317" s="78"/>
      <c r="CS317" s="78"/>
      <c r="CT317" s="78"/>
      <c r="CU317" s="78"/>
      <c r="CV317" s="78"/>
      <c r="CW317" s="78"/>
      <c r="CX317" s="78"/>
      <c r="CY317" s="78"/>
      <c r="CZ317" s="78"/>
      <c r="DA317" s="78"/>
      <c r="DB317" s="78"/>
      <c r="DC317" s="78"/>
      <c r="DD317" s="78"/>
      <c r="DE317" s="78"/>
      <c r="DF317" s="78"/>
      <c r="DG317" s="78"/>
      <c r="DH317" s="78"/>
      <c r="DI317" s="78"/>
      <c r="DJ317" s="78"/>
      <c r="DK317" s="78"/>
      <c r="DL317" s="78"/>
      <c r="DM317" s="78"/>
      <c r="DN317" s="78"/>
      <c r="DO317" s="78"/>
      <c r="DP317" s="78"/>
      <c r="DQ317" s="78"/>
      <c r="DR317" s="78"/>
      <c r="DS317" s="78"/>
      <c r="DT317" s="78"/>
      <c r="DU317" s="78"/>
      <c r="DV317" s="78"/>
      <c r="DW317" s="78"/>
      <c r="DX317" s="78"/>
      <c r="DY317" s="78"/>
      <c r="DZ317" s="78"/>
      <c r="EA317" s="78"/>
      <c r="EB317" s="78"/>
      <c r="EC317" s="78"/>
      <c r="ED317" s="78"/>
      <c r="EE317" s="78"/>
      <c r="EF317" s="78"/>
      <c r="EG317" s="78"/>
      <c r="EH317" s="78"/>
      <c r="EI317" s="78"/>
      <c r="EJ317" s="78"/>
      <c r="EK317" s="78"/>
      <c r="EL317" s="78"/>
    </row>
    <row r="318" spans="1:142" x14ac:dyDescent="0.2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  <c r="AV318" s="78"/>
      <c r="AW318" s="78"/>
      <c r="AX318" s="78"/>
      <c r="AY318" s="78"/>
      <c r="AZ318" s="78"/>
      <c r="BA318" s="78"/>
      <c r="BB318" s="78"/>
      <c r="BC318" s="78"/>
      <c r="BD318" s="78"/>
      <c r="BE318" s="78"/>
      <c r="BF318" s="78"/>
      <c r="BG318" s="78"/>
      <c r="BH318" s="78"/>
      <c r="BI318" s="78"/>
      <c r="BJ318" s="78"/>
      <c r="BK318" s="78"/>
      <c r="BL318" s="78"/>
      <c r="BM318" s="78"/>
      <c r="BN318" s="78"/>
      <c r="BO318" s="78"/>
      <c r="BP318" s="78"/>
      <c r="BQ318" s="78"/>
      <c r="BR318" s="78"/>
      <c r="BS318" s="78"/>
      <c r="BT318" s="78"/>
      <c r="BU318" s="78"/>
      <c r="BV318" s="78"/>
      <c r="BW318" s="78"/>
      <c r="BX318" s="78"/>
      <c r="BY318" s="78"/>
      <c r="BZ318" s="78"/>
      <c r="CA318" s="78"/>
      <c r="CB318" s="78"/>
      <c r="CC318" s="78"/>
      <c r="CD318" s="78"/>
      <c r="CE318" s="78"/>
      <c r="CF318" s="78"/>
      <c r="CG318" s="78"/>
      <c r="CH318" s="78"/>
      <c r="CI318" s="78"/>
      <c r="CJ318" s="78"/>
      <c r="CK318" s="78"/>
      <c r="CL318" s="78"/>
      <c r="CM318" s="78"/>
      <c r="CN318" s="78"/>
      <c r="CO318" s="78"/>
      <c r="CP318" s="78"/>
      <c r="CQ318" s="78"/>
      <c r="CR318" s="78"/>
      <c r="CS318" s="78"/>
      <c r="CT318" s="78"/>
      <c r="CU318" s="78"/>
      <c r="CV318" s="78"/>
      <c r="CW318" s="78"/>
      <c r="CX318" s="78"/>
      <c r="CY318" s="78"/>
      <c r="CZ318" s="78"/>
      <c r="DA318" s="78"/>
      <c r="DB318" s="78"/>
      <c r="DC318" s="78"/>
      <c r="DD318" s="78"/>
      <c r="DE318" s="78"/>
      <c r="DF318" s="78"/>
      <c r="DG318" s="78"/>
      <c r="DH318" s="78"/>
      <c r="DI318" s="78"/>
      <c r="DJ318" s="78"/>
      <c r="DK318" s="78"/>
      <c r="DL318" s="78"/>
      <c r="DM318" s="78"/>
      <c r="DN318" s="78"/>
      <c r="DO318" s="78"/>
      <c r="DP318" s="78"/>
      <c r="DQ318" s="78"/>
      <c r="DR318" s="78"/>
      <c r="DS318" s="78"/>
      <c r="DT318" s="78"/>
      <c r="DU318" s="78"/>
      <c r="DV318" s="78"/>
      <c r="DW318" s="78"/>
      <c r="DX318" s="78"/>
      <c r="DY318" s="78"/>
      <c r="DZ318" s="78"/>
      <c r="EA318" s="78"/>
      <c r="EB318" s="78"/>
      <c r="EC318" s="78"/>
      <c r="ED318" s="78"/>
      <c r="EE318" s="78"/>
      <c r="EF318" s="78"/>
      <c r="EG318" s="78"/>
      <c r="EH318" s="78"/>
      <c r="EI318" s="78"/>
      <c r="EJ318" s="78"/>
      <c r="EK318" s="78"/>
      <c r="EL318" s="78"/>
    </row>
    <row r="319" spans="1:142" x14ac:dyDescent="0.2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78"/>
      <c r="AE319" s="78"/>
      <c r="AF319" s="78"/>
      <c r="AG319" s="78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  <c r="AV319" s="78"/>
      <c r="AW319" s="78"/>
      <c r="AX319" s="78"/>
      <c r="AY319" s="78"/>
      <c r="AZ319" s="78"/>
      <c r="BA319" s="78"/>
      <c r="BB319" s="78"/>
      <c r="BC319" s="78"/>
      <c r="BD319" s="78"/>
      <c r="BE319" s="78"/>
      <c r="BF319" s="78"/>
      <c r="BG319" s="78"/>
      <c r="BH319" s="78"/>
      <c r="BI319" s="78"/>
      <c r="BJ319" s="78"/>
      <c r="BK319" s="78"/>
      <c r="BL319" s="78"/>
      <c r="BM319" s="78"/>
      <c r="BN319" s="78"/>
      <c r="BO319" s="78"/>
      <c r="BP319" s="78"/>
      <c r="BQ319" s="78"/>
      <c r="BR319" s="78"/>
      <c r="BS319" s="78"/>
      <c r="BT319" s="78"/>
      <c r="BU319" s="78"/>
      <c r="BV319" s="78"/>
      <c r="BW319" s="78"/>
      <c r="BX319" s="78"/>
      <c r="BY319" s="78"/>
      <c r="BZ319" s="78"/>
      <c r="CA319" s="78"/>
      <c r="CB319" s="78"/>
      <c r="CC319" s="78"/>
      <c r="CD319" s="78"/>
      <c r="CE319" s="78"/>
      <c r="CF319" s="78"/>
      <c r="CG319" s="78"/>
      <c r="CH319" s="78"/>
      <c r="CI319" s="78"/>
      <c r="CJ319" s="78"/>
      <c r="CK319" s="78"/>
      <c r="CL319" s="78"/>
      <c r="CM319" s="78"/>
      <c r="CN319" s="78"/>
      <c r="CO319" s="78"/>
      <c r="CP319" s="78"/>
      <c r="CQ319" s="78"/>
      <c r="CR319" s="78"/>
      <c r="CS319" s="78"/>
      <c r="CT319" s="78"/>
      <c r="CU319" s="78"/>
      <c r="CV319" s="78"/>
      <c r="CW319" s="78"/>
      <c r="CX319" s="78"/>
      <c r="CY319" s="78"/>
      <c r="CZ319" s="78"/>
      <c r="DA319" s="78"/>
      <c r="DB319" s="78"/>
      <c r="DC319" s="78"/>
      <c r="DD319" s="78"/>
      <c r="DE319" s="78"/>
      <c r="DF319" s="78"/>
      <c r="DG319" s="78"/>
      <c r="DH319" s="78"/>
      <c r="DI319" s="78"/>
      <c r="DJ319" s="78"/>
      <c r="DK319" s="78"/>
      <c r="DL319" s="78"/>
      <c r="DM319" s="78"/>
      <c r="DN319" s="78"/>
      <c r="DO319" s="78"/>
      <c r="DP319" s="78"/>
      <c r="DQ319" s="78"/>
      <c r="DR319" s="78"/>
      <c r="DS319" s="78"/>
      <c r="DT319" s="78"/>
      <c r="DU319" s="78"/>
      <c r="DV319" s="78"/>
      <c r="DW319" s="78"/>
      <c r="DX319" s="78"/>
      <c r="DY319" s="78"/>
      <c r="DZ319" s="78"/>
      <c r="EA319" s="78"/>
      <c r="EB319" s="78"/>
      <c r="EC319" s="78"/>
      <c r="ED319" s="78"/>
      <c r="EE319" s="78"/>
      <c r="EF319" s="78"/>
      <c r="EG319" s="78"/>
      <c r="EH319" s="78"/>
      <c r="EI319" s="78"/>
      <c r="EJ319" s="78"/>
      <c r="EK319" s="78"/>
      <c r="EL319" s="78"/>
    </row>
    <row r="320" spans="1:142" x14ac:dyDescent="0.2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  <c r="AV320" s="78"/>
      <c r="AW320" s="78"/>
      <c r="AX320" s="78"/>
      <c r="AY320" s="78"/>
      <c r="AZ320" s="78"/>
      <c r="BA320" s="78"/>
      <c r="BB320" s="78"/>
      <c r="BC320" s="78"/>
      <c r="BD320" s="78"/>
      <c r="BE320" s="78"/>
      <c r="BF320" s="78"/>
      <c r="BG320" s="78"/>
      <c r="BH320" s="78"/>
      <c r="BI320" s="78"/>
      <c r="BJ320" s="78"/>
      <c r="BK320" s="78"/>
      <c r="BL320" s="78"/>
      <c r="BM320" s="78"/>
      <c r="BN320" s="78"/>
      <c r="BO320" s="78"/>
      <c r="BP320" s="78"/>
      <c r="BQ320" s="78"/>
      <c r="BR320" s="78"/>
      <c r="BS320" s="78"/>
      <c r="BT320" s="78"/>
      <c r="BU320" s="78"/>
      <c r="BV320" s="78"/>
      <c r="BW320" s="78"/>
      <c r="BX320" s="78"/>
      <c r="BY320" s="78"/>
      <c r="BZ320" s="78"/>
      <c r="CA320" s="78"/>
      <c r="CB320" s="78"/>
      <c r="CC320" s="78"/>
      <c r="CD320" s="78"/>
      <c r="CE320" s="78"/>
      <c r="CF320" s="78"/>
      <c r="CG320" s="78"/>
      <c r="CH320" s="78"/>
      <c r="CI320" s="78"/>
      <c r="CJ320" s="78"/>
      <c r="CK320" s="78"/>
      <c r="CL320" s="78"/>
      <c r="CM320" s="78"/>
      <c r="CN320" s="78"/>
      <c r="CO320" s="78"/>
      <c r="CP320" s="78"/>
      <c r="CQ320" s="78"/>
      <c r="CR320" s="78"/>
      <c r="CS320" s="78"/>
      <c r="CT320" s="78"/>
      <c r="CU320" s="78"/>
      <c r="CV320" s="78"/>
      <c r="CW320" s="78"/>
      <c r="CX320" s="78"/>
      <c r="CY320" s="78"/>
      <c r="CZ320" s="78"/>
      <c r="DA320" s="78"/>
      <c r="DB320" s="78"/>
      <c r="DC320" s="78"/>
      <c r="DD320" s="78"/>
      <c r="DE320" s="78"/>
      <c r="DF320" s="78"/>
      <c r="DG320" s="78"/>
      <c r="DH320" s="78"/>
      <c r="DI320" s="78"/>
      <c r="DJ320" s="78"/>
      <c r="DK320" s="78"/>
      <c r="DL320" s="78"/>
      <c r="DM320" s="78"/>
      <c r="DN320" s="78"/>
      <c r="DO320" s="78"/>
      <c r="DP320" s="78"/>
      <c r="DQ320" s="78"/>
      <c r="DR320" s="78"/>
      <c r="DS320" s="78"/>
      <c r="DT320" s="78"/>
      <c r="DU320" s="78"/>
      <c r="DV320" s="78"/>
      <c r="DW320" s="78"/>
      <c r="DX320" s="78"/>
      <c r="DY320" s="78"/>
      <c r="DZ320" s="78"/>
      <c r="EA320" s="78"/>
      <c r="EB320" s="78"/>
      <c r="EC320" s="78"/>
      <c r="ED320" s="78"/>
      <c r="EE320" s="78"/>
      <c r="EF320" s="78"/>
      <c r="EG320" s="78"/>
      <c r="EH320" s="78"/>
      <c r="EI320" s="78"/>
      <c r="EJ320" s="78"/>
      <c r="EK320" s="78"/>
      <c r="EL320" s="78"/>
    </row>
    <row r="321" spans="1:142" x14ac:dyDescent="0.2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  <c r="AV321" s="78"/>
      <c r="AW321" s="78"/>
      <c r="AX321" s="78"/>
      <c r="AY321" s="78"/>
      <c r="AZ321" s="78"/>
      <c r="BA321" s="78"/>
      <c r="BB321" s="78"/>
      <c r="BC321" s="78"/>
      <c r="BD321" s="78"/>
      <c r="BE321" s="78"/>
      <c r="BF321" s="78"/>
      <c r="BG321" s="78"/>
      <c r="BH321" s="78"/>
      <c r="BI321" s="78"/>
      <c r="BJ321" s="78"/>
      <c r="BK321" s="78"/>
      <c r="BL321" s="78"/>
      <c r="BM321" s="78"/>
      <c r="BN321" s="78"/>
      <c r="BO321" s="78"/>
      <c r="BP321" s="78"/>
      <c r="BQ321" s="78"/>
      <c r="BR321" s="78"/>
      <c r="BS321" s="78"/>
      <c r="BT321" s="78"/>
      <c r="BU321" s="78"/>
      <c r="BV321" s="78"/>
      <c r="BW321" s="78"/>
      <c r="BX321" s="78"/>
      <c r="BY321" s="78"/>
      <c r="BZ321" s="78"/>
      <c r="CA321" s="78"/>
      <c r="CB321" s="78"/>
      <c r="CC321" s="78"/>
      <c r="CD321" s="78"/>
      <c r="CE321" s="78"/>
      <c r="CF321" s="78"/>
      <c r="CG321" s="78"/>
      <c r="CH321" s="78"/>
      <c r="CI321" s="78"/>
      <c r="CJ321" s="78"/>
      <c r="CK321" s="78"/>
      <c r="CL321" s="78"/>
      <c r="CM321" s="78"/>
      <c r="CN321" s="78"/>
      <c r="CO321" s="78"/>
      <c r="CP321" s="78"/>
      <c r="CQ321" s="78"/>
      <c r="CR321" s="78"/>
      <c r="CS321" s="78"/>
      <c r="CT321" s="78"/>
      <c r="CU321" s="78"/>
      <c r="CV321" s="78"/>
      <c r="CW321" s="78"/>
      <c r="CX321" s="78"/>
      <c r="CY321" s="78"/>
      <c r="CZ321" s="78"/>
      <c r="DA321" s="78"/>
      <c r="DB321" s="78"/>
      <c r="DC321" s="78"/>
      <c r="DD321" s="78"/>
      <c r="DE321" s="78"/>
      <c r="DF321" s="78"/>
      <c r="DG321" s="78"/>
      <c r="DH321" s="78"/>
      <c r="DI321" s="78"/>
      <c r="DJ321" s="78"/>
      <c r="DK321" s="78"/>
      <c r="DL321" s="78"/>
      <c r="DM321" s="78"/>
      <c r="DN321" s="78"/>
      <c r="DO321" s="78"/>
      <c r="DP321" s="78"/>
      <c r="DQ321" s="78"/>
      <c r="DR321" s="78"/>
      <c r="DS321" s="78"/>
      <c r="DT321" s="78"/>
      <c r="DU321" s="78"/>
      <c r="DV321" s="78"/>
      <c r="DW321" s="78"/>
      <c r="DX321" s="78"/>
      <c r="DY321" s="78"/>
      <c r="DZ321" s="78"/>
      <c r="EA321" s="78"/>
      <c r="EB321" s="78"/>
      <c r="EC321" s="78"/>
      <c r="ED321" s="78"/>
      <c r="EE321" s="78"/>
      <c r="EF321" s="78"/>
      <c r="EG321" s="78"/>
      <c r="EH321" s="78"/>
      <c r="EI321" s="78"/>
      <c r="EJ321" s="78"/>
      <c r="EK321" s="78"/>
      <c r="EL321" s="78"/>
    </row>
    <row r="322" spans="1:142" x14ac:dyDescent="0.2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  <c r="AV322" s="78"/>
      <c r="AW322" s="78"/>
      <c r="AX322" s="78"/>
      <c r="AY322" s="78"/>
      <c r="AZ322" s="78"/>
      <c r="BA322" s="78"/>
      <c r="BB322" s="78"/>
      <c r="BC322" s="78"/>
      <c r="BD322" s="78"/>
      <c r="BE322" s="78"/>
      <c r="BF322" s="78"/>
      <c r="BG322" s="78"/>
      <c r="BH322" s="78"/>
      <c r="BI322" s="78"/>
      <c r="BJ322" s="78"/>
      <c r="BK322" s="78"/>
      <c r="BL322" s="78"/>
      <c r="BM322" s="78"/>
      <c r="BN322" s="78"/>
      <c r="BO322" s="78"/>
      <c r="BP322" s="78"/>
      <c r="BQ322" s="78"/>
      <c r="BR322" s="78"/>
      <c r="BS322" s="78"/>
      <c r="BT322" s="78"/>
      <c r="BU322" s="78"/>
      <c r="BV322" s="78"/>
      <c r="BW322" s="78"/>
      <c r="BX322" s="78"/>
      <c r="BY322" s="78"/>
      <c r="BZ322" s="78"/>
      <c r="CA322" s="78"/>
      <c r="CB322" s="78"/>
      <c r="CC322" s="78"/>
      <c r="CD322" s="78"/>
      <c r="CE322" s="78"/>
      <c r="CF322" s="78"/>
      <c r="CG322" s="78"/>
      <c r="CH322" s="78"/>
      <c r="CI322" s="78"/>
      <c r="CJ322" s="78"/>
      <c r="CK322" s="78"/>
      <c r="CL322" s="78"/>
      <c r="CM322" s="78"/>
      <c r="CN322" s="78"/>
      <c r="CO322" s="78"/>
      <c r="CP322" s="78"/>
      <c r="CQ322" s="78"/>
      <c r="CR322" s="78"/>
      <c r="CS322" s="78"/>
      <c r="CT322" s="78"/>
      <c r="CU322" s="78"/>
      <c r="CV322" s="78"/>
      <c r="CW322" s="78"/>
      <c r="CX322" s="78"/>
      <c r="CY322" s="78"/>
      <c r="CZ322" s="78"/>
      <c r="DA322" s="78"/>
      <c r="DB322" s="78"/>
      <c r="DC322" s="78"/>
      <c r="DD322" s="78"/>
      <c r="DE322" s="78"/>
      <c r="DF322" s="78"/>
      <c r="DG322" s="78"/>
      <c r="DH322" s="78"/>
      <c r="DI322" s="78"/>
      <c r="DJ322" s="78"/>
      <c r="DK322" s="78"/>
      <c r="DL322" s="78"/>
      <c r="DM322" s="78"/>
      <c r="DN322" s="78"/>
      <c r="DO322" s="78"/>
      <c r="DP322" s="78"/>
      <c r="DQ322" s="78"/>
      <c r="DR322" s="78"/>
      <c r="DS322" s="78"/>
      <c r="DT322" s="78"/>
      <c r="DU322" s="78"/>
      <c r="DV322" s="78"/>
      <c r="DW322" s="78"/>
      <c r="DX322" s="78"/>
      <c r="DY322" s="78"/>
      <c r="DZ322" s="78"/>
      <c r="EA322" s="78"/>
      <c r="EB322" s="78"/>
      <c r="EC322" s="78"/>
      <c r="ED322" s="78"/>
      <c r="EE322" s="78"/>
      <c r="EF322" s="78"/>
      <c r="EG322" s="78"/>
      <c r="EH322" s="78"/>
      <c r="EI322" s="78"/>
      <c r="EJ322" s="78"/>
      <c r="EK322" s="78"/>
      <c r="EL322" s="78"/>
    </row>
    <row r="323" spans="1:142" x14ac:dyDescent="0.2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  <c r="AV323" s="78"/>
      <c r="AW323" s="78"/>
      <c r="AX323" s="78"/>
      <c r="AY323" s="78"/>
      <c r="AZ323" s="78"/>
      <c r="BA323" s="78"/>
      <c r="BB323" s="78"/>
      <c r="BC323" s="78"/>
      <c r="BD323" s="78"/>
      <c r="BE323" s="78"/>
      <c r="BF323" s="78"/>
      <c r="BG323" s="78"/>
      <c r="BH323" s="78"/>
      <c r="BI323" s="78"/>
      <c r="BJ323" s="78"/>
      <c r="BK323" s="78"/>
      <c r="BL323" s="78"/>
      <c r="BM323" s="78"/>
      <c r="BN323" s="78"/>
      <c r="BO323" s="78"/>
      <c r="BP323" s="78"/>
      <c r="BQ323" s="78"/>
      <c r="BR323" s="78"/>
      <c r="BS323" s="78"/>
      <c r="BT323" s="78"/>
      <c r="BU323" s="78"/>
      <c r="BV323" s="78"/>
      <c r="BW323" s="78"/>
      <c r="BX323" s="78"/>
      <c r="BY323" s="78"/>
      <c r="BZ323" s="78"/>
      <c r="CA323" s="78"/>
      <c r="CB323" s="78"/>
      <c r="CC323" s="78"/>
      <c r="CD323" s="78"/>
      <c r="CE323" s="78"/>
      <c r="CF323" s="78"/>
      <c r="CG323" s="78"/>
      <c r="CH323" s="78"/>
      <c r="CI323" s="78"/>
      <c r="CJ323" s="78"/>
      <c r="CK323" s="78"/>
      <c r="CL323" s="78"/>
      <c r="CM323" s="78"/>
      <c r="CN323" s="78"/>
      <c r="CO323" s="78"/>
      <c r="CP323" s="78"/>
      <c r="CQ323" s="78"/>
      <c r="CR323" s="78"/>
      <c r="CS323" s="78"/>
      <c r="CT323" s="78"/>
      <c r="CU323" s="78"/>
      <c r="CV323" s="78"/>
      <c r="CW323" s="78"/>
      <c r="CX323" s="78"/>
      <c r="CY323" s="78"/>
      <c r="CZ323" s="78"/>
      <c r="DA323" s="78"/>
      <c r="DB323" s="78"/>
      <c r="DC323" s="78"/>
      <c r="DD323" s="78"/>
      <c r="DE323" s="78"/>
      <c r="DF323" s="78"/>
      <c r="DG323" s="78"/>
      <c r="DH323" s="78"/>
      <c r="DI323" s="78"/>
      <c r="DJ323" s="78"/>
      <c r="DK323" s="78"/>
      <c r="DL323" s="78"/>
      <c r="DM323" s="78"/>
      <c r="DN323" s="78"/>
      <c r="DO323" s="78"/>
      <c r="DP323" s="78"/>
      <c r="DQ323" s="78"/>
      <c r="DR323" s="78"/>
      <c r="DS323" s="78"/>
      <c r="DT323" s="78"/>
      <c r="DU323" s="78"/>
      <c r="DV323" s="78"/>
      <c r="DW323" s="78"/>
      <c r="DX323" s="78"/>
      <c r="DY323" s="78"/>
      <c r="DZ323" s="78"/>
      <c r="EA323" s="78"/>
      <c r="EB323" s="78"/>
      <c r="EC323" s="78"/>
      <c r="ED323" s="78"/>
      <c r="EE323" s="78"/>
      <c r="EF323" s="78"/>
      <c r="EG323" s="78"/>
      <c r="EH323" s="78"/>
      <c r="EI323" s="78"/>
      <c r="EJ323" s="78"/>
      <c r="EK323" s="78"/>
      <c r="EL323" s="78"/>
    </row>
    <row r="324" spans="1:142" x14ac:dyDescent="0.2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78"/>
      <c r="AE324" s="78"/>
      <c r="AF324" s="78"/>
      <c r="AG324" s="78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  <c r="AV324" s="78"/>
      <c r="AW324" s="78"/>
      <c r="AX324" s="78"/>
      <c r="AY324" s="78"/>
      <c r="AZ324" s="78"/>
      <c r="BA324" s="78"/>
      <c r="BB324" s="78"/>
      <c r="BC324" s="78"/>
      <c r="BD324" s="78"/>
      <c r="BE324" s="78"/>
      <c r="BF324" s="78"/>
      <c r="BG324" s="78"/>
      <c r="BH324" s="78"/>
      <c r="BI324" s="78"/>
      <c r="BJ324" s="78"/>
      <c r="BK324" s="78"/>
      <c r="BL324" s="78"/>
      <c r="BM324" s="78"/>
      <c r="BN324" s="78"/>
      <c r="BO324" s="78"/>
      <c r="BP324" s="78"/>
      <c r="BQ324" s="78"/>
      <c r="BR324" s="78"/>
      <c r="BS324" s="78"/>
      <c r="BT324" s="78"/>
      <c r="BU324" s="78"/>
      <c r="BV324" s="78"/>
      <c r="BW324" s="78"/>
      <c r="BX324" s="78"/>
      <c r="BY324" s="78"/>
      <c r="BZ324" s="78"/>
      <c r="CA324" s="78"/>
      <c r="CB324" s="78"/>
      <c r="CC324" s="78"/>
      <c r="CD324" s="78"/>
      <c r="CE324" s="78"/>
      <c r="CF324" s="78"/>
      <c r="CG324" s="78"/>
      <c r="CH324" s="78"/>
      <c r="CI324" s="78"/>
      <c r="CJ324" s="78"/>
      <c r="CK324" s="78"/>
      <c r="CL324" s="78"/>
      <c r="CM324" s="78"/>
      <c r="CN324" s="78"/>
      <c r="CO324" s="78"/>
      <c r="CP324" s="78"/>
      <c r="CQ324" s="78"/>
      <c r="CR324" s="78"/>
      <c r="CS324" s="78"/>
      <c r="CT324" s="78"/>
      <c r="CU324" s="78"/>
      <c r="CV324" s="78"/>
      <c r="CW324" s="78"/>
      <c r="CX324" s="78"/>
      <c r="CY324" s="78"/>
      <c r="CZ324" s="78"/>
      <c r="DA324" s="78"/>
      <c r="DB324" s="78"/>
      <c r="DC324" s="78"/>
      <c r="DD324" s="78"/>
      <c r="DE324" s="78"/>
      <c r="DF324" s="78"/>
      <c r="DG324" s="78"/>
      <c r="DH324" s="78"/>
      <c r="DI324" s="78"/>
      <c r="DJ324" s="78"/>
      <c r="DK324" s="78"/>
      <c r="DL324" s="78"/>
      <c r="DM324" s="78"/>
      <c r="DN324" s="78"/>
      <c r="DO324" s="78"/>
      <c r="DP324" s="78"/>
      <c r="DQ324" s="78"/>
      <c r="DR324" s="78"/>
      <c r="DS324" s="78"/>
      <c r="DT324" s="78"/>
      <c r="DU324" s="78"/>
      <c r="DV324" s="78"/>
      <c r="DW324" s="78"/>
      <c r="DX324" s="78"/>
      <c r="DY324" s="78"/>
      <c r="DZ324" s="78"/>
      <c r="EA324" s="78"/>
      <c r="EB324" s="78"/>
      <c r="EC324" s="78"/>
      <c r="ED324" s="78"/>
      <c r="EE324" s="78"/>
      <c r="EF324" s="78"/>
      <c r="EG324" s="78"/>
      <c r="EH324" s="78"/>
      <c r="EI324" s="78"/>
      <c r="EJ324" s="78"/>
      <c r="EK324" s="78"/>
      <c r="EL324" s="78"/>
    </row>
    <row r="325" spans="1:142" x14ac:dyDescent="0.2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78"/>
      <c r="AE325" s="78"/>
      <c r="AF325" s="78"/>
      <c r="AG325" s="78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  <c r="AV325" s="78"/>
      <c r="AW325" s="78"/>
      <c r="AX325" s="78"/>
      <c r="AY325" s="78"/>
      <c r="AZ325" s="78"/>
      <c r="BA325" s="78"/>
      <c r="BB325" s="78"/>
      <c r="BC325" s="78"/>
      <c r="BD325" s="78"/>
      <c r="BE325" s="78"/>
      <c r="BF325" s="78"/>
      <c r="BG325" s="78"/>
      <c r="BH325" s="78"/>
      <c r="BI325" s="78"/>
      <c r="BJ325" s="78"/>
      <c r="BK325" s="78"/>
      <c r="BL325" s="78"/>
      <c r="BM325" s="78"/>
      <c r="BN325" s="78"/>
      <c r="BO325" s="78"/>
      <c r="BP325" s="78"/>
      <c r="BQ325" s="78"/>
      <c r="BR325" s="78"/>
      <c r="BS325" s="78"/>
      <c r="BT325" s="78"/>
      <c r="BU325" s="78"/>
      <c r="BV325" s="78"/>
      <c r="BW325" s="78"/>
      <c r="BX325" s="78"/>
      <c r="BY325" s="78"/>
      <c r="BZ325" s="78"/>
      <c r="CA325" s="78"/>
      <c r="CB325" s="78"/>
      <c r="CC325" s="78"/>
      <c r="CD325" s="78"/>
      <c r="CE325" s="78"/>
      <c r="CF325" s="78"/>
      <c r="CG325" s="78"/>
      <c r="CH325" s="78"/>
      <c r="CI325" s="78"/>
      <c r="CJ325" s="78"/>
      <c r="CK325" s="78"/>
      <c r="CL325" s="78"/>
      <c r="CM325" s="78"/>
      <c r="CN325" s="78"/>
      <c r="CO325" s="78"/>
      <c r="CP325" s="78"/>
      <c r="CQ325" s="78"/>
      <c r="CR325" s="78"/>
      <c r="CS325" s="78"/>
      <c r="CT325" s="78"/>
      <c r="CU325" s="78"/>
      <c r="CV325" s="78"/>
      <c r="CW325" s="78"/>
      <c r="CX325" s="78"/>
      <c r="CY325" s="78"/>
      <c r="CZ325" s="78"/>
      <c r="DA325" s="78"/>
      <c r="DB325" s="78"/>
      <c r="DC325" s="78"/>
      <c r="DD325" s="78"/>
      <c r="DE325" s="78"/>
      <c r="DF325" s="78"/>
      <c r="DG325" s="78"/>
      <c r="DH325" s="78"/>
      <c r="DI325" s="78"/>
      <c r="DJ325" s="78"/>
      <c r="DK325" s="78"/>
      <c r="DL325" s="78"/>
      <c r="DM325" s="78"/>
      <c r="DN325" s="78"/>
      <c r="DO325" s="78"/>
      <c r="DP325" s="78"/>
      <c r="DQ325" s="78"/>
      <c r="DR325" s="78"/>
      <c r="DS325" s="78"/>
      <c r="DT325" s="78"/>
      <c r="DU325" s="78"/>
      <c r="DV325" s="78"/>
      <c r="DW325" s="78"/>
      <c r="DX325" s="78"/>
      <c r="DY325" s="78"/>
      <c r="DZ325" s="78"/>
      <c r="EA325" s="78"/>
      <c r="EB325" s="78"/>
      <c r="EC325" s="78"/>
      <c r="ED325" s="78"/>
      <c r="EE325" s="78"/>
      <c r="EF325" s="78"/>
      <c r="EG325" s="78"/>
      <c r="EH325" s="78"/>
      <c r="EI325" s="78"/>
      <c r="EJ325" s="78"/>
      <c r="EK325" s="78"/>
      <c r="EL325" s="78"/>
    </row>
    <row r="326" spans="1:142" x14ac:dyDescent="0.2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78"/>
      <c r="AE326" s="78"/>
      <c r="AF326" s="78"/>
      <c r="AG326" s="78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  <c r="AV326" s="78"/>
      <c r="AW326" s="78"/>
      <c r="AX326" s="78"/>
      <c r="AY326" s="78"/>
      <c r="AZ326" s="78"/>
      <c r="BA326" s="78"/>
      <c r="BB326" s="78"/>
      <c r="BC326" s="78"/>
      <c r="BD326" s="78"/>
      <c r="BE326" s="78"/>
      <c r="BF326" s="78"/>
      <c r="BG326" s="78"/>
      <c r="BH326" s="78"/>
      <c r="BI326" s="78"/>
      <c r="BJ326" s="78"/>
      <c r="BK326" s="78"/>
      <c r="BL326" s="78"/>
      <c r="BM326" s="78"/>
      <c r="BN326" s="78"/>
      <c r="BO326" s="78"/>
      <c r="BP326" s="78"/>
      <c r="BQ326" s="78"/>
      <c r="BR326" s="78"/>
      <c r="BS326" s="78"/>
      <c r="BT326" s="78"/>
      <c r="BU326" s="78"/>
      <c r="BV326" s="78"/>
      <c r="BW326" s="78"/>
      <c r="BX326" s="78"/>
      <c r="BY326" s="78"/>
      <c r="BZ326" s="78"/>
      <c r="CA326" s="78"/>
      <c r="CB326" s="78"/>
      <c r="CC326" s="78"/>
      <c r="CD326" s="78"/>
      <c r="CE326" s="78"/>
      <c r="CF326" s="78"/>
      <c r="CG326" s="78"/>
      <c r="CH326" s="78"/>
      <c r="CI326" s="78"/>
      <c r="CJ326" s="78"/>
      <c r="CK326" s="78"/>
      <c r="CL326" s="78"/>
      <c r="CM326" s="78"/>
      <c r="CN326" s="78"/>
      <c r="CO326" s="78"/>
      <c r="CP326" s="78"/>
      <c r="CQ326" s="78"/>
      <c r="CR326" s="78"/>
      <c r="CS326" s="78"/>
      <c r="CT326" s="78"/>
      <c r="CU326" s="78"/>
      <c r="CV326" s="78"/>
      <c r="CW326" s="78"/>
      <c r="CX326" s="78"/>
      <c r="CY326" s="78"/>
      <c r="CZ326" s="78"/>
      <c r="DA326" s="78"/>
      <c r="DB326" s="78"/>
      <c r="DC326" s="78"/>
      <c r="DD326" s="78"/>
      <c r="DE326" s="78"/>
      <c r="DF326" s="78"/>
      <c r="DG326" s="78"/>
      <c r="DH326" s="78"/>
      <c r="DI326" s="78"/>
      <c r="DJ326" s="78"/>
      <c r="DK326" s="78"/>
      <c r="DL326" s="78"/>
      <c r="DM326" s="78"/>
      <c r="DN326" s="78"/>
      <c r="DO326" s="78"/>
      <c r="DP326" s="78"/>
      <c r="DQ326" s="78"/>
      <c r="DR326" s="78"/>
      <c r="DS326" s="78"/>
      <c r="DT326" s="78"/>
      <c r="DU326" s="78"/>
      <c r="DV326" s="78"/>
      <c r="DW326" s="78"/>
      <c r="DX326" s="78"/>
      <c r="DY326" s="78"/>
      <c r="DZ326" s="78"/>
      <c r="EA326" s="78"/>
      <c r="EB326" s="78"/>
      <c r="EC326" s="78"/>
      <c r="ED326" s="78"/>
      <c r="EE326" s="78"/>
      <c r="EF326" s="78"/>
      <c r="EG326" s="78"/>
      <c r="EH326" s="78"/>
      <c r="EI326" s="78"/>
      <c r="EJ326" s="78"/>
      <c r="EK326" s="78"/>
      <c r="EL326" s="78"/>
    </row>
    <row r="327" spans="1:142" x14ac:dyDescent="0.2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  <c r="AV327" s="78"/>
      <c r="AW327" s="78"/>
      <c r="AX327" s="78"/>
      <c r="AY327" s="78"/>
      <c r="AZ327" s="78"/>
      <c r="BA327" s="78"/>
      <c r="BB327" s="78"/>
      <c r="BC327" s="78"/>
      <c r="BD327" s="78"/>
      <c r="BE327" s="78"/>
      <c r="BF327" s="78"/>
      <c r="BG327" s="78"/>
      <c r="BH327" s="78"/>
      <c r="BI327" s="78"/>
      <c r="BJ327" s="78"/>
      <c r="BK327" s="78"/>
      <c r="BL327" s="78"/>
      <c r="BM327" s="78"/>
      <c r="BN327" s="78"/>
      <c r="BO327" s="78"/>
      <c r="BP327" s="78"/>
      <c r="BQ327" s="78"/>
      <c r="BR327" s="78"/>
      <c r="BS327" s="78"/>
      <c r="BT327" s="78"/>
      <c r="BU327" s="78"/>
      <c r="BV327" s="78"/>
      <c r="BW327" s="78"/>
      <c r="BX327" s="78"/>
      <c r="BY327" s="78"/>
      <c r="BZ327" s="78"/>
      <c r="CA327" s="78"/>
      <c r="CB327" s="78"/>
      <c r="CC327" s="78"/>
      <c r="CD327" s="78"/>
      <c r="CE327" s="78"/>
      <c r="CF327" s="78"/>
      <c r="CG327" s="78"/>
      <c r="CH327" s="78"/>
      <c r="CI327" s="78"/>
      <c r="CJ327" s="78"/>
      <c r="CK327" s="78"/>
      <c r="CL327" s="78"/>
      <c r="CM327" s="78"/>
      <c r="CN327" s="78"/>
      <c r="CO327" s="78"/>
      <c r="CP327" s="78"/>
      <c r="CQ327" s="78"/>
      <c r="CR327" s="78"/>
      <c r="CS327" s="78"/>
      <c r="CT327" s="78"/>
      <c r="CU327" s="78"/>
      <c r="CV327" s="78"/>
      <c r="CW327" s="78"/>
      <c r="CX327" s="78"/>
      <c r="CY327" s="78"/>
      <c r="CZ327" s="78"/>
      <c r="DA327" s="78"/>
      <c r="DB327" s="78"/>
      <c r="DC327" s="78"/>
      <c r="DD327" s="78"/>
      <c r="DE327" s="78"/>
      <c r="DF327" s="78"/>
      <c r="DG327" s="78"/>
      <c r="DH327" s="78"/>
      <c r="DI327" s="78"/>
      <c r="DJ327" s="78"/>
      <c r="DK327" s="78"/>
      <c r="DL327" s="78"/>
      <c r="DM327" s="78"/>
      <c r="DN327" s="78"/>
      <c r="DO327" s="78"/>
      <c r="DP327" s="78"/>
      <c r="DQ327" s="78"/>
      <c r="DR327" s="78"/>
      <c r="DS327" s="78"/>
      <c r="DT327" s="78"/>
      <c r="DU327" s="78"/>
      <c r="DV327" s="78"/>
      <c r="DW327" s="78"/>
      <c r="DX327" s="78"/>
      <c r="DY327" s="78"/>
      <c r="DZ327" s="78"/>
      <c r="EA327" s="78"/>
      <c r="EB327" s="78"/>
      <c r="EC327" s="78"/>
      <c r="ED327" s="78"/>
      <c r="EE327" s="78"/>
      <c r="EF327" s="78"/>
      <c r="EG327" s="78"/>
      <c r="EH327" s="78"/>
      <c r="EI327" s="78"/>
      <c r="EJ327" s="78"/>
      <c r="EK327" s="78"/>
      <c r="EL327" s="78"/>
    </row>
    <row r="328" spans="1:142" x14ac:dyDescent="0.2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  <c r="AV328" s="78"/>
      <c r="AW328" s="78"/>
      <c r="AX328" s="78"/>
      <c r="AY328" s="78"/>
      <c r="AZ328" s="78"/>
      <c r="BA328" s="78"/>
      <c r="BB328" s="78"/>
      <c r="BC328" s="78"/>
      <c r="BD328" s="78"/>
      <c r="BE328" s="78"/>
      <c r="BF328" s="78"/>
      <c r="BG328" s="78"/>
      <c r="BH328" s="78"/>
      <c r="BI328" s="78"/>
      <c r="BJ328" s="78"/>
      <c r="BK328" s="78"/>
      <c r="BL328" s="78"/>
      <c r="BM328" s="78"/>
      <c r="BN328" s="78"/>
      <c r="BO328" s="78"/>
      <c r="BP328" s="78"/>
      <c r="BQ328" s="78"/>
      <c r="BR328" s="78"/>
      <c r="BS328" s="78"/>
      <c r="BT328" s="78"/>
      <c r="BU328" s="78"/>
      <c r="BV328" s="78"/>
      <c r="BW328" s="78"/>
      <c r="BX328" s="78"/>
      <c r="BY328" s="78"/>
      <c r="BZ328" s="78"/>
      <c r="CA328" s="78"/>
      <c r="CB328" s="78"/>
      <c r="CC328" s="78"/>
      <c r="CD328" s="78"/>
      <c r="CE328" s="78"/>
      <c r="CF328" s="78"/>
      <c r="CG328" s="78"/>
      <c r="CH328" s="78"/>
      <c r="CI328" s="78"/>
      <c r="CJ328" s="78"/>
      <c r="CK328" s="78"/>
      <c r="CL328" s="78"/>
      <c r="CM328" s="78"/>
      <c r="CN328" s="78"/>
      <c r="CO328" s="78"/>
      <c r="CP328" s="78"/>
      <c r="CQ328" s="78"/>
      <c r="CR328" s="78"/>
      <c r="CS328" s="78"/>
      <c r="CT328" s="78"/>
      <c r="CU328" s="78"/>
      <c r="CV328" s="78"/>
      <c r="CW328" s="78"/>
      <c r="CX328" s="78"/>
      <c r="CY328" s="78"/>
      <c r="CZ328" s="78"/>
      <c r="DA328" s="78"/>
      <c r="DB328" s="78"/>
      <c r="DC328" s="78"/>
      <c r="DD328" s="78"/>
      <c r="DE328" s="78"/>
      <c r="DF328" s="78"/>
      <c r="DG328" s="78"/>
      <c r="DH328" s="78"/>
      <c r="DI328" s="78"/>
      <c r="DJ328" s="78"/>
      <c r="DK328" s="78"/>
      <c r="DL328" s="78"/>
      <c r="DM328" s="78"/>
      <c r="DN328" s="78"/>
      <c r="DO328" s="78"/>
      <c r="DP328" s="78"/>
      <c r="DQ328" s="78"/>
      <c r="DR328" s="78"/>
      <c r="DS328" s="78"/>
      <c r="DT328" s="78"/>
      <c r="DU328" s="78"/>
      <c r="DV328" s="78"/>
      <c r="DW328" s="78"/>
      <c r="DX328" s="78"/>
      <c r="DY328" s="78"/>
      <c r="DZ328" s="78"/>
      <c r="EA328" s="78"/>
      <c r="EB328" s="78"/>
      <c r="EC328" s="78"/>
      <c r="ED328" s="78"/>
      <c r="EE328" s="78"/>
      <c r="EF328" s="78"/>
      <c r="EG328" s="78"/>
      <c r="EH328" s="78"/>
      <c r="EI328" s="78"/>
      <c r="EJ328" s="78"/>
      <c r="EK328" s="78"/>
      <c r="EL328" s="78"/>
    </row>
    <row r="329" spans="1:142" x14ac:dyDescent="0.2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78"/>
      <c r="AE329" s="78"/>
      <c r="AF329" s="78"/>
      <c r="AG329" s="78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  <c r="AV329" s="78"/>
      <c r="AW329" s="78"/>
      <c r="AX329" s="78"/>
      <c r="AY329" s="78"/>
      <c r="AZ329" s="78"/>
      <c r="BA329" s="78"/>
      <c r="BB329" s="78"/>
      <c r="BC329" s="78"/>
      <c r="BD329" s="78"/>
      <c r="BE329" s="78"/>
      <c r="BF329" s="78"/>
      <c r="BG329" s="78"/>
      <c r="BH329" s="78"/>
      <c r="BI329" s="78"/>
      <c r="BJ329" s="78"/>
      <c r="BK329" s="78"/>
      <c r="BL329" s="78"/>
      <c r="BM329" s="78"/>
      <c r="BN329" s="78"/>
      <c r="BO329" s="78"/>
      <c r="BP329" s="78"/>
      <c r="BQ329" s="78"/>
      <c r="BR329" s="78"/>
      <c r="BS329" s="78"/>
      <c r="BT329" s="78"/>
      <c r="BU329" s="78"/>
      <c r="BV329" s="78"/>
      <c r="BW329" s="78"/>
      <c r="BX329" s="78"/>
      <c r="BY329" s="78"/>
      <c r="BZ329" s="78"/>
      <c r="CA329" s="78"/>
      <c r="CB329" s="78"/>
      <c r="CC329" s="78"/>
      <c r="CD329" s="78"/>
      <c r="CE329" s="78"/>
      <c r="CF329" s="78"/>
      <c r="CG329" s="78"/>
      <c r="CH329" s="78"/>
      <c r="CI329" s="78"/>
      <c r="CJ329" s="78"/>
      <c r="CK329" s="78"/>
      <c r="CL329" s="78"/>
      <c r="CM329" s="78"/>
      <c r="CN329" s="78"/>
      <c r="CO329" s="78"/>
      <c r="CP329" s="78"/>
      <c r="CQ329" s="78"/>
      <c r="CR329" s="78"/>
      <c r="CS329" s="78"/>
      <c r="CT329" s="78"/>
      <c r="CU329" s="78"/>
      <c r="CV329" s="78"/>
      <c r="CW329" s="78"/>
      <c r="CX329" s="78"/>
      <c r="CY329" s="78"/>
      <c r="CZ329" s="78"/>
      <c r="DA329" s="78"/>
      <c r="DB329" s="78"/>
      <c r="DC329" s="78"/>
      <c r="DD329" s="78"/>
      <c r="DE329" s="78"/>
      <c r="DF329" s="78"/>
      <c r="DG329" s="78"/>
      <c r="DH329" s="78"/>
      <c r="DI329" s="78"/>
      <c r="DJ329" s="78"/>
      <c r="DK329" s="78"/>
      <c r="DL329" s="78"/>
      <c r="DM329" s="78"/>
      <c r="DN329" s="78"/>
      <c r="DO329" s="78"/>
      <c r="DP329" s="78"/>
      <c r="DQ329" s="78"/>
      <c r="DR329" s="78"/>
      <c r="DS329" s="78"/>
      <c r="DT329" s="78"/>
      <c r="DU329" s="78"/>
      <c r="DV329" s="78"/>
      <c r="DW329" s="78"/>
      <c r="DX329" s="78"/>
      <c r="DY329" s="78"/>
      <c r="DZ329" s="78"/>
      <c r="EA329" s="78"/>
      <c r="EB329" s="78"/>
      <c r="EC329" s="78"/>
      <c r="ED329" s="78"/>
      <c r="EE329" s="78"/>
      <c r="EF329" s="78"/>
      <c r="EG329" s="78"/>
      <c r="EH329" s="78"/>
      <c r="EI329" s="78"/>
      <c r="EJ329" s="78"/>
      <c r="EK329" s="78"/>
      <c r="EL329" s="78"/>
    </row>
    <row r="330" spans="1:142" x14ac:dyDescent="0.2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78"/>
      <c r="AE330" s="78"/>
      <c r="AF330" s="78"/>
      <c r="AG330" s="78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  <c r="AV330" s="78"/>
      <c r="AW330" s="78"/>
      <c r="AX330" s="78"/>
      <c r="AY330" s="78"/>
      <c r="AZ330" s="78"/>
      <c r="BA330" s="78"/>
      <c r="BB330" s="78"/>
      <c r="BC330" s="78"/>
      <c r="BD330" s="78"/>
      <c r="BE330" s="78"/>
      <c r="BF330" s="78"/>
      <c r="BG330" s="78"/>
      <c r="BH330" s="78"/>
      <c r="BI330" s="78"/>
      <c r="BJ330" s="78"/>
      <c r="BK330" s="78"/>
      <c r="BL330" s="78"/>
      <c r="BM330" s="78"/>
      <c r="BN330" s="78"/>
      <c r="BO330" s="78"/>
      <c r="BP330" s="78"/>
      <c r="BQ330" s="78"/>
      <c r="BR330" s="78"/>
      <c r="BS330" s="78"/>
      <c r="BT330" s="78"/>
      <c r="BU330" s="78"/>
      <c r="BV330" s="78"/>
      <c r="BW330" s="78"/>
      <c r="BX330" s="78"/>
      <c r="BY330" s="78"/>
      <c r="BZ330" s="78"/>
      <c r="CA330" s="78"/>
      <c r="CB330" s="78"/>
      <c r="CC330" s="78"/>
      <c r="CD330" s="78"/>
      <c r="CE330" s="78"/>
      <c r="CF330" s="78"/>
      <c r="CG330" s="78"/>
      <c r="CH330" s="78"/>
      <c r="CI330" s="78"/>
      <c r="CJ330" s="78"/>
      <c r="CK330" s="78"/>
      <c r="CL330" s="78"/>
      <c r="CM330" s="78"/>
      <c r="CN330" s="78"/>
      <c r="CO330" s="78"/>
      <c r="CP330" s="78"/>
      <c r="CQ330" s="78"/>
      <c r="CR330" s="78"/>
      <c r="CS330" s="78"/>
      <c r="CT330" s="78"/>
      <c r="CU330" s="78"/>
      <c r="CV330" s="78"/>
      <c r="CW330" s="78"/>
      <c r="CX330" s="78"/>
      <c r="CY330" s="78"/>
      <c r="CZ330" s="78"/>
      <c r="DA330" s="78"/>
      <c r="DB330" s="78"/>
      <c r="DC330" s="78"/>
      <c r="DD330" s="78"/>
      <c r="DE330" s="78"/>
      <c r="DF330" s="78"/>
      <c r="DG330" s="78"/>
      <c r="DH330" s="78"/>
      <c r="DI330" s="78"/>
      <c r="DJ330" s="78"/>
      <c r="DK330" s="78"/>
      <c r="DL330" s="78"/>
      <c r="DM330" s="78"/>
      <c r="DN330" s="78"/>
      <c r="DO330" s="78"/>
      <c r="DP330" s="78"/>
      <c r="DQ330" s="78"/>
      <c r="DR330" s="78"/>
      <c r="DS330" s="78"/>
      <c r="DT330" s="78"/>
      <c r="DU330" s="78"/>
      <c r="DV330" s="78"/>
      <c r="DW330" s="78"/>
      <c r="DX330" s="78"/>
      <c r="DY330" s="78"/>
      <c r="DZ330" s="78"/>
      <c r="EA330" s="78"/>
      <c r="EB330" s="78"/>
      <c r="EC330" s="78"/>
      <c r="ED330" s="78"/>
      <c r="EE330" s="78"/>
      <c r="EF330" s="78"/>
      <c r="EG330" s="78"/>
      <c r="EH330" s="78"/>
      <c r="EI330" s="78"/>
      <c r="EJ330" s="78"/>
      <c r="EK330" s="78"/>
      <c r="EL330" s="78"/>
    </row>
    <row r="331" spans="1:142" x14ac:dyDescent="0.2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78"/>
      <c r="AE331" s="78"/>
      <c r="AF331" s="78"/>
      <c r="AG331" s="78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  <c r="AV331" s="78"/>
      <c r="AW331" s="78"/>
      <c r="AX331" s="78"/>
      <c r="AY331" s="78"/>
      <c r="AZ331" s="78"/>
      <c r="BA331" s="78"/>
      <c r="BB331" s="78"/>
      <c r="BC331" s="78"/>
      <c r="BD331" s="78"/>
      <c r="BE331" s="78"/>
      <c r="BF331" s="78"/>
      <c r="BG331" s="78"/>
      <c r="BH331" s="78"/>
      <c r="BI331" s="78"/>
      <c r="BJ331" s="78"/>
      <c r="BK331" s="78"/>
      <c r="BL331" s="78"/>
      <c r="BM331" s="78"/>
      <c r="BN331" s="78"/>
      <c r="BO331" s="78"/>
      <c r="BP331" s="78"/>
      <c r="BQ331" s="78"/>
      <c r="BR331" s="78"/>
      <c r="BS331" s="78"/>
      <c r="BT331" s="78"/>
      <c r="BU331" s="78"/>
      <c r="BV331" s="78"/>
      <c r="BW331" s="78"/>
      <c r="BX331" s="78"/>
      <c r="BY331" s="78"/>
      <c r="BZ331" s="78"/>
      <c r="CA331" s="78"/>
      <c r="CB331" s="78"/>
      <c r="CC331" s="78"/>
      <c r="CD331" s="78"/>
      <c r="CE331" s="78"/>
      <c r="CF331" s="78"/>
      <c r="CG331" s="78"/>
      <c r="CH331" s="78"/>
      <c r="CI331" s="78"/>
      <c r="CJ331" s="78"/>
      <c r="CK331" s="78"/>
      <c r="CL331" s="78"/>
      <c r="CM331" s="78"/>
      <c r="CN331" s="78"/>
      <c r="CO331" s="78"/>
      <c r="CP331" s="78"/>
      <c r="CQ331" s="78"/>
      <c r="CR331" s="78"/>
      <c r="CS331" s="78"/>
      <c r="CT331" s="78"/>
      <c r="CU331" s="78"/>
      <c r="CV331" s="78"/>
      <c r="CW331" s="78"/>
      <c r="CX331" s="78"/>
      <c r="CY331" s="78"/>
      <c r="CZ331" s="78"/>
      <c r="DA331" s="78"/>
      <c r="DB331" s="78"/>
      <c r="DC331" s="78"/>
      <c r="DD331" s="78"/>
      <c r="DE331" s="78"/>
      <c r="DF331" s="78"/>
      <c r="DG331" s="78"/>
      <c r="DH331" s="78"/>
      <c r="DI331" s="78"/>
      <c r="DJ331" s="78"/>
      <c r="DK331" s="78"/>
      <c r="DL331" s="78"/>
      <c r="DM331" s="78"/>
      <c r="DN331" s="78"/>
      <c r="DO331" s="78"/>
      <c r="DP331" s="78"/>
      <c r="DQ331" s="78"/>
      <c r="DR331" s="78"/>
      <c r="DS331" s="78"/>
      <c r="DT331" s="78"/>
      <c r="DU331" s="78"/>
      <c r="DV331" s="78"/>
      <c r="DW331" s="78"/>
      <c r="DX331" s="78"/>
      <c r="DY331" s="78"/>
      <c r="DZ331" s="78"/>
      <c r="EA331" s="78"/>
      <c r="EB331" s="78"/>
      <c r="EC331" s="78"/>
      <c r="ED331" s="78"/>
      <c r="EE331" s="78"/>
      <c r="EF331" s="78"/>
      <c r="EG331" s="78"/>
      <c r="EH331" s="78"/>
      <c r="EI331" s="78"/>
      <c r="EJ331" s="78"/>
      <c r="EK331" s="78"/>
      <c r="EL331" s="78"/>
    </row>
    <row r="332" spans="1:142" x14ac:dyDescent="0.2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  <c r="AV332" s="78"/>
      <c r="AW332" s="78"/>
      <c r="AX332" s="78"/>
      <c r="AY332" s="78"/>
      <c r="AZ332" s="78"/>
      <c r="BA332" s="78"/>
      <c r="BB332" s="78"/>
      <c r="BC332" s="78"/>
      <c r="BD332" s="78"/>
      <c r="BE332" s="78"/>
      <c r="BF332" s="78"/>
      <c r="BG332" s="78"/>
      <c r="BH332" s="78"/>
      <c r="BI332" s="78"/>
      <c r="BJ332" s="78"/>
      <c r="BK332" s="78"/>
      <c r="BL332" s="78"/>
      <c r="BM332" s="78"/>
      <c r="BN332" s="78"/>
      <c r="BO332" s="78"/>
      <c r="BP332" s="78"/>
      <c r="BQ332" s="78"/>
      <c r="BR332" s="78"/>
      <c r="BS332" s="78"/>
      <c r="BT332" s="78"/>
      <c r="BU332" s="78"/>
      <c r="BV332" s="78"/>
      <c r="BW332" s="78"/>
      <c r="BX332" s="78"/>
      <c r="BY332" s="78"/>
      <c r="BZ332" s="78"/>
      <c r="CA332" s="78"/>
      <c r="CB332" s="78"/>
      <c r="CC332" s="78"/>
      <c r="CD332" s="78"/>
      <c r="CE332" s="78"/>
      <c r="CF332" s="78"/>
      <c r="CG332" s="78"/>
      <c r="CH332" s="78"/>
      <c r="CI332" s="78"/>
      <c r="CJ332" s="78"/>
      <c r="CK332" s="78"/>
      <c r="CL332" s="78"/>
      <c r="CM332" s="78"/>
      <c r="CN332" s="78"/>
      <c r="CO332" s="78"/>
      <c r="CP332" s="78"/>
      <c r="CQ332" s="78"/>
      <c r="CR332" s="78"/>
      <c r="CS332" s="78"/>
      <c r="CT332" s="78"/>
      <c r="CU332" s="78"/>
      <c r="CV332" s="78"/>
      <c r="CW332" s="78"/>
      <c r="CX332" s="78"/>
      <c r="CY332" s="78"/>
      <c r="CZ332" s="78"/>
      <c r="DA332" s="78"/>
      <c r="DB332" s="78"/>
      <c r="DC332" s="78"/>
      <c r="DD332" s="78"/>
      <c r="DE332" s="78"/>
      <c r="DF332" s="78"/>
      <c r="DG332" s="78"/>
      <c r="DH332" s="78"/>
      <c r="DI332" s="78"/>
      <c r="DJ332" s="78"/>
      <c r="DK332" s="78"/>
      <c r="DL332" s="78"/>
      <c r="DM332" s="78"/>
      <c r="DN332" s="78"/>
      <c r="DO332" s="78"/>
      <c r="DP332" s="78"/>
      <c r="DQ332" s="78"/>
      <c r="DR332" s="78"/>
      <c r="DS332" s="78"/>
      <c r="DT332" s="78"/>
      <c r="DU332" s="78"/>
      <c r="DV332" s="78"/>
      <c r="DW332" s="78"/>
      <c r="DX332" s="78"/>
      <c r="DY332" s="78"/>
      <c r="DZ332" s="78"/>
      <c r="EA332" s="78"/>
      <c r="EB332" s="78"/>
      <c r="EC332" s="78"/>
      <c r="ED332" s="78"/>
      <c r="EE332" s="78"/>
      <c r="EF332" s="78"/>
      <c r="EG332" s="78"/>
      <c r="EH332" s="78"/>
      <c r="EI332" s="78"/>
      <c r="EJ332" s="78"/>
      <c r="EK332" s="78"/>
      <c r="EL332" s="78"/>
    </row>
    <row r="333" spans="1:142" x14ac:dyDescent="0.2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  <c r="AV333" s="78"/>
      <c r="AW333" s="78"/>
      <c r="AX333" s="78"/>
      <c r="AY333" s="78"/>
      <c r="AZ333" s="78"/>
      <c r="BA333" s="78"/>
      <c r="BB333" s="78"/>
      <c r="BC333" s="78"/>
      <c r="BD333" s="78"/>
      <c r="BE333" s="78"/>
      <c r="BF333" s="78"/>
      <c r="BG333" s="78"/>
      <c r="BH333" s="78"/>
      <c r="BI333" s="78"/>
      <c r="BJ333" s="78"/>
      <c r="BK333" s="78"/>
      <c r="BL333" s="78"/>
      <c r="BM333" s="78"/>
      <c r="BN333" s="78"/>
      <c r="BO333" s="78"/>
      <c r="BP333" s="78"/>
      <c r="BQ333" s="78"/>
      <c r="BR333" s="78"/>
      <c r="BS333" s="78"/>
      <c r="BT333" s="78"/>
      <c r="BU333" s="78"/>
      <c r="BV333" s="78"/>
      <c r="BW333" s="78"/>
      <c r="BX333" s="78"/>
      <c r="BY333" s="78"/>
      <c r="BZ333" s="78"/>
      <c r="CA333" s="78"/>
      <c r="CB333" s="78"/>
      <c r="CC333" s="78"/>
      <c r="CD333" s="78"/>
      <c r="CE333" s="78"/>
      <c r="CF333" s="78"/>
      <c r="CG333" s="78"/>
      <c r="CH333" s="78"/>
      <c r="CI333" s="78"/>
      <c r="CJ333" s="78"/>
      <c r="CK333" s="78"/>
      <c r="CL333" s="78"/>
      <c r="CM333" s="78"/>
      <c r="CN333" s="78"/>
      <c r="CO333" s="78"/>
      <c r="CP333" s="78"/>
      <c r="CQ333" s="78"/>
      <c r="CR333" s="78"/>
      <c r="CS333" s="78"/>
      <c r="CT333" s="78"/>
      <c r="CU333" s="78"/>
      <c r="CV333" s="78"/>
      <c r="CW333" s="78"/>
      <c r="CX333" s="78"/>
      <c r="CY333" s="78"/>
      <c r="CZ333" s="78"/>
      <c r="DA333" s="78"/>
      <c r="DB333" s="78"/>
      <c r="DC333" s="78"/>
      <c r="DD333" s="78"/>
      <c r="DE333" s="78"/>
      <c r="DF333" s="78"/>
      <c r="DG333" s="78"/>
      <c r="DH333" s="78"/>
      <c r="DI333" s="78"/>
      <c r="DJ333" s="78"/>
      <c r="DK333" s="78"/>
      <c r="DL333" s="78"/>
      <c r="DM333" s="78"/>
      <c r="DN333" s="78"/>
      <c r="DO333" s="78"/>
      <c r="DP333" s="78"/>
      <c r="DQ333" s="78"/>
      <c r="DR333" s="78"/>
      <c r="DS333" s="78"/>
      <c r="DT333" s="78"/>
      <c r="DU333" s="78"/>
      <c r="DV333" s="78"/>
      <c r="DW333" s="78"/>
      <c r="DX333" s="78"/>
      <c r="DY333" s="78"/>
      <c r="DZ333" s="78"/>
      <c r="EA333" s="78"/>
      <c r="EB333" s="78"/>
      <c r="EC333" s="78"/>
      <c r="ED333" s="78"/>
      <c r="EE333" s="78"/>
      <c r="EF333" s="78"/>
      <c r="EG333" s="78"/>
      <c r="EH333" s="78"/>
      <c r="EI333" s="78"/>
      <c r="EJ333" s="78"/>
      <c r="EK333" s="78"/>
      <c r="EL333" s="78"/>
    </row>
    <row r="334" spans="1:142" x14ac:dyDescent="0.2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  <c r="AV334" s="78"/>
      <c r="AW334" s="78"/>
      <c r="AX334" s="78"/>
      <c r="AY334" s="78"/>
      <c r="AZ334" s="78"/>
      <c r="BA334" s="78"/>
      <c r="BB334" s="78"/>
      <c r="BC334" s="78"/>
      <c r="BD334" s="78"/>
      <c r="BE334" s="78"/>
      <c r="BF334" s="78"/>
      <c r="BG334" s="78"/>
      <c r="BH334" s="78"/>
      <c r="BI334" s="78"/>
      <c r="BJ334" s="78"/>
      <c r="BK334" s="78"/>
      <c r="BL334" s="78"/>
      <c r="BM334" s="78"/>
      <c r="BN334" s="78"/>
      <c r="BO334" s="78"/>
      <c r="BP334" s="78"/>
      <c r="BQ334" s="78"/>
      <c r="BR334" s="78"/>
      <c r="BS334" s="78"/>
      <c r="BT334" s="78"/>
      <c r="BU334" s="78"/>
      <c r="BV334" s="78"/>
      <c r="BW334" s="78"/>
      <c r="BX334" s="78"/>
      <c r="BY334" s="78"/>
      <c r="BZ334" s="78"/>
      <c r="CA334" s="78"/>
      <c r="CB334" s="78"/>
      <c r="CC334" s="78"/>
      <c r="CD334" s="78"/>
      <c r="CE334" s="78"/>
      <c r="CF334" s="78"/>
      <c r="CG334" s="78"/>
      <c r="CH334" s="78"/>
      <c r="CI334" s="78"/>
      <c r="CJ334" s="78"/>
      <c r="CK334" s="78"/>
      <c r="CL334" s="78"/>
      <c r="CM334" s="78"/>
      <c r="CN334" s="78"/>
      <c r="CO334" s="78"/>
      <c r="CP334" s="78"/>
      <c r="CQ334" s="78"/>
      <c r="CR334" s="78"/>
      <c r="CS334" s="78"/>
      <c r="CT334" s="78"/>
      <c r="CU334" s="78"/>
      <c r="CV334" s="78"/>
      <c r="CW334" s="78"/>
      <c r="CX334" s="78"/>
      <c r="CY334" s="78"/>
      <c r="CZ334" s="78"/>
      <c r="DA334" s="78"/>
      <c r="DB334" s="78"/>
      <c r="DC334" s="78"/>
      <c r="DD334" s="78"/>
      <c r="DE334" s="78"/>
      <c r="DF334" s="78"/>
      <c r="DG334" s="78"/>
      <c r="DH334" s="78"/>
      <c r="DI334" s="78"/>
      <c r="DJ334" s="78"/>
      <c r="DK334" s="78"/>
      <c r="DL334" s="78"/>
      <c r="DM334" s="78"/>
      <c r="DN334" s="78"/>
      <c r="DO334" s="78"/>
      <c r="DP334" s="78"/>
      <c r="DQ334" s="78"/>
      <c r="DR334" s="78"/>
      <c r="DS334" s="78"/>
      <c r="DT334" s="78"/>
      <c r="DU334" s="78"/>
      <c r="DV334" s="78"/>
      <c r="DW334" s="78"/>
      <c r="DX334" s="78"/>
      <c r="DY334" s="78"/>
      <c r="DZ334" s="78"/>
      <c r="EA334" s="78"/>
      <c r="EB334" s="78"/>
      <c r="EC334" s="78"/>
      <c r="ED334" s="78"/>
      <c r="EE334" s="78"/>
      <c r="EF334" s="78"/>
      <c r="EG334" s="78"/>
      <c r="EH334" s="78"/>
      <c r="EI334" s="78"/>
      <c r="EJ334" s="78"/>
      <c r="EK334" s="78"/>
      <c r="EL334" s="78"/>
    </row>
    <row r="335" spans="1:142" x14ac:dyDescent="0.2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  <c r="AV335" s="78"/>
      <c r="AW335" s="78"/>
      <c r="AX335" s="78"/>
      <c r="AY335" s="78"/>
      <c r="AZ335" s="78"/>
      <c r="BA335" s="78"/>
      <c r="BB335" s="78"/>
      <c r="BC335" s="78"/>
      <c r="BD335" s="78"/>
      <c r="BE335" s="78"/>
      <c r="BF335" s="78"/>
      <c r="BG335" s="78"/>
      <c r="BH335" s="78"/>
      <c r="BI335" s="78"/>
      <c r="BJ335" s="78"/>
      <c r="BK335" s="78"/>
      <c r="BL335" s="78"/>
      <c r="BM335" s="78"/>
      <c r="BN335" s="78"/>
      <c r="BO335" s="78"/>
      <c r="BP335" s="78"/>
      <c r="BQ335" s="78"/>
      <c r="BR335" s="78"/>
      <c r="BS335" s="78"/>
      <c r="BT335" s="78"/>
      <c r="BU335" s="78"/>
      <c r="BV335" s="78"/>
      <c r="BW335" s="78"/>
      <c r="BX335" s="78"/>
      <c r="BY335" s="78"/>
      <c r="BZ335" s="78"/>
      <c r="CA335" s="78"/>
      <c r="CB335" s="78"/>
      <c r="CC335" s="78"/>
      <c r="CD335" s="78"/>
      <c r="CE335" s="78"/>
      <c r="CF335" s="78"/>
      <c r="CG335" s="78"/>
      <c r="CH335" s="78"/>
      <c r="CI335" s="78"/>
      <c r="CJ335" s="78"/>
      <c r="CK335" s="78"/>
      <c r="CL335" s="78"/>
      <c r="CM335" s="78"/>
      <c r="CN335" s="78"/>
      <c r="CO335" s="78"/>
      <c r="CP335" s="78"/>
      <c r="CQ335" s="78"/>
      <c r="CR335" s="78"/>
      <c r="CS335" s="78"/>
      <c r="CT335" s="78"/>
      <c r="CU335" s="78"/>
      <c r="CV335" s="78"/>
      <c r="CW335" s="78"/>
      <c r="CX335" s="78"/>
      <c r="CY335" s="78"/>
      <c r="CZ335" s="78"/>
      <c r="DA335" s="78"/>
      <c r="DB335" s="78"/>
      <c r="DC335" s="78"/>
      <c r="DD335" s="78"/>
      <c r="DE335" s="78"/>
      <c r="DF335" s="78"/>
      <c r="DG335" s="78"/>
      <c r="DH335" s="78"/>
      <c r="DI335" s="78"/>
      <c r="DJ335" s="78"/>
      <c r="DK335" s="78"/>
      <c r="DL335" s="78"/>
      <c r="DM335" s="78"/>
      <c r="DN335" s="78"/>
      <c r="DO335" s="78"/>
      <c r="DP335" s="78"/>
      <c r="DQ335" s="78"/>
      <c r="DR335" s="78"/>
      <c r="DS335" s="78"/>
      <c r="DT335" s="78"/>
      <c r="DU335" s="78"/>
      <c r="DV335" s="78"/>
      <c r="DW335" s="78"/>
      <c r="DX335" s="78"/>
      <c r="DY335" s="78"/>
      <c r="DZ335" s="78"/>
      <c r="EA335" s="78"/>
      <c r="EB335" s="78"/>
      <c r="EC335" s="78"/>
      <c r="ED335" s="78"/>
      <c r="EE335" s="78"/>
      <c r="EF335" s="78"/>
      <c r="EG335" s="78"/>
      <c r="EH335" s="78"/>
      <c r="EI335" s="78"/>
      <c r="EJ335" s="78"/>
      <c r="EK335" s="78"/>
      <c r="EL335" s="78"/>
    </row>
    <row r="336" spans="1:142" x14ac:dyDescent="0.2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  <c r="AV336" s="78"/>
      <c r="AW336" s="78"/>
      <c r="AX336" s="78"/>
      <c r="AY336" s="78"/>
      <c r="AZ336" s="78"/>
      <c r="BA336" s="78"/>
      <c r="BB336" s="78"/>
      <c r="BC336" s="78"/>
      <c r="BD336" s="78"/>
      <c r="BE336" s="78"/>
      <c r="BF336" s="78"/>
      <c r="BG336" s="78"/>
      <c r="BH336" s="78"/>
      <c r="BI336" s="78"/>
      <c r="BJ336" s="78"/>
      <c r="BK336" s="78"/>
      <c r="BL336" s="78"/>
      <c r="BM336" s="78"/>
      <c r="BN336" s="78"/>
      <c r="BO336" s="78"/>
      <c r="BP336" s="78"/>
      <c r="BQ336" s="78"/>
      <c r="BR336" s="78"/>
      <c r="BS336" s="78"/>
      <c r="BT336" s="78"/>
      <c r="BU336" s="78"/>
      <c r="BV336" s="78"/>
      <c r="BW336" s="78"/>
      <c r="BX336" s="78"/>
      <c r="BY336" s="78"/>
      <c r="BZ336" s="78"/>
      <c r="CA336" s="78"/>
      <c r="CB336" s="78"/>
      <c r="CC336" s="78"/>
      <c r="CD336" s="78"/>
      <c r="CE336" s="78"/>
      <c r="CF336" s="78"/>
      <c r="CG336" s="78"/>
      <c r="CH336" s="78"/>
      <c r="CI336" s="78"/>
      <c r="CJ336" s="78"/>
      <c r="CK336" s="78"/>
      <c r="CL336" s="78"/>
      <c r="CM336" s="78"/>
      <c r="CN336" s="78"/>
      <c r="CO336" s="78"/>
      <c r="CP336" s="78"/>
      <c r="CQ336" s="78"/>
      <c r="CR336" s="78"/>
      <c r="CS336" s="78"/>
      <c r="CT336" s="78"/>
      <c r="CU336" s="78"/>
      <c r="CV336" s="78"/>
      <c r="CW336" s="78"/>
      <c r="CX336" s="78"/>
      <c r="CY336" s="78"/>
      <c r="CZ336" s="78"/>
      <c r="DA336" s="78"/>
      <c r="DB336" s="78"/>
      <c r="DC336" s="78"/>
      <c r="DD336" s="78"/>
      <c r="DE336" s="78"/>
      <c r="DF336" s="78"/>
      <c r="DG336" s="78"/>
      <c r="DH336" s="78"/>
      <c r="DI336" s="78"/>
      <c r="DJ336" s="78"/>
      <c r="DK336" s="78"/>
      <c r="DL336" s="78"/>
      <c r="DM336" s="78"/>
      <c r="DN336" s="78"/>
      <c r="DO336" s="78"/>
      <c r="DP336" s="78"/>
      <c r="DQ336" s="78"/>
      <c r="DR336" s="78"/>
      <c r="DS336" s="78"/>
      <c r="DT336" s="78"/>
      <c r="DU336" s="78"/>
      <c r="DV336" s="78"/>
      <c r="DW336" s="78"/>
      <c r="DX336" s="78"/>
      <c r="DY336" s="78"/>
      <c r="DZ336" s="78"/>
      <c r="EA336" s="78"/>
      <c r="EB336" s="78"/>
      <c r="EC336" s="78"/>
      <c r="ED336" s="78"/>
      <c r="EE336" s="78"/>
      <c r="EF336" s="78"/>
      <c r="EG336" s="78"/>
      <c r="EH336" s="78"/>
      <c r="EI336" s="78"/>
      <c r="EJ336" s="78"/>
      <c r="EK336" s="78"/>
      <c r="EL336" s="78"/>
    </row>
    <row r="337" spans="1:142" x14ac:dyDescent="0.2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  <c r="AV337" s="78"/>
      <c r="AW337" s="78"/>
      <c r="AX337" s="78"/>
      <c r="AY337" s="78"/>
      <c r="AZ337" s="78"/>
      <c r="BA337" s="78"/>
      <c r="BB337" s="78"/>
      <c r="BC337" s="78"/>
      <c r="BD337" s="78"/>
      <c r="BE337" s="78"/>
      <c r="BF337" s="78"/>
      <c r="BG337" s="78"/>
      <c r="BH337" s="78"/>
      <c r="BI337" s="78"/>
      <c r="BJ337" s="78"/>
      <c r="BK337" s="78"/>
      <c r="BL337" s="78"/>
      <c r="BM337" s="78"/>
      <c r="BN337" s="78"/>
      <c r="BO337" s="78"/>
      <c r="BP337" s="78"/>
      <c r="BQ337" s="78"/>
      <c r="BR337" s="78"/>
      <c r="BS337" s="78"/>
      <c r="BT337" s="78"/>
      <c r="BU337" s="78"/>
      <c r="BV337" s="78"/>
      <c r="BW337" s="78"/>
      <c r="BX337" s="78"/>
      <c r="BY337" s="78"/>
      <c r="BZ337" s="78"/>
      <c r="CA337" s="78"/>
      <c r="CB337" s="78"/>
      <c r="CC337" s="78"/>
      <c r="CD337" s="78"/>
      <c r="CE337" s="78"/>
      <c r="CF337" s="78"/>
      <c r="CG337" s="78"/>
      <c r="CH337" s="78"/>
      <c r="CI337" s="78"/>
      <c r="CJ337" s="78"/>
      <c r="CK337" s="78"/>
      <c r="CL337" s="78"/>
      <c r="CM337" s="78"/>
      <c r="CN337" s="78"/>
      <c r="CO337" s="78"/>
      <c r="CP337" s="78"/>
      <c r="CQ337" s="78"/>
      <c r="CR337" s="78"/>
      <c r="CS337" s="78"/>
      <c r="CT337" s="78"/>
      <c r="CU337" s="78"/>
      <c r="CV337" s="78"/>
      <c r="CW337" s="78"/>
      <c r="CX337" s="78"/>
      <c r="CY337" s="78"/>
      <c r="CZ337" s="78"/>
      <c r="DA337" s="78"/>
      <c r="DB337" s="78"/>
      <c r="DC337" s="78"/>
      <c r="DD337" s="78"/>
      <c r="DE337" s="78"/>
      <c r="DF337" s="78"/>
      <c r="DG337" s="78"/>
      <c r="DH337" s="78"/>
      <c r="DI337" s="78"/>
      <c r="DJ337" s="78"/>
      <c r="DK337" s="78"/>
      <c r="DL337" s="78"/>
      <c r="DM337" s="78"/>
      <c r="DN337" s="78"/>
      <c r="DO337" s="78"/>
      <c r="DP337" s="78"/>
      <c r="DQ337" s="78"/>
      <c r="DR337" s="78"/>
      <c r="DS337" s="78"/>
      <c r="DT337" s="78"/>
      <c r="DU337" s="78"/>
      <c r="DV337" s="78"/>
      <c r="DW337" s="78"/>
      <c r="DX337" s="78"/>
      <c r="DY337" s="78"/>
      <c r="DZ337" s="78"/>
      <c r="EA337" s="78"/>
      <c r="EB337" s="78"/>
      <c r="EC337" s="78"/>
      <c r="ED337" s="78"/>
      <c r="EE337" s="78"/>
      <c r="EF337" s="78"/>
      <c r="EG337" s="78"/>
      <c r="EH337" s="78"/>
      <c r="EI337" s="78"/>
      <c r="EJ337" s="78"/>
      <c r="EK337" s="78"/>
      <c r="EL337" s="78"/>
    </row>
    <row r="338" spans="1:142" x14ac:dyDescent="0.2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78"/>
      <c r="AE338" s="78"/>
      <c r="AF338" s="78"/>
      <c r="AG338" s="78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  <c r="AV338" s="78"/>
      <c r="AW338" s="78"/>
      <c r="AX338" s="78"/>
      <c r="AY338" s="78"/>
      <c r="AZ338" s="78"/>
      <c r="BA338" s="78"/>
      <c r="BB338" s="78"/>
      <c r="BC338" s="78"/>
      <c r="BD338" s="78"/>
      <c r="BE338" s="78"/>
      <c r="BF338" s="78"/>
      <c r="BG338" s="78"/>
      <c r="BH338" s="78"/>
      <c r="BI338" s="78"/>
      <c r="BJ338" s="78"/>
      <c r="BK338" s="78"/>
      <c r="BL338" s="78"/>
      <c r="BM338" s="78"/>
      <c r="BN338" s="78"/>
      <c r="BO338" s="78"/>
      <c r="BP338" s="78"/>
      <c r="BQ338" s="78"/>
      <c r="BR338" s="78"/>
      <c r="BS338" s="78"/>
      <c r="BT338" s="78"/>
      <c r="BU338" s="78"/>
      <c r="BV338" s="78"/>
      <c r="BW338" s="78"/>
      <c r="BX338" s="78"/>
      <c r="BY338" s="78"/>
      <c r="BZ338" s="78"/>
      <c r="CA338" s="78"/>
      <c r="CB338" s="78"/>
      <c r="CC338" s="78"/>
      <c r="CD338" s="78"/>
      <c r="CE338" s="78"/>
      <c r="CF338" s="78"/>
      <c r="CG338" s="78"/>
      <c r="CH338" s="78"/>
      <c r="CI338" s="78"/>
      <c r="CJ338" s="78"/>
      <c r="CK338" s="78"/>
      <c r="CL338" s="78"/>
      <c r="CM338" s="78"/>
      <c r="CN338" s="78"/>
      <c r="CO338" s="78"/>
      <c r="CP338" s="78"/>
      <c r="CQ338" s="78"/>
      <c r="CR338" s="78"/>
      <c r="CS338" s="78"/>
      <c r="CT338" s="78"/>
      <c r="CU338" s="78"/>
      <c r="CV338" s="78"/>
      <c r="CW338" s="78"/>
      <c r="CX338" s="78"/>
      <c r="CY338" s="78"/>
      <c r="CZ338" s="78"/>
      <c r="DA338" s="78"/>
      <c r="DB338" s="78"/>
      <c r="DC338" s="78"/>
      <c r="DD338" s="78"/>
      <c r="DE338" s="78"/>
      <c r="DF338" s="78"/>
      <c r="DG338" s="78"/>
      <c r="DH338" s="78"/>
      <c r="DI338" s="78"/>
      <c r="DJ338" s="78"/>
      <c r="DK338" s="78"/>
      <c r="DL338" s="78"/>
      <c r="DM338" s="78"/>
      <c r="DN338" s="78"/>
      <c r="DO338" s="78"/>
      <c r="DP338" s="78"/>
      <c r="DQ338" s="78"/>
      <c r="DR338" s="78"/>
      <c r="DS338" s="78"/>
      <c r="DT338" s="78"/>
      <c r="DU338" s="78"/>
      <c r="DV338" s="78"/>
      <c r="DW338" s="78"/>
      <c r="DX338" s="78"/>
      <c r="DY338" s="78"/>
      <c r="DZ338" s="78"/>
      <c r="EA338" s="78"/>
      <c r="EB338" s="78"/>
      <c r="EC338" s="78"/>
      <c r="ED338" s="78"/>
      <c r="EE338" s="78"/>
      <c r="EF338" s="78"/>
      <c r="EG338" s="78"/>
      <c r="EH338" s="78"/>
      <c r="EI338" s="78"/>
      <c r="EJ338" s="78"/>
      <c r="EK338" s="78"/>
      <c r="EL338" s="78"/>
    </row>
    <row r="339" spans="1:142" x14ac:dyDescent="0.2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78"/>
      <c r="AE339" s="78"/>
      <c r="AF339" s="78"/>
      <c r="AG339" s="78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  <c r="AV339" s="78"/>
      <c r="AW339" s="78"/>
      <c r="AX339" s="78"/>
      <c r="AY339" s="78"/>
      <c r="AZ339" s="78"/>
      <c r="BA339" s="78"/>
      <c r="BB339" s="78"/>
      <c r="BC339" s="78"/>
      <c r="BD339" s="78"/>
      <c r="BE339" s="78"/>
      <c r="BF339" s="78"/>
      <c r="BG339" s="78"/>
      <c r="BH339" s="78"/>
      <c r="BI339" s="78"/>
      <c r="BJ339" s="78"/>
      <c r="BK339" s="78"/>
      <c r="BL339" s="78"/>
      <c r="BM339" s="78"/>
      <c r="BN339" s="78"/>
      <c r="BO339" s="78"/>
      <c r="BP339" s="78"/>
      <c r="BQ339" s="78"/>
      <c r="BR339" s="78"/>
      <c r="BS339" s="78"/>
      <c r="BT339" s="78"/>
      <c r="BU339" s="78"/>
      <c r="BV339" s="78"/>
      <c r="BW339" s="78"/>
      <c r="BX339" s="78"/>
      <c r="BY339" s="78"/>
      <c r="BZ339" s="78"/>
      <c r="CA339" s="78"/>
      <c r="CB339" s="78"/>
      <c r="CC339" s="78"/>
      <c r="CD339" s="78"/>
      <c r="CE339" s="78"/>
      <c r="CF339" s="78"/>
      <c r="CG339" s="78"/>
      <c r="CH339" s="78"/>
      <c r="CI339" s="78"/>
      <c r="CJ339" s="78"/>
      <c r="CK339" s="78"/>
      <c r="CL339" s="78"/>
      <c r="CM339" s="78"/>
      <c r="CN339" s="78"/>
      <c r="CO339" s="78"/>
      <c r="CP339" s="78"/>
      <c r="CQ339" s="78"/>
      <c r="CR339" s="78"/>
      <c r="CS339" s="78"/>
      <c r="CT339" s="78"/>
      <c r="CU339" s="78"/>
      <c r="CV339" s="78"/>
      <c r="CW339" s="78"/>
      <c r="CX339" s="78"/>
      <c r="CY339" s="78"/>
      <c r="CZ339" s="78"/>
      <c r="DA339" s="78"/>
      <c r="DB339" s="78"/>
      <c r="DC339" s="78"/>
      <c r="DD339" s="78"/>
      <c r="DE339" s="78"/>
      <c r="DF339" s="78"/>
      <c r="DG339" s="78"/>
      <c r="DH339" s="78"/>
      <c r="DI339" s="78"/>
      <c r="DJ339" s="78"/>
      <c r="DK339" s="78"/>
      <c r="DL339" s="78"/>
      <c r="DM339" s="78"/>
      <c r="DN339" s="78"/>
      <c r="DO339" s="78"/>
      <c r="DP339" s="78"/>
      <c r="DQ339" s="78"/>
      <c r="DR339" s="78"/>
      <c r="DS339" s="78"/>
      <c r="DT339" s="78"/>
      <c r="DU339" s="78"/>
      <c r="DV339" s="78"/>
      <c r="DW339" s="78"/>
      <c r="DX339" s="78"/>
      <c r="DY339" s="78"/>
      <c r="DZ339" s="78"/>
      <c r="EA339" s="78"/>
      <c r="EB339" s="78"/>
      <c r="EC339" s="78"/>
      <c r="ED339" s="78"/>
      <c r="EE339" s="78"/>
      <c r="EF339" s="78"/>
      <c r="EG339" s="78"/>
      <c r="EH339" s="78"/>
      <c r="EI339" s="78"/>
      <c r="EJ339" s="78"/>
      <c r="EK339" s="78"/>
      <c r="EL339" s="78"/>
    </row>
    <row r="340" spans="1:142" x14ac:dyDescent="0.2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  <c r="AV340" s="78"/>
      <c r="AW340" s="78"/>
      <c r="AX340" s="78"/>
      <c r="AY340" s="78"/>
      <c r="AZ340" s="78"/>
      <c r="BA340" s="78"/>
      <c r="BB340" s="78"/>
      <c r="BC340" s="78"/>
      <c r="BD340" s="78"/>
      <c r="BE340" s="78"/>
      <c r="BF340" s="78"/>
      <c r="BG340" s="78"/>
      <c r="BH340" s="78"/>
      <c r="BI340" s="78"/>
      <c r="BJ340" s="78"/>
      <c r="BK340" s="78"/>
      <c r="BL340" s="78"/>
      <c r="BM340" s="78"/>
      <c r="BN340" s="78"/>
      <c r="BO340" s="78"/>
      <c r="BP340" s="78"/>
      <c r="BQ340" s="78"/>
      <c r="BR340" s="78"/>
      <c r="BS340" s="78"/>
      <c r="BT340" s="78"/>
      <c r="BU340" s="78"/>
      <c r="BV340" s="78"/>
      <c r="BW340" s="78"/>
      <c r="BX340" s="78"/>
      <c r="BY340" s="78"/>
      <c r="BZ340" s="78"/>
      <c r="CA340" s="78"/>
      <c r="CB340" s="78"/>
      <c r="CC340" s="78"/>
      <c r="CD340" s="78"/>
      <c r="CE340" s="78"/>
      <c r="CF340" s="78"/>
      <c r="CG340" s="78"/>
      <c r="CH340" s="78"/>
      <c r="CI340" s="78"/>
      <c r="CJ340" s="78"/>
      <c r="CK340" s="78"/>
      <c r="CL340" s="78"/>
      <c r="CM340" s="78"/>
      <c r="CN340" s="78"/>
      <c r="CO340" s="78"/>
      <c r="CP340" s="78"/>
      <c r="CQ340" s="78"/>
      <c r="CR340" s="78"/>
      <c r="CS340" s="78"/>
      <c r="CT340" s="78"/>
      <c r="CU340" s="78"/>
      <c r="CV340" s="78"/>
      <c r="CW340" s="78"/>
      <c r="CX340" s="78"/>
      <c r="CY340" s="78"/>
      <c r="CZ340" s="78"/>
      <c r="DA340" s="78"/>
      <c r="DB340" s="78"/>
      <c r="DC340" s="78"/>
      <c r="DD340" s="78"/>
      <c r="DE340" s="78"/>
      <c r="DF340" s="78"/>
      <c r="DG340" s="78"/>
      <c r="DH340" s="78"/>
      <c r="DI340" s="78"/>
      <c r="DJ340" s="78"/>
      <c r="DK340" s="78"/>
      <c r="DL340" s="78"/>
      <c r="DM340" s="78"/>
      <c r="DN340" s="78"/>
      <c r="DO340" s="78"/>
      <c r="DP340" s="78"/>
      <c r="DQ340" s="78"/>
      <c r="DR340" s="78"/>
      <c r="DS340" s="78"/>
      <c r="DT340" s="78"/>
      <c r="DU340" s="78"/>
      <c r="DV340" s="78"/>
      <c r="DW340" s="78"/>
      <c r="DX340" s="78"/>
      <c r="DY340" s="78"/>
      <c r="DZ340" s="78"/>
      <c r="EA340" s="78"/>
      <c r="EB340" s="78"/>
      <c r="EC340" s="78"/>
      <c r="ED340" s="78"/>
      <c r="EE340" s="78"/>
      <c r="EF340" s="78"/>
      <c r="EG340" s="78"/>
      <c r="EH340" s="78"/>
      <c r="EI340" s="78"/>
      <c r="EJ340" s="78"/>
      <c r="EK340" s="78"/>
      <c r="EL340" s="78"/>
    </row>
    <row r="341" spans="1:142" x14ac:dyDescent="0.2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  <c r="AV341" s="78"/>
      <c r="AW341" s="78"/>
      <c r="AX341" s="78"/>
      <c r="AY341" s="78"/>
      <c r="AZ341" s="78"/>
      <c r="BA341" s="78"/>
      <c r="BB341" s="78"/>
      <c r="BC341" s="78"/>
      <c r="BD341" s="78"/>
      <c r="BE341" s="78"/>
      <c r="BF341" s="78"/>
      <c r="BG341" s="78"/>
      <c r="BH341" s="78"/>
      <c r="BI341" s="78"/>
      <c r="BJ341" s="78"/>
      <c r="BK341" s="78"/>
      <c r="BL341" s="78"/>
      <c r="BM341" s="78"/>
      <c r="BN341" s="78"/>
      <c r="BO341" s="78"/>
      <c r="BP341" s="78"/>
      <c r="BQ341" s="78"/>
      <c r="BR341" s="78"/>
      <c r="BS341" s="78"/>
      <c r="BT341" s="78"/>
      <c r="BU341" s="78"/>
      <c r="BV341" s="78"/>
      <c r="BW341" s="78"/>
      <c r="BX341" s="78"/>
      <c r="BY341" s="78"/>
      <c r="BZ341" s="78"/>
      <c r="CA341" s="78"/>
      <c r="CB341" s="78"/>
      <c r="CC341" s="78"/>
      <c r="CD341" s="78"/>
      <c r="CE341" s="78"/>
      <c r="CF341" s="78"/>
      <c r="CG341" s="78"/>
      <c r="CH341" s="78"/>
      <c r="CI341" s="78"/>
      <c r="CJ341" s="78"/>
      <c r="CK341" s="78"/>
      <c r="CL341" s="78"/>
      <c r="CM341" s="78"/>
      <c r="CN341" s="78"/>
      <c r="CO341" s="78"/>
      <c r="CP341" s="78"/>
      <c r="CQ341" s="78"/>
      <c r="CR341" s="78"/>
      <c r="CS341" s="78"/>
      <c r="CT341" s="78"/>
      <c r="CU341" s="78"/>
      <c r="CV341" s="78"/>
      <c r="CW341" s="78"/>
      <c r="CX341" s="78"/>
      <c r="CY341" s="78"/>
      <c r="CZ341" s="78"/>
      <c r="DA341" s="78"/>
      <c r="DB341" s="78"/>
      <c r="DC341" s="78"/>
      <c r="DD341" s="78"/>
      <c r="DE341" s="78"/>
      <c r="DF341" s="78"/>
      <c r="DG341" s="78"/>
      <c r="DH341" s="78"/>
      <c r="DI341" s="78"/>
      <c r="DJ341" s="78"/>
      <c r="DK341" s="78"/>
      <c r="DL341" s="78"/>
      <c r="DM341" s="78"/>
      <c r="DN341" s="78"/>
      <c r="DO341" s="78"/>
      <c r="DP341" s="78"/>
      <c r="DQ341" s="78"/>
      <c r="DR341" s="78"/>
      <c r="DS341" s="78"/>
      <c r="DT341" s="78"/>
      <c r="DU341" s="78"/>
      <c r="DV341" s="78"/>
      <c r="DW341" s="78"/>
      <c r="DX341" s="78"/>
      <c r="DY341" s="78"/>
      <c r="DZ341" s="78"/>
      <c r="EA341" s="78"/>
      <c r="EB341" s="78"/>
      <c r="EC341" s="78"/>
      <c r="ED341" s="78"/>
      <c r="EE341" s="78"/>
      <c r="EF341" s="78"/>
      <c r="EG341" s="78"/>
      <c r="EH341" s="78"/>
      <c r="EI341" s="78"/>
      <c r="EJ341" s="78"/>
      <c r="EK341" s="78"/>
      <c r="EL341" s="78"/>
    </row>
    <row r="342" spans="1:142" x14ac:dyDescent="0.2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78"/>
      <c r="AE342" s="78"/>
      <c r="AF342" s="78"/>
      <c r="AG342" s="78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  <c r="AV342" s="78"/>
      <c r="AW342" s="78"/>
      <c r="AX342" s="78"/>
      <c r="AY342" s="78"/>
      <c r="AZ342" s="78"/>
      <c r="BA342" s="78"/>
      <c r="BB342" s="78"/>
      <c r="BC342" s="78"/>
      <c r="BD342" s="78"/>
      <c r="BE342" s="78"/>
      <c r="BF342" s="78"/>
      <c r="BG342" s="78"/>
      <c r="BH342" s="78"/>
      <c r="BI342" s="78"/>
      <c r="BJ342" s="78"/>
      <c r="BK342" s="78"/>
      <c r="BL342" s="78"/>
      <c r="BM342" s="78"/>
      <c r="BN342" s="78"/>
      <c r="BO342" s="78"/>
      <c r="BP342" s="78"/>
      <c r="BQ342" s="78"/>
      <c r="BR342" s="78"/>
      <c r="BS342" s="78"/>
      <c r="BT342" s="78"/>
      <c r="BU342" s="78"/>
      <c r="BV342" s="78"/>
      <c r="BW342" s="78"/>
      <c r="BX342" s="78"/>
      <c r="BY342" s="78"/>
      <c r="BZ342" s="78"/>
      <c r="CA342" s="78"/>
      <c r="CB342" s="78"/>
      <c r="CC342" s="78"/>
      <c r="CD342" s="78"/>
      <c r="CE342" s="78"/>
      <c r="CF342" s="78"/>
      <c r="CG342" s="78"/>
      <c r="CH342" s="78"/>
      <c r="CI342" s="78"/>
      <c r="CJ342" s="78"/>
      <c r="CK342" s="78"/>
      <c r="CL342" s="78"/>
      <c r="CM342" s="78"/>
      <c r="CN342" s="78"/>
      <c r="CO342" s="78"/>
      <c r="CP342" s="78"/>
      <c r="CQ342" s="78"/>
      <c r="CR342" s="78"/>
      <c r="CS342" s="78"/>
      <c r="CT342" s="78"/>
      <c r="CU342" s="78"/>
      <c r="CV342" s="78"/>
      <c r="CW342" s="78"/>
      <c r="CX342" s="78"/>
      <c r="CY342" s="78"/>
      <c r="CZ342" s="78"/>
      <c r="DA342" s="78"/>
      <c r="DB342" s="78"/>
      <c r="DC342" s="78"/>
      <c r="DD342" s="78"/>
      <c r="DE342" s="78"/>
      <c r="DF342" s="78"/>
      <c r="DG342" s="78"/>
      <c r="DH342" s="78"/>
      <c r="DI342" s="78"/>
      <c r="DJ342" s="78"/>
      <c r="DK342" s="78"/>
      <c r="DL342" s="78"/>
      <c r="DM342" s="78"/>
      <c r="DN342" s="78"/>
      <c r="DO342" s="78"/>
      <c r="DP342" s="78"/>
      <c r="DQ342" s="78"/>
      <c r="DR342" s="78"/>
      <c r="DS342" s="78"/>
      <c r="DT342" s="78"/>
      <c r="DU342" s="78"/>
      <c r="DV342" s="78"/>
      <c r="DW342" s="78"/>
      <c r="DX342" s="78"/>
      <c r="DY342" s="78"/>
      <c r="DZ342" s="78"/>
      <c r="EA342" s="78"/>
      <c r="EB342" s="78"/>
      <c r="EC342" s="78"/>
      <c r="ED342" s="78"/>
      <c r="EE342" s="78"/>
      <c r="EF342" s="78"/>
      <c r="EG342" s="78"/>
      <c r="EH342" s="78"/>
      <c r="EI342" s="78"/>
      <c r="EJ342" s="78"/>
      <c r="EK342" s="78"/>
      <c r="EL342" s="78"/>
    </row>
    <row r="343" spans="1:142" x14ac:dyDescent="0.2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78"/>
      <c r="AE343" s="78"/>
      <c r="AF343" s="78"/>
      <c r="AG343" s="78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  <c r="AV343" s="78"/>
      <c r="AW343" s="78"/>
      <c r="AX343" s="78"/>
      <c r="AY343" s="78"/>
      <c r="AZ343" s="78"/>
      <c r="BA343" s="78"/>
      <c r="BB343" s="78"/>
      <c r="BC343" s="78"/>
      <c r="BD343" s="78"/>
      <c r="BE343" s="78"/>
      <c r="BF343" s="78"/>
      <c r="BG343" s="78"/>
      <c r="BH343" s="78"/>
      <c r="BI343" s="78"/>
      <c r="BJ343" s="78"/>
      <c r="BK343" s="78"/>
      <c r="BL343" s="78"/>
      <c r="BM343" s="78"/>
      <c r="BN343" s="78"/>
      <c r="BO343" s="78"/>
      <c r="BP343" s="78"/>
      <c r="BQ343" s="78"/>
      <c r="BR343" s="78"/>
      <c r="BS343" s="78"/>
      <c r="BT343" s="78"/>
      <c r="BU343" s="78"/>
      <c r="BV343" s="78"/>
      <c r="BW343" s="78"/>
      <c r="BX343" s="78"/>
      <c r="BY343" s="78"/>
      <c r="BZ343" s="78"/>
      <c r="CA343" s="78"/>
      <c r="CB343" s="78"/>
      <c r="CC343" s="78"/>
      <c r="CD343" s="78"/>
      <c r="CE343" s="78"/>
      <c r="CF343" s="78"/>
      <c r="CG343" s="78"/>
      <c r="CH343" s="78"/>
      <c r="CI343" s="78"/>
      <c r="CJ343" s="78"/>
      <c r="CK343" s="78"/>
      <c r="CL343" s="78"/>
      <c r="CM343" s="78"/>
      <c r="CN343" s="78"/>
      <c r="CO343" s="78"/>
      <c r="CP343" s="78"/>
      <c r="CQ343" s="78"/>
      <c r="CR343" s="78"/>
      <c r="CS343" s="78"/>
      <c r="CT343" s="78"/>
      <c r="CU343" s="78"/>
      <c r="CV343" s="78"/>
      <c r="CW343" s="78"/>
      <c r="CX343" s="78"/>
      <c r="CY343" s="78"/>
      <c r="CZ343" s="78"/>
      <c r="DA343" s="78"/>
      <c r="DB343" s="78"/>
      <c r="DC343" s="78"/>
      <c r="DD343" s="78"/>
      <c r="DE343" s="78"/>
      <c r="DF343" s="78"/>
      <c r="DG343" s="78"/>
      <c r="DH343" s="78"/>
      <c r="DI343" s="78"/>
      <c r="DJ343" s="78"/>
      <c r="DK343" s="78"/>
      <c r="DL343" s="78"/>
      <c r="DM343" s="78"/>
      <c r="DN343" s="78"/>
      <c r="DO343" s="78"/>
      <c r="DP343" s="78"/>
      <c r="DQ343" s="78"/>
      <c r="DR343" s="78"/>
      <c r="DS343" s="78"/>
      <c r="DT343" s="78"/>
      <c r="DU343" s="78"/>
      <c r="DV343" s="78"/>
      <c r="DW343" s="78"/>
      <c r="DX343" s="78"/>
      <c r="DY343" s="78"/>
      <c r="DZ343" s="78"/>
      <c r="EA343" s="78"/>
      <c r="EB343" s="78"/>
      <c r="EC343" s="78"/>
      <c r="ED343" s="78"/>
      <c r="EE343" s="78"/>
      <c r="EF343" s="78"/>
      <c r="EG343" s="78"/>
      <c r="EH343" s="78"/>
      <c r="EI343" s="78"/>
      <c r="EJ343" s="78"/>
      <c r="EK343" s="78"/>
      <c r="EL343" s="78"/>
    </row>
    <row r="344" spans="1:142" x14ac:dyDescent="0.2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  <c r="AV344" s="78"/>
      <c r="AW344" s="78"/>
      <c r="AX344" s="78"/>
      <c r="AY344" s="78"/>
      <c r="AZ344" s="78"/>
      <c r="BA344" s="78"/>
      <c r="BB344" s="78"/>
      <c r="BC344" s="78"/>
      <c r="BD344" s="78"/>
      <c r="BE344" s="78"/>
      <c r="BF344" s="78"/>
      <c r="BG344" s="78"/>
      <c r="BH344" s="78"/>
      <c r="BI344" s="78"/>
      <c r="BJ344" s="78"/>
      <c r="BK344" s="78"/>
      <c r="BL344" s="78"/>
      <c r="BM344" s="78"/>
      <c r="BN344" s="78"/>
      <c r="BO344" s="78"/>
      <c r="BP344" s="78"/>
      <c r="BQ344" s="78"/>
      <c r="BR344" s="78"/>
      <c r="BS344" s="78"/>
      <c r="BT344" s="78"/>
      <c r="BU344" s="78"/>
      <c r="BV344" s="78"/>
      <c r="BW344" s="78"/>
      <c r="BX344" s="78"/>
      <c r="BY344" s="78"/>
      <c r="BZ344" s="78"/>
      <c r="CA344" s="78"/>
      <c r="CB344" s="78"/>
      <c r="CC344" s="78"/>
      <c r="CD344" s="78"/>
      <c r="CE344" s="78"/>
      <c r="CF344" s="78"/>
      <c r="CG344" s="78"/>
      <c r="CH344" s="78"/>
      <c r="CI344" s="78"/>
      <c r="CJ344" s="78"/>
      <c r="CK344" s="78"/>
      <c r="CL344" s="78"/>
      <c r="CM344" s="78"/>
      <c r="CN344" s="78"/>
      <c r="CO344" s="78"/>
      <c r="CP344" s="78"/>
      <c r="CQ344" s="78"/>
      <c r="CR344" s="78"/>
      <c r="CS344" s="78"/>
      <c r="CT344" s="78"/>
      <c r="CU344" s="78"/>
      <c r="CV344" s="78"/>
      <c r="CW344" s="78"/>
      <c r="CX344" s="78"/>
      <c r="CY344" s="78"/>
      <c r="CZ344" s="78"/>
      <c r="DA344" s="78"/>
      <c r="DB344" s="78"/>
      <c r="DC344" s="78"/>
      <c r="DD344" s="78"/>
      <c r="DE344" s="78"/>
      <c r="DF344" s="78"/>
      <c r="DG344" s="78"/>
      <c r="DH344" s="78"/>
      <c r="DI344" s="78"/>
      <c r="DJ344" s="78"/>
      <c r="DK344" s="78"/>
      <c r="DL344" s="78"/>
      <c r="DM344" s="78"/>
      <c r="DN344" s="78"/>
      <c r="DO344" s="78"/>
      <c r="DP344" s="78"/>
      <c r="DQ344" s="78"/>
      <c r="DR344" s="78"/>
      <c r="DS344" s="78"/>
      <c r="DT344" s="78"/>
      <c r="DU344" s="78"/>
      <c r="DV344" s="78"/>
      <c r="DW344" s="78"/>
      <c r="DX344" s="78"/>
      <c r="DY344" s="78"/>
      <c r="DZ344" s="78"/>
      <c r="EA344" s="78"/>
      <c r="EB344" s="78"/>
      <c r="EC344" s="78"/>
      <c r="ED344" s="78"/>
      <c r="EE344" s="78"/>
      <c r="EF344" s="78"/>
      <c r="EG344" s="78"/>
      <c r="EH344" s="78"/>
      <c r="EI344" s="78"/>
      <c r="EJ344" s="78"/>
      <c r="EK344" s="78"/>
      <c r="EL344" s="78"/>
    </row>
    <row r="345" spans="1:142" x14ac:dyDescent="0.2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78"/>
      <c r="AE345" s="78"/>
      <c r="AF345" s="78"/>
      <c r="AG345" s="78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  <c r="AV345" s="78"/>
      <c r="AW345" s="78"/>
      <c r="AX345" s="78"/>
      <c r="AY345" s="78"/>
      <c r="AZ345" s="78"/>
      <c r="BA345" s="78"/>
      <c r="BB345" s="78"/>
      <c r="BC345" s="78"/>
      <c r="BD345" s="78"/>
      <c r="BE345" s="78"/>
      <c r="BF345" s="78"/>
      <c r="BG345" s="78"/>
      <c r="BH345" s="78"/>
      <c r="BI345" s="78"/>
      <c r="BJ345" s="78"/>
      <c r="BK345" s="78"/>
      <c r="BL345" s="78"/>
      <c r="BM345" s="78"/>
      <c r="BN345" s="78"/>
      <c r="BO345" s="78"/>
      <c r="BP345" s="78"/>
      <c r="BQ345" s="78"/>
      <c r="BR345" s="78"/>
      <c r="BS345" s="78"/>
      <c r="BT345" s="78"/>
      <c r="BU345" s="78"/>
      <c r="BV345" s="78"/>
      <c r="BW345" s="78"/>
      <c r="BX345" s="78"/>
      <c r="BY345" s="78"/>
      <c r="BZ345" s="78"/>
      <c r="CA345" s="78"/>
      <c r="CB345" s="78"/>
      <c r="CC345" s="78"/>
      <c r="CD345" s="78"/>
      <c r="CE345" s="78"/>
      <c r="CF345" s="78"/>
      <c r="CG345" s="78"/>
      <c r="CH345" s="78"/>
      <c r="CI345" s="78"/>
      <c r="CJ345" s="78"/>
      <c r="CK345" s="78"/>
      <c r="CL345" s="78"/>
      <c r="CM345" s="78"/>
      <c r="CN345" s="78"/>
      <c r="CO345" s="78"/>
      <c r="CP345" s="78"/>
      <c r="CQ345" s="78"/>
      <c r="CR345" s="78"/>
      <c r="CS345" s="78"/>
      <c r="CT345" s="78"/>
      <c r="CU345" s="78"/>
      <c r="CV345" s="78"/>
      <c r="CW345" s="78"/>
      <c r="CX345" s="78"/>
      <c r="CY345" s="78"/>
      <c r="CZ345" s="78"/>
      <c r="DA345" s="78"/>
      <c r="DB345" s="78"/>
      <c r="DC345" s="78"/>
      <c r="DD345" s="78"/>
      <c r="DE345" s="78"/>
      <c r="DF345" s="78"/>
      <c r="DG345" s="78"/>
      <c r="DH345" s="78"/>
      <c r="DI345" s="78"/>
      <c r="DJ345" s="78"/>
      <c r="DK345" s="78"/>
      <c r="DL345" s="78"/>
      <c r="DM345" s="78"/>
      <c r="DN345" s="78"/>
      <c r="DO345" s="78"/>
      <c r="DP345" s="78"/>
      <c r="DQ345" s="78"/>
      <c r="DR345" s="78"/>
      <c r="DS345" s="78"/>
      <c r="DT345" s="78"/>
      <c r="DU345" s="78"/>
      <c r="DV345" s="78"/>
      <c r="DW345" s="78"/>
      <c r="DX345" s="78"/>
      <c r="DY345" s="78"/>
      <c r="DZ345" s="78"/>
      <c r="EA345" s="78"/>
      <c r="EB345" s="78"/>
      <c r="EC345" s="78"/>
      <c r="ED345" s="78"/>
      <c r="EE345" s="78"/>
      <c r="EF345" s="78"/>
      <c r="EG345" s="78"/>
      <c r="EH345" s="78"/>
      <c r="EI345" s="78"/>
      <c r="EJ345" s="78"/>
      <c r="EK345" s="78"/>
      <c r="EL345" s="78"/>
    </row>
    <row r="346" spans="1:142" x14ac:dyDescent="0.2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  <c r="AE346" s="78"/>
      <c r="AF346" s="78"/>
      <c r="AG346" s="78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  <c r="AV346" s="78"/>
      <c r="AW346" s="78"/>
      <c r="AX346" s="78"/>
      <c r="AY346" s="78"/>
      <c r="AZ346" s="78"/>
      <c r="BA346" s="78"/>
      <c r="BB346" s="78"/>
      <c r="BC346" s="78"/>
      <c r="BD346" s="78"/>
      <c r="BE346" s="78"/>
      <c r="BF346" s="78"/>
      <c r="BG346" s="78"/>
      <c r="BH346" s="78"/>
      <c r="BI346" s="78"/>
      <c r="BJ346" s="78"/>
      <c r="BK346" s="78"/>
      <c r="BL346" s="78"/>
      <c r="BM346" s="78"/>
      <c r="BN346" s="78"/>
      <c r="BO346" s="78"/>
      <c r="BP346" s="78"/>
      <c r="BQ346" s="78"/>
      <c r="BR346" s="78"/>
      <c r="BS346" s="78"/>
      <c r="BT346" s="78"/>
      <c r="BU346" s="78"/>
      <c r="BV346" s="78"/>
      <c r="BW346" s="78"/>
      <c r="BX346" s="78"/>
      <c r="BY346" s="78"/>
      <c r="BZ346" s="78"/>
      <c r="CA346" s="78"/>
      <c r="CB346" s="78"/>
      <c r="CC346" s="78"/>
      <c r="CD346" s="78"/>
      <c r="CE346" s="78"/>
      <c r="CF346" s="78"/>
      <c r="CG346" s="78"/>
      <c r="CH346" s="78"/>
      <c r="CI346" s="78"/>
      <c r="CJ346" s="78"/>
      <c r="CK346" s="78"/>
      <c r="CL346" s="78"/>
      <c r="CM346" s="78"/>
      <c r="CN346" s="78"/>
      <c r="CO346" s="78"/>
      <c r="CP346" s="78"/>
      <c r="CQ346" s="78"/>
      <c r="CR346" s="78"/>
      <c r="CS346" s="78"/>
      <c r="CT346" s="78"/>
      <c r="CU346" s="78"/>
      <c r="CV346" s="78"/>
      <c r="CW346" s="78"/>
      <c r="CX346" s="78"/>
      <c r="CY346" s="78"/>
      <c r="CZ346" s="78"/>
      <c r="DA346" s="78"/>
      <c r="DB346" s="78"/>
      <c r="DC346" s="78"/>
      <c r="DD346" s="78"/>
      <c r="DE346" s="78"/>
      <c r="DF346" s="78"/>
      <c r="DG346" s="78"/>
      <c r="DH346" s="78"/>
      <c r="DI346" s="78"/>
      <c r="DJ346" s="78"/>
      <c r="DK346" s="78"/>
      <c r="DL346" s="78"/>
      <c r="DM346" s="78"/>
      <c r="DN346" s="78"/>
      <c r="DO346" s="78"/>
      <c r="DP346" s="78"/>
      <c r="DQ346" s="78"/>
      <c r="DR346" s="78"/>
      <c r="DS346" s="78"/>
      <c r="DT346" s="78"/>
      <c r="DU346" s="78"/>
      <c r="DV346" s="78"/>
      <c r="DW346" s="78"/>
      <c r="DX346" s="78"/>
      <c r="DY346" s="78"/>
      <c r="DZ346" s="78"/>
      <c r="EA346" s="78"/>
      <c r="EB346" s="78"/>
      <c r="EC346" s="78"/>
      <c r="ED346" s="78"/>
      <c r="EE346" s="78"/>
      <c r="EF346" s="78"/>
      <c r="EG346" s="78"/>
      <c r="EH346" s="78"/>
      <c r="EI346" s="78"/>
      <c r="EJ346" s="78"/>
      <c r="EK346" s="78"/>
      <c r="EL346" s="78"/>
    </row>
    <row r="347" spans="1:142" x14ac:dyDescent="0.2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78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  <c r="AV347" s="78"/>
      <c r="AW347" s="78"/>
      <c r="AX347" s="78"/>
      <c r="AY347" s="78"/>
      <c r="AZ347" s="78"/>
      <c r="BA347" s="78"/>
      <c r="BB347" s="78"/>
      <c r="BC347" s="78"/>
      <c r="BD347" s="78"/>
      <c r="BE347" s="78"/>
      <c r="BF347" s="78"/>
      <c r="BG347" s="78"/>
      <c r="BH347" s="78"/>
      <c r="BI347" s="78"/>
      <c r="BJ347" s="78"/>
      <c r="BK347" s="78"/>
      <c r="BL347" s="78"/>
      <c r="BM347" s="78"/>
      <c r="BN347" s="78"/>
      <c r="BO347" s="78"/>
      <c r="BP347" s="78"/>
      <c r="BQ347" s="78"/>
      <c r="BR347" s="78"/>
      <c r="BS347" s="78"/>
      <c r="BT347" s="78"/>
      <c r="BU347" s="78"/>
      <c r="BV347" s="78"/>
      <c r="BW347" s="78"/>
      <c r="BX347" s="78"/>
      <c r="BY347" s="78"/>
      <c r="BZ347" s="78"/>
      <c r="CA347" s="78"/>
      <c r="CB347" s="78"/>
      <c r="CC347" s="78"/>
      <c r="CD347" s="78"/>
      <c r="CE347" s="78"/>
      <c r="CF347" s="78"/>
      <c r="CG347" s="78"/>
      <c r="CH347" s="78"/>
      <c r="CI347" s="78"/>
      <c r="CJ347" s="78"/>
      <c r="CK347" s="78"/>
      <c r="CL347" s="78"/>
      <c r="CM347" s="78"/>
      <c r="CN347" s="78"/>
      <c r="CO347" s="78"/>
      <c r="CP347" s="78"/>
      <c r="CQ347" s="78"/>
      <c r="CR347" s="78"/>
      <c r="CS347" s="78"/>
      <c r="CT347" s="78"/>
      <c r="CU347" s="78"/>
      <c r="CV347" s="78"/>
      <c r="CW347" s="78"/>
      <c r="CX347" s="78"/>
      <c r="CY347" s="78"/>
      <c r="CZ347" s="78"/>
      <c r="DA347" s="78"/>
      <c r="DB347" s="78"/>
      <c r="DC347" s="78"/>
      <c r="DD347" s="78"/>
      <c r="DE347" s="78"/>
      <c r="DF347" s="78"/>
      <c r="DG347" s="78"/>
      <c r="DH347" s="78"/>
      <c r="DI347" s="78"/>
      <c r="DJ347" s="78"/>
      <c r="DK347" s="78"/>
      <c r="DL347" s="78"/>
      <c r="DM347" s="78"/>
      <c r="DN347" s="78"/>
      <c r="DO347" s="78"/>
      <c r="DP347" s="78"/>
      <c r="DQ347" s="78"/>
      <c r="DR347" s="78"/>
      <c r="DS347" s="78"/>
      <c r="DT347" s="78"/>
      <c r="DU347" s="78"/>
      <c r="DV347" s="78"/>
      <c r="DW347" s="78"/>
      <c r="DX347" s="78"/>
      <c r="DY347" s="78"/>
      <c r="DZ347" s="78"/>
      <c r="EA347" s="78"/>
      <c r="EB347" s="78"/>
      <c r="EC347" s="78"/>
      <c r="ED347" s="78"/>
      <c r="EE347" s="78"/>
      <c r="EF347" s="78"/>
      <c r="EG347" s="78"/>
      <c r="EH347" s="78"/>
      <c r="EI347" s="78"/>
      <c r="EJ347" s="78"/>
      <c r="EK347" s="78"/>
      <c r="EL347" s="78"/>
    </row>
    <row r="348" spans="1:142" x14ac:dyDescent="0.2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78"/>
      <c r="AE348" s="78"/>
      <c r="AF348" s="78"/>
      <c r="AG348" s="78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  <c r="AV348" s="78"/>
      <c r="AW348" s="78"/>
      <c r="AX348" s="78"/>
      <c r="AY348" s="78"/>
      <c r="AZ348" s="78"/>
      <c r="BA348" s="78"/>
      <c r="BB348" s="78"/>
      <c r="BC348" s="78"/>
      <c r="BD348" s="78"/>
      <c r="BE348" s="78"/>
      <c r="BF348" s="78"/>
      <c r="BG348" s="78"/>
      <c r="BH348" s="78"/>
      <c r="BI348" s="78"/>
      <c r="BJ348" s="78"/>
      <c r="BK348" s="78"/>
      <c r="BL348" s="78"/>
      <c r="BM348" s="78"/>
      <c r="BN348" s="78"/>
      <c r="BO348" s="78"/>
      <c r="BP348" s="78"/>
      <c r="BQ348" s="78"/>
      <c r="BR348" s="78"/>
      <c r="BS348" s="78"/>
      <c r="BT348" s="78"/>
      <c r="BU348" s="78"/>
      <c r="BV348" s="78"/>
      <c r="BW348" s="78"/>
      <c r="BX348" s="78"/>
      <c r="BY348" s="78"/>
      <c r="BZ348" s="78"/>
      <c r="CA348" s="78"/>
      <c r="CB348" s="78"/>
      <c r="CC348" s="78"/>
      <c r="CD348" s="78"/>
      <c r="CE348" s="78"/>
      <c r="CF348" s="78"/>
      <c r="CG348" s="78"/>
      <c r="CH348" s="78"/>
      <c r="CI348" s="78"/>
      <c r="CJ348" s="78"/>
      <c r="CK348" s="78"/>
      <c r="CL348" s="78"/>
      <c r="CM348" s="78"/>
      <c r="CN348" s="78"/>
      <c r="CO348" s="78"/>
      <c r="CP348" s="78"/>
      <c r="CQ348" s="78"/>
      <c r="CR348" s="78"/>
      <c r="CS348" s="78"/>
      <c r="CT348" s="78"/>
      <c r="CU348" s="78"/>
      <c r="CV348" s="78"/>
      <c r="CW348" s="78"/>
      <c r="CX348" s="78"/>
      <c r="CY348" s="78"/>
      <c r="CZ348" s="78"/>
      <c r="DA348" s="78"/>
      <c r="DB348" s="78"/>
      <c r="DC348" s="78"/>
      <c r="DD348" s="78"/>
      <c r="DE348" s="78"/>
      <c r="DF348" s="78"/>
      <c r="DG348" s="78"/>
      <c r="DH348" s="78"/>
      <c r="DI348" s="78"/>
      <c r="DJ348" s="78"/>
      <c r="DK348" s="78"/>
      <c r="DL348" s="78"/>
      <c r="DM348" s="78"/>
      <c r="DN348" s="78"/>
      <c r="DO348" s="78"/>
      <c r="DP348" s="78"/>
      <c r="DQ348" s="78"/>
      <c r="DR348" s="78"/>
      <c r="DS348" s="78"/>
      <c r="DT348" s="78"/>
      <c r="DU348" s="78"/>
      <c r="DV348" s="78"/>
      <c r="DW348" s="78"/>
      <c r="DX348" s="78"/>
      <c r="DY348" s="78"/>
      <c r="DZ348" s="78"/>
      <c r="EA348" s="78"/>
      <c r="EB348" s="78"/>
      <c r="EC348" s="78"/>
      <c r="ED348" s="78"/>
      <c r="EE348" s="78"/>
      <c r="EF348" s="78"/>
      <c r="EG348" s="78"/>
      <c r="EH348" s="78"/>
      <c r="EI348" s="78"/>
      <c r="EJ348" s="78"/>
      <c r="EK348" s="78"/>
      <c r="EL348" s="78"/>
    </row>
    <row r="349" spans="1:142" x14ac:dyDescent="0.2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78"/>
      <c r="AE349" s="78"/>
      <c r="AF349" s="78"/>
      <c r="AG349" s="78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  <c r="AV349" s="78"/>
      <c r="AW349" s="78"/>
      <c r="AX349" s="78"/>
      <c r="AY349" s="78"/>
      <c r="AZ349" s="78"/>
      <c r="BA349" s="78"/>
      <c r="BB349" s="78"/>
      <c r="BC349" s="78"/>
      <c r="BD349" s="78"/>
      <c r="BE349" s="78"/>
      <c r="BF349" s="78"/>
      <c r="BG349" s="78"/>
      <c r="BH349" s="78"/>
      <c r="BI349" s="78"/>
      <c r="BJ349" s="78"/>
      <c r="BK349" s="78"/>
      <c r="BL349" s="78"/>
      <c r="BM349" s="78"/>
      <c r="BN349" s="78"/>
      <c r="BO349" s="78"/>
      <c r="BP349" s="78"/>
      <c r="BQ349" s="78"/>
      <c r="BR349" s="78"/>
      <c r="BS349" s="78"/>
      <c r="BT349" s="78"/>
      <c r="BU349" s="78"/>
      <c r="BV349" s="78"/>
      <c r="BW349" s="78"/>
      <c r="BX349" s="78"/>
      <c r="BY349" s="78"/>
      <c r="BZ349" s="78"/>
      <c r="CA349" s="78"/>
      <c r="CB349" s="78"/>
      <c r="CC349" s="78"/>
      <c r="CD349" s="78"/>
      <c r="CE349" s="78"/>
      <c r="CF349" s="78"/>
      <c r="CG349" s="78"/>
      <c r="CH349" s="78"/>
      <c r="CI349" s="78"/>
      <c r="CJ349" s="78"/>
      <c r="CK349" s="78"/>
      <c r="CL349" s="78"/>
      <c r="CM349" s="78"/>
      <c r="CN349" s="78"/>
      <c r="CO349" s="78"/>
      <c r="CP349" s="78"/>
      <c r="CQ349" s="78"/>
      <c r="CR349" s="78"/>
      <c r="CS349" s="78"/>
      <c r="CT349" s="78"/>
      <c r="CU349" s="78"/>
      <c r="CV349" s="78"/>
      <c r="CW349" s="78"/>
      <c r="CX349" s="78"/>
      <c r="CY349" s="78"/>
      <c r="CZ349" s="78"/>
      <c r="DA349" s="78"/>
      <c r="DB349" s="78"/>
      <c r="DC349" s="78"/>
      <c r="DD349" s="78"/>
      <c r="DE349" s="78"/>
      <c r="DF349" s="78"/>
      <c r="DG349" s="78"/>
      <c r="DH349" s="78"/>
      <c r="DI349" s="78"/>
      <c r="DJ349" s="78"/>
      <c r="DK349" s="78"/>
      <c r="DL349" s="78"/>
      <c r="DM349" s="78"/>
      <c r="DN349" s="78"/>
      <c r="DO349" s="78"/>
      <c r="DP349" s="78"/>
      <c r="DQ349" s="78"/>
      <c r="DR349" s="78"/>
      <c r="DS349" s="78"/>
      <c r="DT349" s="78"/>
      <c r="DU349" s="78"/>
      <c r="DV349" s="78"/>
      <c r="DW349" s="78"/>
      <c r="DX349" s="78"/>
      <c r="DY349" s="78"/>
      <c r="DZ349" s="78"/>
      <c r="EA349" s="78"/>
      <c r="EB349" s="78"/>
      <c r="EC349" s="78"/>
      <c r="ED349" s="78"/>
      <c r="EE349" s="78"/>
      <c r="EF349" s="78"/>
      <c r="EG349" s="78"/>
      <c r="EH349" s="78"/>
      <c r="EI349" s="78"/>
      <c r="EJ349" s="78"/>
      <c r="EK349" s="78"/>
      <c r="EL349" s="78"/>
    </row>
    <row r="350" spans="1:142" x14ac:dyDescent="0.2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78"/>
      <c r="AE350" s="78"/>
      <c r="AF350" s="78"/>
      <c r="AG350" s="78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  <c r="AV350" s="78"/>
      <c r="AW350" s="78"/>
      <c r="AX350" s="78"/>
      <c r="AY350" s="78"/>
      <c r="AZ350" s="78"/>
      <c r="BA350" s="78"/>
      <c r="BB350" s="78"/>
      <c r="BC350" s="78"/>
      <c r="BD350" s="78"/>
      <c r="BE350" s="78"/>
      <c r="BF350" s="78"/>
      <c r="BG350" s="78"/>
      <c r="BH350" s="78"/>
      <c r="BI350" s="78"/>
      <c r="BJ350" s="78"/>
      <c r="BK350" s="78"/>
      <c r="BL350" s="78"/>
      <c r="BM350" s="78"/>
      <c r="BN350" s="78"/>
      <c r="BO350" s="78"/>
      <c r="BP350" s="78"/>
      <c r="BQ350" s="78"/>
      <c r="BR350" s="78"/>
      <c r="BS350" s="78"/>
      <c r="BT350" s="78"/>
      <c r="BU350" s="78"/>
      <c r="BV350" s="78"/>
      <c r="BW350" s="78"/>
      <c r="BX350" s="78"/>
      <c r="BY350" s="78"/>
      <c r="BZ350" s="78"/>
      <c r="CA350" s="78"/>
      <c r="CB350" s="78"/>
      <c r="CC350" s="78"/>
      <c r="CD350" s="78"/>
      <c r="CE350" s="78"/>
      <c r="CF350" s="78"/>
      <c r="CG350" s="78"/>
      <c r="CH350" s="78"/>
      <c r="CI350" s="78"/>
      <c r="CJ350" s="78"/>
      <c r="CK350" s="78"/>
      <c r="CL350" s="78"/>
      <c r="CM350" s="78"/>
      <c r="CN350" s="78"/>
      <c r="CO350" s="78"/>
      <c r="CP350" s="78"/>
      <c r="CQ350" s="78"/>
      <c r="CR350" s="78"/>
      <c r="CS350" s="78"/>
      <c r="CT350" s="78"/>
      <c r="CU350" s="78"/>
      <c r="CV350" s="78"/>
      <c r="CW350" s="78"/>
      <c r="CX350" s="78"/>
      <c r="CY350" s="78"/>
      <c r="CZ350" s="78"/>
      <c r="DA350" s="78"/>
      <c r="DB350" s="78"/>
      <c r="DC350" s="78"/>
      <c r="DD350" s="78"/>
      <c r="DE350" s="78"/>
      <c r="DF350" s="78"/>
      <c r="DG350" s="78"/>
      <c r="DH350" s="78"/>
      <c r="DI350" s="78"/>
      <c r="DJ350" s="78"/>
      <c r="DK350" s="78"/>
      <c r="DL350" s="78"/>
      <c r="DM350" s="78"/>
      <c r="DN350" s="78"/>
      <c r="DO350" s="78"/>
      <c r="DP350" s="78"/>
      <c r="DQ350" s="78"/>
      <c r="DR350" s="78"/>
      <c r="DS350" s="78"/>
      <c r="DT350" s="78"/>
      <c r="DU350" s="78"/>
      <c r="DV350" s="78"/>
      <c r="DW350" s="78"/>
      <c r="DX350" s="78"/>
      <c r="DY350" s="78"/>
      <c r="DZ350" s="78"/>
      <c r="EA350" s="78"/>
      <c r="EB350" s="78"/>
      <c r="EC350" s="78"/>
      <c r="ED350" s="78"/>
      <c r="EE350" s="78"/>
      <c r="EF350" s="78"/>
      <c r="EG350" s="78"/>
      <c r="EH350" s="78"/>
      <c r="EI350" s="78"/>
      <c r="EJ350" s="78"/>
      <c r="EK350" s="78"/>
      <c r="EL350" s="78"/>
    </row>
    <row r="351" spans="1:142" x14ac:dyDescent="0.2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78"/>
      <c r="AE351" s="78"/>
      <c r="AF351" s="78"/>
      <c r="AG351" s="78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  <c r="AV351" s="78"/>
      <c r="AW351" s="78"/>
      <c r="AX351" s="78"/>
      <c r="AY351" s="78"/>
      <c r="AZ351" s="78"/>
      <c r="BA351" s="78"/>
      <c r="BB351" s="78"/>
      <c r="BC351" s="78"/>
      <c r="BD351" s="78"/>
      <c r="BE351" s="78"/>
      <c r="BF351" s="78"/>
      <c r="BG351" s="78"/>
      <c r="BH351" s="78"/>
      <c r="BI351" s="78"/>
      <c r="BJ351" s="78"/>
      <c r="BK351" s="78"/>
      <c r="BL351" s="78"/>
      <c r="BM351" s="78"/>
      <c r="BN351" s="78"/>
      <c r="BO351" s="78"/>
      <c r="BP351" s="78"/>
      <c r="BQ351" s="78"/>
      <c r="BR351" s="78"/>
      <c r="BS351" s="78"/>
      <c r="BT351" s="78"/>
      <c r="BU351" s="78"/>
      <c r="BV351" s="78"/>
      <c r="BW351" s="78"/>
      <c r="BX351" s="78"/>
      <c r="BY351" s="78"/>
      <c r="BZ351" s="78"/>
      <c r="CA351" s="78"/>
      <c r="CB351" s="78"/>
      <c r="CC351" s="78"/>
      <c r="CD351" s="78"/>
      <c r="CE351" s="78"/>
      <c r="CF351" s="78"/>
      <c r="CG351" s="78"/>
      <c r="CH351" s="78"/>
      <c r="CI351" s="78"/>
      <c r="CJ351" s="78"/>
      <c r="CK351" s="78"/>
      <c r="CL351" s="78"/>
      <c r="CM351" s="78"/>
      <c r="CN351" s="78"/>
      <c r="CO351" s="78"/>
      <c r="CP351" s="78"/>
      <c r="CQ351" s="78"/>
      <c r="CR351" s="78"/>
      <c r="CS351" s="78"/>
      <c r="CT351" s="78"/>
      <c r="CU351" s="78"/>
      <c r="CV351" s="78"/>
      <c r="CW351" s="78"/>
      <c r="CX351" s="78"/>
      <c r="CY351" s="78"/>
      <c r="CZ351" s="78"/>
      <c r="DA351" s="78"/>
      <c r="DB351" s="78"/>
      <c r="DC351" s="78"/>
      <c r="DD351" s="78"/>
      <c r="DE351" s="78"/>
      <c r="DF351" s="78"/>
      <c r="DG351" s="78"/>
      <c r="DH351" s="78"/>
      <c r="DI351" s="78"/>
      <c r="DJ351" s="78"/>
      <c r="DK351" s="78"/>
      <c r="DL351" s="78"/>
      <c r="DM351" s="78"/>
      <c r="DN351" s="78"/>
      <c r="DO351" s="78"/>
      <c r="DP351" s="78"/>
      <c r="DQ351" s="78"/>
      <c r="DR351" s="78"/>
      <c r="DS351" s="78"/>
      <c r="DT351" s="78"/>
      <c r="DU351" s="78"/>
      <c r="DV351" s="78"/>
      <c r="DW351" s="78"/>
      <c r="DX351" s="78"/>
      <c r="DY351" s="78"/>
      <c r="DZ351" s="78"/>
      <c r="EA351" s="78"/>
      <c r="EB351" s="78"/>
      <c r="EC351" s="78"/>
      <c r="ED351" s="78"/>
      <c r="EE351" s="78"/>
      <c r="EF351" s="78"/>
      <c r="EG351" s="78"/>
      <c r="EH351" s="78"/>
      <c r="EI351" s="78"/>
      <c r="EJ351" s="78"/>
      <c r="EK351" s="78"/>
      <c r="EL351" s="78"/>
    </row>
    <row r="352" spans="1:142" x14ac:dyDescent="0.2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78"/>
      <c r="AE352" s="78"/>
      <c r="AF352" s="78"/>
      <c r="AG352" s="78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  <c r="AV352" s="78"/>
      <c r="AW352" s="78"/>
      <c r="AX352" s="78"/>
      <c r="AY352" s="78"/>
      <c r="AZ352" s="78"/>
      <c r="BA352" s="78"/>
      <c r="BB352" s="78"/>
      <c r="BC352" s="78"/>
      <c r="BD352" s="78"/>
      <c r="BE352" s="78"/>
      <c r="BF352" s="78"/>
      <c r="BG352" s="78"/>
      <c r="BH352" s="78"/>
      <c r="BI352" s="78"/>
      <c r="BJ352" s="78"/>
      <c r="BK352" s="78"/>
      <c r="BL352" s="78"/>
      <c r="BM352" s="78"/>
      <c r="BN352" s="78"/>
      <c r="BO352" s="78"/>
      <c r="BP352" s="78"/>
      <c r="BQ352" s="78"/>
      <c r="BR352" s="78"/>
      <c r="BS352" s="78"/>
      <c r="BT352" s="78"/>
      <c r="BU352" s="78"/>
      <c r="BV352" s="78"/>
      <c r="BW352" s="78"/>
      <c r="BX352" s="78"/>
      <c r="BY352" s="78"/>
      <c r="BZ352" s="78"/>
      <c r="CA352" s="78"/>
      <c r="CB352" s="78"/>
      <c r="CC352" s="78"/>
      <c r="CD352" s="78"/>
      <c r="CE352" s="78"/>
      <c r="CF352" s="78"/>
      <c r="CG352" s="78"/>
      <c r="CH352" s="78"/>
      <c r="CI352" s="78"/>
      <c r="CJ352" s="78"/>
      <c r="CK352" s="78"/>
      <c r="CL352" s="78"/>
      <c r="CM352" s="78"/>
      <c r="CN352" s="78"/>
      <c r="CO352" s="78"/>
      <c r="CP352" s="78"/>
      <c r="CQ352" s="78"/>
      <c r="CR352" s="78"/>
      <c r="CS352" s="78"/>
      <c r="CT352" s="78"/>
      <c r="CU352" s="78"/>
      <c r="CV352" s="78"/>
      <c r="CW352" s="78"/>
      <c r="CX352" s="78"/>
      <c r="CY352" s="78"/>
      <c r="CZ352" s="78"/>
      <c r="DA352" s="78"/>
      <c r="DB352" s="78"/>
      <c r="DC352" s="78"/>
      <c r="DD352" s="78"/>
      <c r="DE352" s="78"/>
      <c r="DF352" s="78"/>
      <c r="DG352" s="78"/>
      <c r="DH352" s="78"/>
      <c r="DI352" s="78"/>
      <c r="DJ352" s="78"/>
      <c r="DK352" s="78"/>
      <c r="DL352" s="78"/>
      <c r="DM352" s="78"/>
      <c r="DN352" s="78"/>
      <c r="DO352" s="78"/>
      <c r="DP352" s="78"/>
      <c r="DQ352" s="78"/>
      <c r="DR352" s="78"/>
      <c r="DS352" s="78"/>
      <c r="DT352" s="78"/>
      <c r="DU352" s="78"/>
      <c r="DV352" s="78"/>
      <c r="DW352" s="78"/>
      <c r="DX352" s="78"/>
      <c r="DY352" s="78"/>
      <c r="DZ352" s="78"/>
      <c r="EA352" s="78"/>
      <c r="EB352" s="78"/>
      <c r="EC352" s="78"/>
      <c r="ED352" s="78"/>
      <c r="EE352" s="78"/>
      <c r="EF352" s="78"/>
      <c r="EG352" s="78"/>
      <c r="EH352" s="78"/>
      <c r="EI352" s="78"/>
      <c r="EJ352" s="78"/>
      <c r="EK352" s="78"/>
      <c r="EL352" s="78"/>
    </row>
    <row r="353" spans="1:142" x14ac:dyDescent="0.2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  <c r="AV353" s="78"/>
      <c r="AW353" s="78"/>
      <c r="AX353" s="78"/>
      <c r="AY353" s="78"/>
      <c r="AZ353" s="78"/>
      <c r="BA353" s="78"/>
      <c r="BB353" s="78"/>
      <c r="BC353" s="78"/>
      <c r="BD353" s="78"/>
      <c r="BE353" s="78"/>
      <c r="BF353" s="78"/>
      <c r="BG353" s="78"/>
      <c r="BH353" s="78"/>
      <c r="BI353" s="78"/>
      <c r="BJ353" s="78"/>
      <c r="BK353" s="78"/>
      <c r="BL353" s="78"/>
      <c r="BM353" s="78"/>
      <c r="BN353" s="78"/>
      <c r="BO353" s="78"/>
      <c r="BP353" s="78"/>
      <c r="BQ353" s="78"/>
      <c r="BR353" s="78"/>
      <c r="BS353" s="78"/>
      <c r="BT353" s="78"/>
      <c r="BU353" s="78"/>
      <c r="BV353" s="78"/>
      <c r="BW353" s="78"/>
      <c r="BX353" s="78"/>
      <c r="BY353" s="78"/>
      <c r="BZ353" s="78"/>
      <c r="CA353" s="78"/>
      <c r="CB353" s="78"/>
      <c r="CC353" s="78"/>
      <c r="CD353" s="78"/>
      <c r="CE353" s="78"/>
      <c r="CF353" s="78"/>
      <c r="CG353" s="78"/>
      <c r="CH353" s="78"/>
      <c r="CI353" s="78"/>
      <c r="CJ353" s="78"/>
      <c r="CK353" s="78"/>
      <c r="CL353" s="78"/>
      <c r="CM353" s="78"/>
      <c r="CN353" s="78"/>
      <c r="CO353" s="78"/>
      <c r="CP353" s="78"/>
      <c r="CQ353" s="78"/>
      <c r="CR353" s="78"/>
      <c r="CS353" s="78"/>
      <c r="CT353" s="78"/>
      <c r="CU353" s="78"/>
      <c r="CV353" s="78"/>
      <c r="CW353" s="78"/>
      <c r="CX353" s="78"/>
      <c r="CY353" s="78"/>
      <c r="CZ353" s="78"/>
      <c r="DA353" s="78"/>
      <c r="DB353" s="78"/>
      <c r="DC353" s="78"/>
      <c r="DD353" s="78"/>
      <c r="DE353" s="78"/>
      <c r="DF353" s="78"/>
      <c r="DG353" s="78"/>
      <c r="DH353" s="78"/>
      <c r="DI353" s="78"/>
      <c r="DJ353" s="78"/>
      <c r="DK353" s="78"/>
      <c r="DL353" s="78"/>
      <c r="DM353" s="78"/>
      <c r="DN353" s="78"/>
      <c r="DO353" s="78"/>
      <c r="DP353" s="78"/>
      <c r="DQ353" s="78"/>
      <c r="DR353" s="78"/>
      <c r="DS353" s="78"/>
      <c r="DT353" s="78"/>
      <c r="DU353" s="78"/>
      <c r="DV353" s="78"/>
      <c r="DW353" s="78"/>
      <c r="DX353" s="78"/>
      <c r="DY353" s="78"/>
      <c r="DZ353" s="78"/>
      <c r="EA353" s="78"/>
      <c r="EB353" s="78"/>
      <c r="EC353" s="78"/>
      <c r="ED353" s="78"/>
      <c r="EE353" s="78"/>
      <c r="EF353" s="78"/>
      <c r="EG353" s="78"/>
      <c r="EH353" s="78"/>
      <c r="EI353" s="78"/>
      <c r="EJ353" s="78"/>
      <c r="EK353" s="78"/>
      <c r="EL353" s="78"/>
    </row>
    <row r="354" spans="1:142" x14ac:dyDescent="0.2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  <c r="AV354" s="78"/>
      <c r="AW354" s="78"/>
      <c r="AX354" s="78"/>
      <c r="AY354" s="78"/>
      <c r="AZ354" s="78"/>
      <c r="BA354" s="78"/>
      <c r="BB354" s="78"/>
      <c r="BC354" s="78"/>
      <c r="BD354" s="78"/>
      <c r="BE354" s="78"/>
      <c r="BF354" s="78"/>
      <c r="BG354" s="78"/>
      <c r="BH354" s="78"/>
      <c r="BI354" s="78"/>
      <c r="BJ354" s="78"/>
      <c r="BK354" s="78"/>
      <c r="BL354" s="78"/>
      <c r="BM354" s="78"/>
      <c r="BN354" s="78"/>
      <c r="BO354" s="78"/>
      <c r="BP354" s="78"/>
      <c r="BQ354" s="78"/>
      <c r="BR354" s="78"/>
      <c r="BS354" s="78"/>
      <c r="BT354" s="78"/>
      <c r="BU354" s="78"/>
      <c r="BV354" s="78"/>
      <c r="BW354" s="78"/>
      <c r="BX354" s="78"/>
      <c r="BY354" s="78"/>
      <c r="BZ354" s="78"/>
      <c r="CA354" s="78"/>
      <c r="CB354" s="78"/>
      <c r="CC354" s="78"/>
      <c r="CD354" s="78"/>
      <c r="CE354" s="78"/>
      <c r="CF354" s="78"/>
      <c r="CG354" s="78"/>
      <c r="CH354" s="78"/>
      <c r="CI354" s="78"/>
      <c r="CJ354" s="78"/>
      <c r="CK354" s="78"/>
      <c r="CL354" s="78"/>
      <c r="CM354" s="78"/>
      <c r="CN354" s="78"/>
      <c r="CO354" s="78"/>
      <c r="CP354" s="78"/>
      <c r="CQ354" s="78"/>
      <c r="CR354" s="78"/>
      <c r="CS354" s="78"/>
      <c r="CT354" s="78"/>
      <c r="CU354" s="78"/>
      <c r="CV354" s="78"/>
      <c r="CW354" s="78"/>
      <c r="CX354" s="78"/>
      <c r="CY354" s="78"/>
      <c r="CZ354" s="78"/>
      <c r="DA354" s="78"/>
      <c r="DB354" s="78"/>
      <c r="DC354" s="78"/>
      <c r="DD354" s="78"/>
      <c r="DE354" s="78"/>
      <c r="DF354" s="78"/>
      <c r="DG354" s="78"/>
      <c r="DH354" s="78"/>
      <c r="DI354" s="78"/>
      <c r="DJ354" s="78"/>
      <c r="DK354" s="78"/>
      <c r="DL354" s="78"/>
      <c r="DM354" s="78"/>
      <c r="DN354" s="78"/>
      <c r="DO354" s="78"/>
      <c r="DP354" s="78"/>
      <c r="DQ354" s="78"/>
      <c r="DR354" s="78"/>
      <c r="DS354" s="78"/>
      <c r="DT354" s="78"/>
      <c r="DU354" s="78"/>
      <c r="DV354" s="78"/>
      <c r="DW354" s="78"/>
      <c r="DX354" s="78"/>
      <c r="DY354" s="78"/>
      <c r="DZ354" s="78"/>
      <c r="EA354" s="78"/>
      <c r="EB354" s="78"/>
      <c r="EC354" s="78"/>
      <c r="ED354" s="78"/>
      <c r="EE354" s="78"/>
      <c r="EF354" s="78"/>
      <c r="EG354" s="78"/>
      <c r="EH354" s="78"/>
      <c r="EI354" s="78"/>
      <c r="EJ354" s="78"/>
      <c r="EK354" s="78"/>
      <c r="EL354" s="78"/>
    </row>
    <row r="355" spans="1:142" x14ac:dyDescent="0.2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78"/>
      <c r="AE355" s="78"/>
      <c r="AF355" s="78"/>
      <c r="AG355" s="78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  <c r="AV355" s="78"/>
      <c r="AW355" s="78"/>
      <c r="AX355" s="78"/>
      <c r="AY355" s="78"/>
      <c r="AZ355" s="78"/>
      <c r="BA355" s="78"/>
      <c r="BB355" s="78"/>
      <c r="BC355" s="78"/>
      <c r="BD355" s="78"/>
      <c r="BE355" s="78"/>
      <c r="BF355" s="78"/>
      <c r="BG355" s="78"/>
      <c r="BH355" s="78"/>
      <c r="BI355" s="78"/>
      <c r="BJ355" s="78"/>
      <c r="BK355" s="78"/>
      <c r="BL355" s="78"/>
      <c r="BM355" s="78"/>
      <c r="BN355" s="78"/>
      <c r="BO355" s="78"/>
      <c r="BP355" s="78"/>
      <c r="BQ355" s="78"/>
      <c r="BR355" s="78"/>
      <c r="BS355" s="78"/>
      <c r="BT355" s="78"/>
      <c r="BU355" s="78"/>
      <c r="BV355" s="78"/>
      <c r="BW355" s="78"/>
      <c r="BX355" s="78"/>
      <c r="BY355" s="78"/>
      <c r="BZ355" s="78"/>
      <c r="CA355" s="78"/>
      <c r="CB355" s="78"/>
      <c r="CC355" s="78"/>
      <c r="CD355" s="78"/>
      <c r="CE355" s="78"/>
      <c r="CF355" s="78"/>
      <c r="CG355" s="78"/>
      <c r="CH355" s="78"/>
      <c r="CI355" s="78"/>
      <c r="CJ355" s="78"/>
      <c r="CK355" s="78"/>
      <c r="CL355" s="78"/>
      <c r="CM355" s="78"/>
      <c r="CN355" s="78"/>
      <c r="CO355" s="78"/>
      <c r="CP355" s="78"/>
      <c r="CQ355" s="78"/>
      <c r="CR355" s="78"/>
      <c r="CS355" s="78"/>
      <c r="CT355" s="78"/>
      <c r="CU355" s="78"/>
      <c r="CV355" s="78"/>
      <c r="CW355" s="78"/>
      <c r="CX355" s="78"/>
      <c r="CY355" s="78"/>
      <c r="CZ355" s="78"/>
      <c r="DA355" s="78"/>
      <c r="DB355" s="78"/>
      <c r="DC355" s="78"/>
      <c r="DD355" s="78"/>
      <c r="DE355" s="78"/>
      <c r="DF355" s="78"/>
      <c r="DG355" s="78"/>
      <c r="DH355" s="78"/>
      <c r="DI355" s="78"/>
      <c r="DJ355" s="78"/>
      <c r="DK355" s="78"/>
      <c r="DL355" s="78"/>
      <c r="DM355" s="78"/>
      <c r="DN355" s="78"/>
      <c r="DO355" s="78"/>
      <c r="DP355" s="78"/>
      <c r="DQ355" s="78"/>
      <c r="DR355" s="78"/>
      <c r="DS355" s="78"/>
      <c r="DT355" s="78"/>
      <c r="DU355" s="78"/>
      <c r="DV355" s="78"/>
      <c r="DW355" s="78"/>
      <c r="DX355" s="78"/>
      <c r="DY355" s="78"/>
      <c r="DZ355" s="78"/>
      <c r="EA355" s="78"/>
      <c r="EB355" s="78"/>
      <c r="EC355" s="78"/>
      <c r="ED355" s="78"/>
      <c r="EE355" s="78"/>
      <c r="EF355" s="78"/>
      <c r="EG355" s="78"/>
      <c r="EH355" s="78"/>
      <c r="EI355" s="78"/>
      <c r="EJ355" s="78"/>
      <c r="EK355" s="78"/>
      <c r="EL355" s="78"/>
    </row>
    <row r="356" spans="1:142" x14ac:dyDescent="0.2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78"/>
      <c r="AE356" s="78"/>
      <c r="AF356" s="78"/>
      <c r="AG356" s="78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  <c r="AV356" s="78"/>
      <c r="AW356" s="78"/>
      <c r="AX356" s="78"/>
      <c r="AY356" s="78"/>
      <c r="AZ356" s="78"/>
      <c r="BA356" s="78"/>
      <c r="BB356" s="78"/>
      <c r="BC356" s="78"/>
      <c r="BD356" s="78"/>
      <c r="BE356" s="78"/>
      <c r="BF356" s="78"/>
      <c r="BG356" s="78"/>
      <c r="BH356" s="78"/>
      <c r="BI356" s="78"/>
      <c r="BJ356" s="78"/>
      <c r="BK356" s="78"/>
      <c r="BL356" s="78"/>
      <c r="BM356" s="78"/>
      <c r="BN356" s="78"/>
      <c r="BO356" s="78"/>
      <c r="BP356" s="78"/>
      <c r="BQ356" s="78"/>
      <c r="BR356" s="78"/>
      <c r="BS356" s="78"/>
      <c r="BT356" s="78"/>
      <c r="BU356" s="78"/>
      <c r="BV356" s="78"/>
      <c r="BW356" s="78"/>
      <c r="BX356" s="78"/>
      <c r="BY356" s="78"/>
      <c r="BZ356" s="78"/>
      <c r="CA356" s="78"/>
      <c r="CB356" s="78"/>
      <c r="CC356" s="78"/>
      <c r="CD356" s="78"/>
      <c r="CE356" s="78"/>
      <c r="CF356" s="78"/>
      <c r="CG356" s="78"/>
      <c r="CH356" s="78"/>
      <c r="CI356" s="78"/>
      <c r="CJ356" s="78"/>
      <c r="CK356" s="78"/>
      <c r="CL356" s="78"/>
      <c r="CM356" s="78"/>
      <c r="CN356" s="78"/>
      <c r="CO356" s="78"/>
      <c r="CP356" s="78"/>
      <c r="CQ356" s="78"/>
      <c r="CR356" s="78"/>
      <c r="CS356" s="78"/>
      <c r="CT356" s="78"/>
      <c r="CU356" s="78"/>
      <c r="CV356" s="78"/>
      <c r="CW356" s="78"/>
      <c r="CX356" s="78"/>
      <c r="CY356" s="78"/>
      <c r="CZ356" s="78"/>
      <c r="DA356" s="78"/>
      <c r="DB356" s="78"/>
      <c r="DC356" s="78"/>
      <c r="DD356" s="78"/>
      <c r="DE356" s="78"/>
      <c r="DF356" s="78"/>
      <c r="DG356" s="78"/>
      <c r="DH356" s="78"/>
      <c r="DI356" s="78"/>
      <c r="DJ356" s="78"/>
      <c r="DK356" s="78"/>
      <c r="DL356" s="78"/>
      <c r="DM356" s="78"/>
      <c r="DN356" s="78"/>
      <c r="DO356" s="78"/>
      <c r="DP356" s="78"/>
      <c r="DQ356" s="78"/>
      <c r="DR356" s="78"/>
      <c r="DS356" s="78"/>
      <c r="DT356" s="78"/>
      <c r="DU356" s="78"/>
      <c r="DV356" s="78"/>
      <c r="DW356" s="78"/>
      <c r="DX356" s="78"/>
      <c r="DY356" s="78"/>
      <c r="DZ356" s="78"/>
      <c r="EA356" s="78"/>
      <c r="EB356" s="78"/>
      <c r="EC356" s="78"/>
      <c r="ED356" s="78"/>
      <c r="EE356" s="78"/>
      <c r="EF356" s="78"/>
      <c r="EG356" s="78"/>
      <c r="EH356" s="78"/>
      <c r="EI356" s="78"/>
      <c r="EJ356" s="78"/>
      <c r="EK356" s="78"/>
      <c r="EL356" s="78"/>
    </row>
    <row r="357" spans="1:142" x14ac:dyDescent="0.2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78"/>
      <c r="AE357" s="78"/>
      <c r="AF357" s="78"/>
      <c r="AG357" s="78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  <c r="AV357" s="78"/>
      <c r="AW357" s="78"/>
      <c r="AX357" s="78"/>
      <c r="AY357" s="78"/>
      <c r="AZ357" s="78"/>
      <c r="BA357" s="78"/>
      <c r="BB357" s="78"/>
      <c r="BC357" s="78"/>
      <c r="BD357" s="78"/>
      <c r="BE357" s="78"/>
      <c r="BF357" s="78"/>
      <c r="BG357" s="78"/>
      <c r="BH357" s="78"/>
      <c r="BI357" s="78"/>
      <c r="BJ357" s="78"/>
      <c r="BK357" s="78"/>
      <c r="BL357" s="78"/>
      <c r="BM357" s="78"/>
      <c r="BN357" s="78"/>
      <c r="BO357" s="78"/>
      <c r="BP357" s="78"/>
      <c r="BQ357" s="78"/>
      <c r="BR357" s="78"/>
      <c r="BS357" s="78"/>
      <c r="BT357" s="78"/>
      <c r="BU357" s="78"/>
      <c r="BV357" s="78"/>
      <c r="BW357" s="78"/>
      <c r="BX357" s="78"/>
      <c r="BY357" s="78"/>
      <c r="BZ357" s="78"/>
      <c r="CA357" s="78"/>
      <c r="CB357" s="78"/>
      <c r="CC357" s="78"/>
      <c r="CD357" s="78"/>
      <c r="CE357" s="78"/>
      <c r="CF357" s="78"/>
      <c r="CG357" s="78"/>
      <c r="CH357" s="78"/>
      <c r="CI357" s="78"/>
      <c r="CJ357" s="78"/>
      <c r="CK357" s="78"/>
      <c r="CL357" s="78"/>
      <c r="CM357" s="78"/>
      <c r="CN357" s="78"/>
      <c r="CO357" s="78"/>
      <c r="CP357" s="78"/>
      <c r="CQ357" s="78"/>
      <c r="CR357" s="78"/>
      <c r="CS357" s="78"/>
      <c r="CT357" s="78"/>
      <c r="CU357" s="78"/>
      <c r="CV357" s="78"/>
      <c r="CW357" s="78"/>
      <c r="CX357" s="78"/>
      <c r="CY357" s="78"/>
      <c r="CZ357" s="78"/>
      <c r="DA357" s="78"/>
      <c r="DB357" s="78"/>
      <c r="DC357" s="78"/>
      <c r="DD357" s="78"/>
      <c r="DE357" s="78"/>
      <c r="DF357" s="78"/>
      <c r="DG357" s="78"/>
      <c r="DH357" s="78"/>
      <c r="DI357" s="78"/>
      <c r="DJ357" s="78"/>
      <c r="DK357" s="78"/>
      <c r="DL357" s="78"/>
      <c r="DM357" s="78"/>
      <c r="DN357" s="78"/>
      <c r="DO357" s="78"/>
      <c r="DP357" s="78"/>
      <c r="DQ357" s="78"/>
      <c r="DR357" s="78"/>
      <c r="DS357" s="78"/>
      <c r="DT357" s="78"/>
      <c r="DU357" s="78"/>
      <c r="DV357" s="78"/>
      <c r="DW357" s="78"/>
      <c r="DX357" s="78"/>
      <c r="DY357" s="78"/>
      <c r="DZ357" s="78"/>
      <c r="EA357" s="78"/>
      <c r="EB357" s="78"/>
      <c r="EC357" s="78"/>
      <c r="ED357" s="78"/>
      <c r="EE357" s="78"/>
      <c r="EF357" s="78"/>
      <c r="EG357" s="78"/>
      <c r="EH357" s="78"/>
      <c r="EI357" s="78"/>
      <c r="EJ357" s="78"/>
      <c r="EK357" s="78"/>
      <c r="EL357" s="78"/>
    </row>
    <row r="358" spans="1:142" x14ac:dyDescent="0.2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78"/>
      <c r="AE358" s="78"/>
      <c r="AF358" s="78"/>
      <c r="AG358" s="78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  <c r="AV358" s="78"/>
      <c r="AW358" s="78"/>
      <c r="AX358" s="78"/>
      <c r="AY358" s="78"/>
      <c r="AZ358" s="78"/>
      <c r="BA358" s="78"/>
      <c r="BB358" s="78"/>
      <c r="BC358" s="78"/>
      <c r="BD358" s="78"/>
      <c r="BE358" s="78"/>
      <c r="BF358" s="78"/>
      <c r="BG358" s="78"/>
      <c r="BH358" s="78"/>
      <c r="BI358" s="78"/>
      <c r="BJ358" s="78"/>
      <c r="BK358" s="78"/>
      <c r="BL358" s="78"/>
      <c r="BM358" s="78"/>
      <c r="BN358" s="78"/>
      <c r="BO358" s="78"/>
      <c r="BP358" s="78"/>
      <c r="BQ358" s="78"/>
      <c r="BR358" s="78"/>
      <c r="BS358" s="78"/>
      <c r="BT358" s="78"/>
      <c r="BU358" s="78"/>
      <c r="BV358" s="78"/>
      <c r="BW358" s="78"/>
      <c r="BX358" s="78"/>
      <c r="BY358" s="78"/>
      <c r="BZ358" s="78"/>
      <c r="CA358" s="78"/>
      <c r="CB358" s="78"/>
      <c r="CC358" s="78"/>
      <c r="CD358" s="78"/>
      <c r="CE358" s="78"/>
      <c r="CF358" s="78"/>
      <c r="CG358" s="78"/>
      <c r="CH358" s="78"/>
      <c r="CI358" s="78"/>
      <c r="CJ358" s="78"/>
      <c r="CK358" s="78"/>
      <c r="CL358" s="78"/>
      <c r="CM358" s="78"/>
      <c r="CN358" s="78"/>
      <c r="CO358" s="78"/>
      <c r="CP358" s="78"/>
      <c r="CQ358" s="78"/>
      <c r="CR358" s="78"/>
      <c r="CS358" s="78"/>
      <c r="CT358" s="78"/>
      <c r="CU358" s="78"/>
      <c r="CV358" s="78"/>
      <c r="CW358" s="78"/>
      <c r="CX358" s="78"/>
      <c r="CY358" s="78"/>
      <c r="CZ358" s="78"/>
      <c r="DA358" s="78"/>
      <c r="DB358" s="78"/>
      <c r="DC358" s="78"/>
      <c r="DD358" s="78"/>
      <c r="DE358" s="78"/>
      <c r="DF358" s="78"/>
      <c r="DG358" s="78"/>
      <c r="DH358" s="78"/>
      <c r="DI358" s="78"/>
      <c r="DJ358" s="78"/>
      <c r="DK358" s="78"/>
      <c r="DL358" s="78"/>
      <c r="DM358" s="78"/>
      <c r="DN358" s="78"/>
      <c r="DO358" s="78"/>
      <c r="DP358" s="78"/>
      <c r="DQ358" s="78"/>
      <c r="DR358" s="78"/>
      <c r="DS358" s="78"/>
      <c r="DT358" s="78"/>
      <c r="DU358" s="78"/>
      <c r="DV358" s="78"/>
      <c r="DW358" s="78"/>
      <c r="DX358" s="78"/>
      <c r="DY358" s="78"/>
      <c r="DZ358" s="78"/>
      <c r="EA358" s="78"/>
      <c r="EB358" s="78"/>
      <c r="EC358" s="78"/>
      <c r="ED358" s="78"/>
      <c r="EE358" s="78"/>
      <c r="EF358" s="78"/>
      <c r="EG358" s="78"/>
      <c r="EH358" s="78"/>
      <c r="EI358" s="78"/>
      <c r="EJ358" s="78"/>
      <c r="EK358" s="78"/>
      <c r="EL358" s="78"/>
    </row>
    <row r="359" spans="1:142" x14ac:dyDescent="0.2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78"/>
      <c r="AE359" s="78"/>
      <c r="AF359" s="78"/>
      <c r="AG359" s="78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  <c r="AV359" s="78"/>
      <c r="AW359" s="78"/>
      <c r="AX359" s="78"/>
      <c r="AY359" s="78"/>
      <c r="AZ359" s="78"/>
      <c r="BA359" s="78"/>
      <c r="BB359" s="78"/>
      <c r="BC359" s="78"/>
      <c r="BD359" s="78"/>
      <c r="BE359" s="78"/>
      <c r="BF359" s="78"/>
      <c r="BG359" s="78"/>
      <c r="BH359" s="78"/>
      <c r="BI359" s="78"/>
      <c r="BJ359" s="78"/>
      <c r="BK359" s="78"/>
      <c r="BL359" s="78"/>
      <c r="BM359" s="78"/>
      <c r="BN359" s="78"/>
      <c r="BO359" s="78"/>
      <c r="BP359" s="78"/>
      <c r="BQ359" s="78"/>
      <c r="BR359" s="78"/>
      <c r="BS359" s="78"/>
      <c r="BT359" s="78"/>
      <c r="BU359" s="78"/>
      <c r="BV359" s="78"/>
      <c r="BW359" s="78"/>
      <c r="BX359" s="78"/>
      <c r="BY359" s="78"/>
      <c r="BZ359" s="78"/>
      <c r="CA359" s="78"/>
      <c r="CB359" s="78"/>
      <c r="CC359" s="78"/>
      <c r="CD359" s="78"/>
      <c r="CE359" s="78"/>
      <c r="CF359" s="78"/>
      <c r="CG359" s="78"/>
      <c r="CH359" s="78"/>
      <c r="CI359" s="78"/>
      <c r="CJ359" s="78"/>
      <c r="CK359" s="78"/>
      <c r="CL359" s="78"/>
      <c r="CM359" s="78"/>
      <c r="CN359" s="78"/>
      <c r="CO359" s="78"/>
      <c r="CP359" s="78"/>
      <c r="CQ359" s="78"/>
      <c r="CR359" s="78"/>
      <c r="CS359" s="78"/>
      <c r="CT359" s="78"/>
      <c r="CU359" s="78"/>
      <c r="CV359" s="78"/>
      <c r="CW359" s="78"/>
      <c r="CX359" s="78"/>
      <c r="CY359" s="78"/>
      <c r="CZ359" s="78"/>
      <c r="DA359" s="78"/>
      <c r="DB359" s="78"/>
      <c r="DC359" s="78"/>
      <c r="DD359" s="78"/>
      <c r="DE359" s="78"/>
      <c r="DF359" s="78"/>
      <c r="DG359" s="78"/>
      <c r="DH359" s="78"/>
      <c r="DI359" s="78"/>
      <c r="DJ359" s="78"/>
      <c r="DK359" s="78"/>
      <c r="DL359" s="78"/>
      <c r="DM359" s="78"/>
      <c r="DN359" s="78"/>
      <c r="DO359" s="78"/>
      <c r="DP359" s="78"/>
      <c r="DQ359" s="78"/>
      <c r="DR359" s="78"/>
      <c r="DS359" s="78"/>
      <c r="DT359" s="78"/>
      <c r="DU359" s="78"/>
      <c r="DV359" s="78"/>
      <c r="DW359" s="78"/>
      <c r="DX359" s="78"/>
      <c r="DY359" s="78"/>
      <c r="DZ359" s="78"/>
      <c r="EA359" s="78"/>
      <c r="EB359" s="78"/>
      <c r="EC359" s="78"/>
      <c r="ED359" s="78"/>
      <c r="EE359" s="78"/>
      <c r="EF359" s="78"/>
      <c r="EG359" s="78"/>
      <c r="EH359" s="78"/>
      <c r="EI359" s="78"/>
      <c r="EJ359" s="78"/>
      <c r="EK359" s="78"/>
      <c r="EL359" s="78"/>
    </row>
    <row r="360" spans="1:142" x14ac:dyDescent="0.2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78"/>
      <c r="AE360" s="78"/>
      <c r="AF360" s="78"/>
      <c r="AG360" s="78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  <c r="AV360" s="78"/>
      <c r="AW360" s="78"/>
      <c r="AX360" s="78"/>
      <c r="AY360" s="78"/>
      <c r="AZ360" s="78"/>
      <c r="BA360" s="78"/>
      <c r="BB360" s="78"/>
      <c r="BC360" s="78"/>
      <c r="BD360" s="78"/>
      <c r="BE360" s="78"/>
      <c r="BF360" s="78"/>
      <c r="BG360" s="78"/>
      <c r="BH360" s="78"/>
      <c r="BI360" s="78"/>
      <c r="BJ360" s="78"/>
      <c r="BK360" s="78"/>
      <c r="BL360" s="78"/>
      <c r="BM360" s="78"/>
      <c r="BN360" s="78"/>
      <c r="BO360" s="78"/>
      <c r="BP360" s="78"/>
      <c r="BQ360" s="78"/>
      <c r="BR360" s="78"/>
      <c r="BS360" s="78"/>
      <c r="BT360" s="78"/>
      <c r="BU360" s="78"/>
      <c r="BV360" s="78"/>
      <c r="BW360" s="78"/>
      <c r="BX360" s="78"/>
      <c r="BY360" s="78"/>
      <c r="BZ360" s="78"/>
      <c r="CA360" s="78"/>
      <c r="CB360" s="78"/>
      <c r="CC360" s="78"/>
      <c r="CD360" s="78"/>
      <c r="CE360" s="78"/>
      <c r="CF360" s="78"/>
      <c r="CG360" s="78"/>
      <c r="CH360" s="78"/>
      <c r="CI360" s="78"/>
      <c r="CJ360" s="78"/>
      <c r="CK360" s="78"/>
      <c r="CL360" s="78"/>
      <c r="CM360" s="78"/>
      <c r="CN360" s="78"/>
      <c r="CO360" s="78"/>
      <c r="CP360" s="78"/>
      <c r="CQ360" s="78"/>
      <c r="CR360" s="78"/>
      <c r="CS360" s="78"/>
      <c r="CT360" s="78"/>
      <c r="CU360" s="78"/>
      <c r="CV360" s="78"/>
      <c r="CW360" s="78"/>
      <c r="CX360" s="78"/>
      <c r="CY360" s="78"/>
      <c r="CZ360" s="78"/>
      <c r="DA360" s="78"/>
      <c r="DB360" s="78"/>
      <c r="DC360" s="78"/>
      <c r="DD360" s="78"/>
      <c r="DE360" s="78"/>
      <c r="DF360" s="78"/>
      <c r="DG360" s="78"/>
      <c r="DH360" s="78"/>
      <c r="DI360" s="78"/>
      <c r="DJ360" s="78"/>
      <c r="DK360" s="78"/>
      <c r="DL360" s="78"/>
      <c r="DM360" s="78"/>
      <c r="DN360" s="78"/>
      <c r="DO360" s="78"/>
      <c r="DP360" s="78"/>
      <c r="DQ360" s="78"/>
      <c r="DR360" s="78"/>
      <c r="DS360" s="78"/>
      <c r="DT360" s="78"/>
      <c r="DU360" s="78"/>
      <c r="DV360" s="78"/>
      <c r="DW360" s="78"/>
      <c r="DX360" s="78"/>
      <c r="DY360" s="78"/>
      <c r="DZ360" s="78"/>
      <c r="EA360" s="78"/>
      <c r="EB360" s="78"/>
      <c r="EC360" s="78"/>
      <c r="ED360" s="78"/>
      <c r="EE360" s="78"/>
      <c r="EF360" s="78"/>
      <c r="EG360" s="78"/>
      <c r="EH360" s="78"/>
      <c r="EI360" s="78"/>
      <c r="EJ360" s="78"/>
      <c r="EK360" s="78"/>
      <c r="EL360" s="78"/>
    </row>
    <row r="361" spans="1:142" x14ac:dyDescent="0.2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78"/>
      <c r="AE361" s="78"/>
      <c r="AF361" s="78"/>
      <c r="AG361" s="78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  <c r="AV361" s="78"/>
      <c r="AW361" s="78"/>
      <c r="AX361" s="78"/>
      <c r="AY361" s="78"/>
      <c r="AZ361" s="78"/>
      <c r="BA361" s="78"/>
      <c r="BB361" s="78"/>
      <c r="BC361" s="78"/>
      <c r="BD361" s="78"/>
      <c r="BE361" s="78"/>
      <c r="BF361" s="78"/>
      <c r="BG361" s="78"/>
      <c r="BH361" s="78"/>
      <c r="BI361" s="78"/>
      <c r="BJ361" s="78"/>
      <c r="BK361" s="78"/>
      <c r="BL361" s="78"/>
      <c r="BM361" s="78"/>
      <c r="BN361" s="78"/>
      <c r="BO361" s="78"/>
      <c r="BP361" s="78"/>
      <c r="BQ361" s="78"/>
      <c r="BR361" s="78"/>
      <c r="BS361" s="78"/>
      <c r="BT361" s="78"/>
      <c r="BU361" s="78"/>
      <c r="BV361" s="78"/>
      <c r="BW361" s="78"/>
      <c r="BX361" s="78"/>
      <c r="BY361" s="78"/>
      <c r="BZ361" s="78"/>
      <c r="CA361" s="78"/>
      <c r="CB361" s="78"/>
      <c r="CC361" s="78"/>
      <c r="CD361" s="78"/>
      <c r="CE361" s="78"/>
      <c r="CF361" s="78"/>
      <c r="CG361" s="78"/>
      <c r="CH361" s="78"/>
      <c r="CI361" s="78"/>
      <c r="CJ361" s="78"/>
      <c r="CK361" s="78"/>
      <c r="CL361" s="78"/>
      <c r="CM361" s="78"/>
      <c r="CN361" s="78"/>
      <c r="CO361" s="78"/>
      <c r="CP361" s="78"/>
      <c r="CQ361" s="78"/>
      <c r="CR361" s="78"/>
      <c r="CS361" s="78"/>
      <c r="CT361" s="78"/>
      <c r="CU361" s="78"/>
      <c r="CV361" s="78"/>
      <c r="CW361" s="78"/>
      <c r="CX361" s="78"/>
      <c r="CY361" s="78"/>
      <c r="CZ361" s="78"/>
      <c r="DA361" s="78"/>
      <c r="DB361" s="78"/>
      <c r="DC361" s="78"/>
      <c r="DD361" s="78"/>
      <c r="DE361" s="78"/>
      <c r="DF361" s="78"/>
      <c r="DG361" s="78"/>
      <c r="DH361" s="78"/>
      <c r="DI361" s="78"/>
      <c r="DJ361" s="78"/>
      <c r="DK361" s="78"/>
      <c r="DL361" s="78"/>
      <c r="DM361" s="78"/>
      <c r="DN361" s="78"/>
      <c r="DO361" s="78"/>
      <c r="DP361" s="78"/>
      <c r="DQ361" s="78"/>
      <c r="DR361" s="78"/>
      <c r="DS361" s="78"/>
      <c r="DT361" s="78"/>
      <c r="DU361" s="78"/>
      <c r="DV361" s="78"/>
      <c r="DW361" s="78"/>
      <c r="DX361" s="78"/>
      <c r="DY361" s="78"/>
      <c r="DZ361" s="78"/>
      <c r="EA361" s="78"/>
      <c r="EB361" s="78"/>
      <c r="EC361" s="78"/>
      <c r="ED361" s="78"/>
      <c r="EE361" s="78"/>
      <c r="EF361" s="78"/>
      <c r="EG361" s="78"/>
      <c r="EH361" s="78"/>
      <c r="EI361" s="78"/>
      <c r="EJ361" s="78"/>
      <c r="EK361" s="78"/>
      <c r="EL361" s="78"/>
    </row>
    <row r="362" spans="1:142" x14ac:dyDescent="0.2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78"/>
      <c r="AE362" s="78"/>
      <c r="AF362" s="78"/>
      <c r="AG362" s="78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  <c r="AV362" s="78"/>
      <c r="AW362" s="78"/>
      <c r="AX362" s="78"/>
      <c r="AY362" s="78"/>
      <c r="AZ362" s="78"/>
      <c r="BA362" s="78"/>
      <c r="BB362" s="78"/>
      <c r="BC362" s="78"/>
      <c r="BD362" s="78"/>
      <c r="BE362" s="78"/>
      <c r="BF362" s="78"/>
      <c r="BG362" s="78"/>
      <c r="BH362" s="78"/>
      <c r="BI362" s="78"/>
      <c r="BJ362" s="78"/>
      <c r="BK362" s="78"/>
      <c r="BL362" s="78"/>
      <c r="BM362" s="78"/>
      <c r="BN362" s="78"/>
      <c r="BO362" s="78"/>
      <c r="BP362" s="78"/>
      <c r="BQ362" s="78"/>
      <c r="BR362" s="78"/>
      <c r="BS362" s="78"/>
      <c r="BT362" s="78"/>
      <c r="BU362" s="78"/>
      <c r="BV362" s="78"/>
      <c r="BW362" s="78"/>
      <c r="BX362" s="78"/>
      <c r="BY362" s="78"/>
      <c r="BZ362" s="78"/>
      <c r="CA362" s="78"/>
      <c r="CB362" s="78"/>
      <c r="CC362" s="78"/>
      <c r="CD362" s="78"/>
      <c r="CE362" s="78"/>
      <c r="CF362" s="78"/>
      <c r="CG362" s="78"/>
      <c r="CH362" s="78"/>
      <c r="CI362" s="78"/>
      <c r="CJ362" s="78"/>
      <c r="CK362" s="78"/>
      <c r="CL362" s="78"/>
      <c r="CM362" s="78"/>
      <c r="CN362" s="78"/>
      <c r="CO362" s="78"/>
      <c r="CP362" s="78"/>
      <c r="CQ362" s="78"/>
      <c r="CR362" s="78"/>
      <c r="CS362" s="78"/>
      <c r="CT362" s="78"/>
      <c r="CU362" s="78"/>
      <c r="CV362" s="78"/>
      <c r="CW362" s="78"/>
      <c r="CX362" s="78"/>
      <c r="CY362" s="78"/>
      <c r="CZ362" s="78"/>
      <c r="DA362" s="78"/>
      <c r="DB362" s="78"/>
      <c r="DC362" s="78"/>
      <c r="DD362" s="78"/>
      <c r="DE362" s="78"/>
      <c r="DF362" s="78"/>
      <c r="DG362" s="78"/>
      <c r="DH362" s="78"/>
      <c r="DI362" s="78"/>
      <c r="DJ362" s="78"/>
      <c r="DK362" s="78"/>
      <c r="DL362" s="78"/>
      <c r="DM362" s="78"/>
      <c r="DN362" s="78"/>
      <c r="DO362" s="78"/>
      <c r="DP362" s="78"/>
      <c r="DQ362" s="78"/>
      <c r="DR362" s="78"/>
      <c r="DS362" s="78"/>
      <c r="DT362" s="78"/>
      <c r="DU362" s="78"/>
      <c r="DV362" s="78"/>
      <c r="DW362" s="78"/>
      <c r="DX362" s="78"/>
      <c r="DY362" s="78"/>
      <c r="DZ362" s="78"/>
      <c r="EA362" s="78"/>
      <c r="EB362" s="78"/>
      <c r="EC362" s="78"/>
      <c r="ED362" s="78"/>
      <c r="EE362" s="78"/>
      <c r="EF362" s="78"/>
      <c r="EG362" s="78"/>
      <c r="EH362" s="78"/>
      <c r="EI362" s="78"/>
      <c r="EJ362" s="78"/>
      <c r="EK362" s="78"/>
      <c r="EL362" s="78"/>
    </row>
    <row r="363" spans="1:142" x14ac:dyDescent="0.2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78"/>
      <c r="AE363" s="78"/>
      <c r="AF363" s="78"/>
      <c r="AG363" s="78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  <c r="AV363" s="78"/>
      <c r="AW363" s="78"/>
      <c r="AX363" s="78"/>
      <c r="AY363" s="78"/>
      <c r="AZ363" s="78"/>
      <c r="BA363" s="78"/>
      <c r="BB363" s="78"/>
      <c r="BC363" s="78"/>
      <c r="BD363" s="78"/>
      <c r="BE363" s="78"/>
      <c r="BF363" s="78"/>
      <c r="BG363" s="78"/>
      <c r="BH363" s="78"/>
      <c r="BI363" s="78"/>
      <c r="BJ363" s="78"/>
      <c r="BK363" s="78"/>
      <c r="BL363" s="78"/>
      <c r="BM363" s="78"/>
      <c r="BN363" s="78"/>
      <c r="BO363" s="78"/>
      <c r="BP363" s="78"/>
      <c r="BQ363" s="78"/>
      <c r="BR363" s="78"/>
      <c r="BS363" s="78"/>
      <c r="BT363" s="78"/>
      <c r="BU363" s="78"/>
      <c r="BV363" s="78"/>
      <c r="BW363" s="78"/>
      <c r="BX363" s="78"/>
      <c r="BY363" s="78"/>
      <c r="BZ363" s="78"/>
      <c r="CA363" s="78"/>
      <c r="CB363" s="78"/>
      <c r="CC363" s="78"/>
      <c r="CD363" s="78"/>
      <c r="CE363" s="78"/>
      <c r="CF363" s="78"/>
      <c r="CG363" s="78"/>
      <c r="CH363" s="78"/>
      <c r="CI363" s="78"/>
      <c r="CJ363" s="78"/>
      <c r="CK363" s="78"/>
      <c r="CL363" s="78"/>
      <c r="CM363" s="78"/>
      <c r="CN363" s="78"/>
      <c r="CO363" s="78"/>
      <c r="CP363" s="78"/>
      <c r="CQ363" s="78"/>
      <c r="CR363" s="78"/>
      <c r="CS363" s="78"/>
      <c r="CT363" s="78"/>
      <c r="CU363" s="78"/>
      <c r="CV363" s="78"/>
      <c r="CW363" s="78"/>
      <c r="CX363" s="78"/>
      <c r="CY363" s="78"/>
      <c r="CZ363" s="78"/>
      <c r="DA363" s="78"/>
      <c r="DB363" s="78"/>
      <c r="DC363" s="78"/>
      <c r="DD363" s="78"/>
      <c r="DE363" s="78"/>
      <c r="DF363" s="78"/>
      <c r="DG363" s="78"/>
      <c r="DH363" s="78"/>
      <c r="DI363" s="78"/>
      <c r="DJ363" s="78"/>
      <c r="DK363" s="78"/>
      <c r="DL363" s="78"/>
      <c r="DM363" s="78"/>
      <c r="DN363" s="78"/>
      <c r="DO363" s="78"/>
      <c r="DP363" s="78"/>
      <c r="DQ363" s="78"/>
      <c r="DR363" s="78"/>
      <c r="DS363" s="78"/>
      <c r="DT363" s="78"/>
      <c r="DU363" s="78"/>
      <c r="DV363" s="78"/>
      <c r="DW363" s="78"/>
      <c r="DX363" s="78"/>
      <c r="DY363" s="78"/>
      <c r="DZ363" s="78"/>
      <c r="EA363" s="78"/>
      <c r="EB363" s="78"/>
      <c r="EC363" s="78"/>
      <c r="ED363" s="78"/>
      <c r="EE363" s="78"/>
      <c r="EF363" s="78"/>
      <c r="EG363" s="78"/>
      <c r="EH363" s="78"/>
      <c r="EI363" s="78"/>
      <c r="EJ363" s="78"/>
      <c r="EK363" s="78"/>
      <c r="EL363" s="78"/>
    </row>
    <row r="364" spans="1:142" x14ac:dyDescent="0.2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78"/>
      <c r="AE364" s="78"/>
      <c r="AF364" s="78"/>
      <c r="AG364" s="78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  <c r="AV364" s="78"/>
      <c r="AW364" s="78"/>
      <c r="AX364" s="78"/>
      <c r="AY364" s="78"/>
      <c r="AZ364" s="78"/>
      <c r="BA364" s="78"/>
      <c r="BB364" s="78"/>
      <c r="BC364" s="78"/>
      <c r="BD364" s="78"/>
      <c r="BE364" s="78"/>
      <c r="BF364" s="78"/>
      <c r="BG364" s="78"/>
      <c r="BH364" s="78"/>
      <c r="BI364" s="78"/>
      <c r="BJ364" s="78"/>
      <c r="BK364" s="78"/>
      <c r="BL364" s="78"/>
      <c r="BM364" s="78"/>
      <c r="BN364" s="78"/>
      <c r="BO364" s="78"/>
      <c r="BP364" s="78"/>
      <c r="BQ364" s="78"/>
      <c r="BR364" s="78"/>
      <c r="BS364" s="78"/>
      <c r="BT364" s="78"/>
      <c r="BU364" s="78"/>
      <c r="BV364" s="78"/>
      <c r="BW364" s="78"/>
      <c r="BX364" s="78"/>
      <c r="BY364" s="78"/>
      <c r="BZ364" s="78"/>
      <c r="CA364" s="78"/>
      <c r="CB364" s="78"/>
      <c r="CC364" s="78"/>
      <c r="CD364" s="78"/>
      <c r="CE364" s="78"/>
      <c r="CF364" s="78"/>
      <c r="CG364" s="78"/>
      <c r="CH364" s="78"/>
      <c r="CI364" s="78"/>
      <c r="CJ364" s="78"/>
      <c r="CK364" s="78"/>
      <c r="CL364" s="78"/>
      <c r="CM364" s="78"/>
      <c r="CN364" s="78"/>
      <c r="CO364" s="78"/>
      <c r="CP364" s="78"/>
      <c r="CQ364" s="78"/>
      <c r="CR364" s="78"/>
      <c r="CS364" s="78"/>
      <c r="CT364" s="78"/>
      <c r="CU364" s="78"/>
      <c r="CV364" s="78"/>
      <c r="CW364" s="78"/>
      <c r="CX364" s="78"/>
      <c r="CY364" s="78"/>
      <c r="CZ364" s="78"/>
      <c r="DA364" s="78"/>
      <c r="DB364" s="78"/>
      <c r="DC364" s="78"/>
      <c r="DD364" s="78"/>
      <c r="DE364" s="78"/>
      <c r="DF364" s="78"/>
      <c r="DG364" s="78"/>
      <c r="DH364" s="78"/>
      <c r="DI364" s="78"/>
      <c r="DJ364" s="78"/>
      <c r="DK364" s="78"/>
      <c r="DL364" s="78"/>
      <c r="DM364" s="78"/>
      <c r="DN364" s="78"/>
      <c r="DO364" s="78"/>
      <c r="DP364" s="78"/>
      <c r="DQ364" s="78"/>
      <c r="DR364" s="78"/>
      <c r="DS364" s="78"/>
      <c r="DT364" s="78"/>
      <c r="DU364" s="78"/>
      <c r="DV364" s="78"/>
      <c r="DW364" s="78"/>
      <c r="DX364" s="78"/>
      <c r="DY364" s="78"/>
      <c r="DZ364" s="78"/>
      <c r="EA364" s="78"/>
      <c r="EB364" s="78"/>
      <c r="EC364" s="78"/>
      <c r="ED364" s="78"/>
      <c r="EE364" s="78"/>
      <c r="EF364" s="78"/>
      <c r="EG364" s="78"/>
      <c r="EH364" s="78"/>
      <c r="EI364" s="78"/>
      <c r="EJ364" s="78"/>
      <c r="EK364" s="78"/>
      <c r="EL364" s="78"/>
    </row>
    <row r="365" spans="1:142" x14ac:dyDescent="0.2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78"/>
      <c r="AE365" s="78"/>
      <c r="AF365" s="78"/>
      <c r="AG365" s="78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  <c r="AV365" s="78"/>
      <c r="AW365" s="78"/>
      <c r="AX365" s="78"/>
      <c r="AY365" s="78"/>
      <c r="AZ365" s="78"/>
      <c r="BA365" s="78"/>
      <c r="BB365" s="78"/>
      <c r="BC365" s="78"/>
      <c r="BD365" s="78"/>
      <c r="BE365" s="78"/>
      <c r="BF365" s="78"/>
      <c r="BG365" s="78"/>
      <c r="BH365" s="78"/>
      <c r="BI365" s="78"/>
      <c r="BJ365" s="78"/>
      <c r="BK365" s="78"/>
      <c r="BL365" s="78"/>
      <c r="BM365" s="78"/>
      <c r="BN365" s="78"/>
      <c r="BO365" s="78"/>
      <c r="BP365" s="78"/>
      <c r="BQ365" s="78"/>
      <c r="BR365" s="78"/>
      <c r="BS365" s="78"/>
      <c r="BT365" s="78"/>
      <c r="BU365" s="78"/>
      <c r="BV365" s="78"/>
      <c r="BW365" s="78"/>
      <c r="BX365" s="78"/>
      <c r="BY365" s="78"/>
      <c r="BZ365" s="78"/>
      <c r="CA365" s="78"/>
      <c r="CB365" s="78"/>
      <c r="CC365" s="78"/>
      <c r="CD365" s="78"/>
      <c r="CE365" s="78"/>
      <c r="CF365" s="78"/>
      <c r="CG365" s="78"/>
      <c r="CH365" s="78"/>
      <c r="CI365" s="78"/>
      <c r="CJ365" s="78"/>
      <c r="CK365" s="78"/>
      <c r="CL365" s="78"/>
      <c r="CM365" s="78"/>
      <c r="CN365" s="78"/>
      <c r="CO365" s="78"/>
      <c r="CP365" s="78"/>
      <c r="CQ365" s="78"/>
      <c r="CR365" s="78"/>
      <c r="CS365" s="78"/>
      <c r="CT365" s="78"/>
      <c r="CU365" s="78"/>
      <c r="CV365" s="78"/>
      <c r="CW365" s="78"/>
      <c r="CX365" s="78"/>
      <c r="CY365" s="78"/>
      <c r="CZ365" s="78"/>
      <c r="DA365" s="78"/>
      <c r="DB365" s="78"/>
      <c r="DC365" s="78"/>
      <c r="DD365" s="78"/>
      <c r="DE365" s="78"/>
      <c r="DF365" s="78"/>
      <c r="DG365" s="78"/>
      <c r="DH365" s="78"/>
      <c r="DI365" s="78"/>
      <c r="DJ365" s="78"/>
      <c r="DK365" s="78"/>
      <c r="DL365" s="78"/>
      <c r="DM365" s="78"/>
      <c r="DN365" s="78"/>
      <c r="DO365" s="78"/>
      <c r="DP365" s="78"/>
      <c r="DQ365" s="78"/>
      <c r="DR365" s="78"/>
      <c r="DS365" s="78"/>
      <c r="DT365" s="78"/>
      <c r="DU365" s="78"/>
      <c r="DV365" s="78"/>
      <c r="DW365" s="78"/>
      <c r="DX365" s="78"/>
      <c r="DY365" s="78"/>
      <c r="DZ365" s="78"/>
      <c r="EA365" s="78"/>
      <c r="EB365" s="78"/>
      <c r="EC365" s="78"/>
      <c r="ED365" s="78"/>
      <c r="EE365" s="78"/>
      <c r="EF365" s="78"/>
      <c r="EG365" s="78"/>
      <c r="EH365" s="78"/>
      <c r="EI365" s="78"/>
      <c r="EJ365" s="78"/>
      <c r="EK365" s="78"/>
      <c r="EL365" s="78"/>
    </row>
    <row r="366" spans="1:142" x14ac:dyDescent="0.2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78"/>
      <c r="AE366" s="78"/>
      <c r="AF366" s="78"/>
      <c r="AG366" s="78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  <c r="AV366" s="78"/>
      <c r="AW366" s="78"/>
      <c r="AX366" s="78"/>
      <c r="AY366" s="78"/>
      <c r="AZ366" s="78"/>
      <c r="BA366" s="78"/>
      <c r="BB366" s="78"/>
      <c r="BC366" s="78"/>
      <c r="BD366" s="78"/>
      <c r="BE366" s="78"/>
      <c r="BF366" s="78"/>
      <c r="BG366" s="78"/>
      <c r="BH366" s="78"/>
      <c r="BI366" s="78"/>
      <c r="BJ366" s="78"/>
      <c r="BK366" s="78"/>
      <c r="BL366" s="78"/>
      <c r="BM366" s="78"/>
      <c r="BN366" s="78"/>
      <c r="BO366" s="78"/>
      <c r="BP366" s="78"/>
      <c r="BQ366" s="78"/>
      <c r="BR366" s="78"/>
      <c r="BS366" s="78"/>
      <c r="BT366" s="78"/>
      <c r="BU366" s="78"/>
      <c r="BV366" s="78"/>
      <c r="BW366" s="78"/>
      <c r="BX366" s="78"/>
      <c r="BY366" s="78"/>
      <c r="BZ366" s="78"/>
      <c r="CA366" s="78"/>
      <c r="CB366" s="78"/>
      <c r="CC366" s="78"/>
      <c r="CD366" s="78"/>
      <c r="CE366" s="78"/>
      <c r="CF366" s="78"/>
      <c r="CG366" s="78"/>
      <c r="CH366" s="78"/>
      <c r="CI366" s="78"/>
      <c r="CJ366" s="78"/>
      <c r="CK366" s="78"/>
      <c r="CL366" s="78"/>
      <c r="CM366" s="78"/>
      <c r="CN366" s="78"/>
      <c r="CO366" s="78"/>
      <c r="CP366" s="78"/>
      <c r="CQ366" s="78"/>
      <c r="CR366" s="78"/>
      <c r="CS366" s="78"/>
      <c r="CT366" s="78"/>
      <c r="CU366" s="78"/>
      <c r="CV366" s="78"/>
      <c r="CW366" s="78"/>
      <c r="CX366" s="78"/>
      <c r="CY366" s="78"/>
      <c r="CZ366" s="78"/>
      <c r="DA366" s="78"/>
      <c r="DB366" s="78"/>
      <c r="DC366" s="78"/>
      <c r="DD366" s="78"/>
      <c r="DE366" s="78"/>
      <c r="DF366" s="78"/>
      <c r="DG366" s="78"/>
      <c r="DH366" s="78"/>
      <c r="DI366" s="78"/>
      <c r="DJ366" s="78"/>
      <c r="DK366" s="78"/>
      <c r="DL366" s="78"/>
      <c r="DM366" s="78"/>
      <c r="DN366" s="78"/>
      <c r="DO366" s="78"/>
      <c r="DP366" s="78"/>
      <c r="DQ366" s="78"/>
      <c r="DR366" s="78"/>
      <c r="DS366" s="78"/>
      <c r="DT366" s="78"/>
      <c r="DU366" s="78"/>
      <c r="DV366" s="78"/>
      <c r="DW366" s="78"/>
      <c r="DX366" s="78"/>
      <c r="DY366" s="78"/>
      <c r="DZ366" s="78"/>
      <c r="EA366" s="78"/>
      <c r="EB366" s="78"/>
      <c r="EC366" s="78"/>
      <c r="ED366" s="78"/>
      <c r="EE366" s="78"/>
      <c r="EF366" s="78"/>
      <c r="EG366" s="78"/>
      <c r="EH366" s="78"/>
      <c r="EI366" s="78"/>
      <c r="EJ366" s="78"/>
      <c r="EK366" s="78"/>
      <c r="EL366" s="78"/>
    </row>
    <row r="367" spans="1:142" x14ac:dyDescent="0.2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78"/>
      <c r="AE367" s="78"/>
      <c r="AF367" s="78"/>
      <c r="AG367" s="78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  <c r="AV367" s="78"/>
      <c r="AW367" s="78"/>
      <c r="AX367" s="78"/>
      <c r="AY367" s="78"/>
      <c r="AZ367" s="78"/>
      <c r="BA367" s="78"/>
      <c r="BB367" s="78"/>
      <c r="BC367" s="78"/>
      <c r="BD367" s="78"/>
      <c r="BE367" s="78"/>
      <c r="BF367" s="78"/>
      <c r="BG367" s="78"/>
      <c r="BH367" s="78"/>
      <c r="BI367" s="78"/>
      <c r="BJ367" s="78"/>
      <c r="BK367" s="78"/>
      <c r="BL367" s="78"/>
      <c r="BM367" s="78"/>
      <c r="BN367" s="78"/>
      <c r="BO367" s="78"/>
      <c r="BP367" s="78"/>
      <c r="BQ367" s="78"/>
      <c r="BR367" s="78"/>
      <c r="BS367" s="78"/>
      <c r="BT367" s="78"/>
      <c r="BU367" s="78"/>
      <c r="BV367" s="78"/>
      <c r="BW367" s="78"/>
      <c r="BX367" s="78"/>
      <c r="BY367" s="78"/>
      <c r="BZ367" s="78"/>
      <c r="CA367" s="78"/>
      <c r="CB367" s="78"/>
      <c r="CC367" s="78"/>
      <c r="CD367" s="78"/>
      <c r="CE367" s="78"/>
      <c r="CF367" s="78"/>
      <c r="CG367" s="78"/>
      <c r="CH367" s="78"/>
      <c r="CI367" s="78"/>
      <c r="CJ367" s="78"/>
      <c r="CK367" s="78"/>
      <c r="CL367" s="78"/>
      <c r="CM367" s="78"/>
      <c r="CN367" s="78"/>
      <c r="CO367" s="78"/>
      <c r="CP367" s="78"/>
      <c r="CQ367" s="78"/>
      <c r="CR367" s="78"/>
      <c r="CS367" s="78"/>
      <c r="CT367" s="78"/>
      <c r="CU367" s="78"/>
      <c r="CV367" s="78"/>
      <c r="CW367" s="78"/>
      <c r="CX367" s="78"/>
      <c r="CY367" s="78"/>
      <c r="CZ367" s="78"/>
      <c r="DA367" s="78"/>
      <c r="DB367" s="78"/>
      <c r="DC367" s="78"/>
      <c r="DD367" s="78"/>
      <c r="DE367" s="78"/>
      <c r="DF367" s="78"/>
      <c r="DG367" s="78"/>
      <c r="DH367" s="78"/>
      <c r="DI367" s="78"/>
      <c r="DJ367" s="78"/>
      <c r="DK367" s="78"/>
      <c r="DL367" s="78"/>
      <c r="DM367" s="78"/>
      <c r="DN367" s="78"/>
      <c r="DO367" s="78"/>
      <c r="DP367" s="78"/>
      <c r="DQ367" s="78"/>
      <c r="DR367" s="78"/>
      <c r="DS367" s="78"/>
      <c r="DT367" s="78"/>
      <c r="DU367" s="78"/>
      <c r="DV367" s="78"/>
      <c r="DW367" s="78"/>
      <c r="DX367" s="78"/>
      <c r="DY367" s="78"/>
      <c r="DZ367" s="78"/>
      <c r="EA367" s="78"/>
      <c r="EB367" s="78"/>
      <c r="EC367" s="78"/>
      <c r="ED367" s="78"/>
      <c r="EE367" s="78"/>
      <c r="EF367" s="78"/>
      <c r="EG367" s="78"/>
      <c r="EH367" s="78"/>
      <c r="EI367" s="78"/>
      <c r="EJ367" s="78"/>
      <c r="EK367" s="78"/>
      <c r="EL367" s="78"/>
    </row>
    <row r="368" spans="1:142" x14ac:dyDescent="0.2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  <c r="AV368" s="78"/>
      <c r="AW368" s="78"/>
      <c r="AX368" s="78"/>
      <c r="AY368" s="78"/>
      <c r="AZ368" s="78"/>
      <c r="BA368" s="78"/>
      <c r="BB368" s="78"/>
      <c r="BC368" s="78"/>
      <c r="BD368" s="78"/>
      <c r="BE368" s="78"/>
      <c r="BF368" s="78"/>
      <c r="BG368" s="78"/>
      <c r="BH368" s="78"/>
      <c r="BI368" s="78"/>
      <c r="BJ368" s="78"/>
      <c r="BK368" s="78"/>
      <c r="BL368" s="78"/>
      <c r="BM368" s="78"/>
      <c r="BN368" s="78"/>
      <c r="BO368" s="78"/>
      <c r="BP368" s="78"/>
      <c r="BQ368" s="78"/>
      <c r="BR368" s="78"/>
      <c r="BS368" s="78"/>
      <c r="BT368" s="78"/>
      <c r="BU368" s="78"/>
      <c r="BV368" s="78"/>
      <c r="BW368" s="78"/>
      <c r="BX368" s="78"/>
      <c r="BY368" s="78"/>
      <c r="BZ368" s="78"/>
      <c r="CA368" s="78"/>
      <c r="CB368" s="78"/>
      <c r="CC368" s="78"/>
      <c r="CD368" s="78"/>
      <c r="CE368" s="78"/>
      <c r="CF368" s="78"/>
      <c r="CG368" s="78"/>
      <c r="CH368" s="78"/>
      <c r="CI368" s="78"/>
      <c r="CJ368" s="78"/>
      <c r="CK368" s="78"/>
      <c r="CL368" s="78"/>
      <c r="CM368" s="78"/>
      <c r="CN368" s="78"/>
      <c r="CO368" s="78"/>
      <c r="CP368" s="78"/>
      <c r="CQ368" s="78"/>
      <c r="CR368" s="78"/>
      <c r="CS368" s="78"/>
      <c r="CT368" s="78"/>
      <c r="CU368" s="78"/>
      <c r="CV368" s="78"/>
      <c r="CW368" s="78"/>
      <c r="CX368" s="78"/>
      <c r="CY368" s="78"/>
      <c r="CZ368" s="78"/>
      <c r="DA368" s="78"/>
      <c r="DB368" s="78"/>
      <c r="DC368" s="78"/>
      <c r="DD368" s="78"/>
      <c r="DE368" s="78"/>
      <c r="DF368" s="78"/>
      <c r="DG368" s="78"/>
      <c r="DH368" s="78"/>
      <c r="DI368" s="78"/>
      <c r="DJ368" s="78"/>
      <c r="DK368" s="78"/>
      <c r="DL368" s="78"/>
      <c r="DM368" s="78"/>
      <c r="DN368" s="78"/>
      <c r="DO368" s="78"/>
      <c r="DP368" s="78"/>
      <c r="DQ368" s="78"/>
      <c r="DR368" s="78"/>
      <c r="DS368" s="78"/>
      <c r="DT368" s="78"/>
      <c r="DU368" s="78"/>
      <c r="DV368" s="78"/>
      <c r="DW368" s="78"/>
      <c r="DX368" s="78"/>
      <c r="DY368" s="78"/>
      <c r="DZ368" s="78"/>
      <c r="EA368" s="78"/>
      <c r="EB368" s="78"/>
      <c r="EC368" s="78"/>
      <c r="ED368" s="78"/>
      <c r="EE368" s="78"/>
      <c r="EF368" s="78"/>
      <c r="EG368" s="78"/>
      <c r="EH368" s="78"/>
      <c r="EI368" s="78"/>
      <c r="EJ368" s="78"/>
      <c r="EK368" s="78"/>
      <c r="EL368" s="78"/>
    </row>
    <row r="369" spans="1:142" x14ac:dyDescent="0.2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78"/>
      <c r="AE369" s="78"/>
      <c r="AF369" s="78"/>
      <c r="AG369" s="78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  <c r="AV369" s="78"/>
      <c r="AW369" s="78"/>
      <c r="AX369" s="78"/>
      <c r="AY369" s="78"/>
      <c r="AZ369" s="78"/>
      <c r="BA369" s="78"/>
      <c r="BB369" s="78"/>
      <c r="BC369" s="78"/>
      <c r="BD369" s="78"/>
      <c r="BE369" s="78"/>
      <c r="BF369" s="78"/>
      <c r="BG369" s="78"/>
      <c r="BH369" s="78"/>
      <c r="BI369" s="78"/>
      <c r="BJ369" s="78"/>
      <c r="BK369" s="78"/>
      <c r="BL369" s="78"/>
      <c r="BM369" s="78"/>
      <c r="BN369" s="78"/>
      <c r="BO369" s="78"/>
      <c r="BP369" s="78"/>
      <c r="BQ369" s="78"/>
      <c r="BR369" s="78"/>
      <c r="BS369" s="78"/>
      <c r="BT369" s="78"/>
      <c r="BU369" s="78"/>
      <c r="BV369" s="78"/>
      <c r="BW369" s="78"/>
      <c r="BX369" s="78"/>
      <c r="BY369" s="78"/>
      <c r="BZ369" s="78"/>
      <c r="CA369" s="78"/>
      <c r="CB369" s="78"/>
      <c r="CC369" s="78"/>
      <c r="CD369" s="78"/>
      <c r="CE369" s="78"/>
      <c r="CF369" s="78"/>
      <c r="CG369" s="78"/>
      <c r="CH369" s="78"/>
      <c r="CI369" s="78"/>
      <c r="CJ369" s="78"/>
      <c r="CK369" s="78"/>
      <c r="CL369" s="78"/>
      <c r="CM369" s="78"/>
      <c r="CN369" s="78"/>
      <c r="CO369" s="78"/>
      <c r="CP369" s="78"/>
      <c r="CQ369" s="78"/>
      <c r="CR369" s="78"/>
      <c r="CS369" s="78"/>
      <c r="CT369" s="78"/>
      <c r="CU369" s="78"/>
      <c r="CV369" s="78"/>
      <c r="CW369" s="78"/>
      <c r="CX369" s="78"/>
      <c r="CY369" s="78"/>
      <c r="CZ369" s="78"/>
      <c r="DA369" s="78"/>
      <c r="DB369" s="78"/>
      <c r="DC369" s="78"/>
      <c r="DD369" s="78"/>
      <c r="DE369" s="78"/>
      <c r="DF369" s="78"/>
      <c r="DG369" s="78"/>
      <c r="DH369" s="78"/>
      <c r="DI369" s="78"/>
      <c r="DJ369" s="78"/>
      <c r="DK369" s="78"/>
      <c r="DL369" s="78"/>
      <c r="DM369" s="78"/>
      <c r="DN369" s="78"/>
      <c r="DO369" s="78"/>
      <c r="DP369" s="78"/>
      <c r="DQ369" s="78"/>
      <c r="DR369" s="78"/>
      <c r="DS369" s="78"/>
      <c r="DT369" s="78"/>
      <c r="DU369" s="78"/>
      <c r="DV369" s="78"/>
      <c r="DW369" s="78"/>
      <c r="DX369" s="78"/>
      <c r="DY369" s="78"/>
      <c r="DZ369" s="78"/>
      <c r="EA369" s="78"/>
      <c r="EB369" s="78"/>
      <c r="EC369" s="78"/>
      <c r="ED369" s="78"/>
      <c r="EE369" s="78"/>
      <c r="EF369" s="78"/>
      <c r="EG369" s="78"/>
      <c r="EH369" s="78"/>
      <c r="EI369" s="78"/>
      <c r="EJ369" s="78"/>
      <c r="EK369" s="78"/>
      <c r="EL369" s="78"/>
    </row>
    <row r="370" spans="1:142" x14ac:dyDescent="0.2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78"/>
      <c r="AE370" s="78"/>
      <c r="AF370" s="78"/>
      <c r="AG370" s="78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  <c r="AV370" s="78"/>
      <c r="AW370" s="78"/>
      <c r="AX370" s="78"/>
      <c r="AY370" s="78"/>
      <c r="AZ370" s="78"/>
      <c r="BA370" s="78"/>
      <c r="BB370" s="78"/>
      <c r="BC370" s="78"/>
      <c r="BD370" s="78"/>
      <c r="BE370" s="78"/>
      <c r="BF370" s="78"/>
      <c r="BG370" s="78"/>
      <c r="BH370" s="78"/>
      <c r="BI370" s="78"/>
      <c r="BJ370" s="78"/>
      <c r="BK370" s="78"/>
      <c r="BL370" s="78"/>
      <c r="BM370" s="78"/>
      <c r="BN370" s="78"/>
      <c r="BO370" s="78"/>
      <c r="BP370" s="78"/>
      <c r="BQ370" s="78"/>
      <c r="BR370" s="78"/>
      <c r="BS370" s="78"/>
      <c r="BT370" s="78"/>
      <c r="BU370" s="78"/>
      <c r="BV370" s="78"/>
      <c r="BW370" s="78"/>
      <c r="BX370" s="78"/>
      <c r="BY370" s="78"/>
      <c r="BZ370" s="78"/>
      <c r="CA370" s="78"/>
      <c r="CB370" s="78"/>
      <c r="CC370" s="78"/>
      <c r="CD370" s="78"/>
      <c r="CE370" s="78"/>
      <c r="CF370" s="78"/>
      <c r="CG370" s="78"/>
      <c r="CH370" s="78"/>
      <c r="CI370" s="78"/>
      <c r="CJ370" s="78"/>
      <c r="CK370" s="78"/>
      <c r="CL370" s="78"/>
      <c r="CM370" s="78"/>
      <c r="CN370" s="78"/>
      <c r="CO370" s="78"/>
      <c r="CP370" s="78"/>
      <c r="CQ370" s="78"/>
      <c r="CR370" s="78"/>
      <c r="CS370" s="78"/>
      <c r="CT370" s="78"/>
      <c r="CU370" s="78"/>
      <c r="CV370" s="78"/>
      <c r="CW370" s="78"/>
      <c r="CX370" s="78"/>
      <c r="CY370" s="78"/>
      <c r="CZ370" s="78"/>
      <c r="DA370" s="78"/>
      <c r="DB370" s="78"/>
      <c r="DC370" s="78"/>
      <c r="DD370" s="78"/>
      <c r="DE370" s="78"/>
      <c r="DF370" s="78"/>
      <c r="DG370" s="78"/>
      <c r="DH370" s="78"/>
      <c r="DI370" s="78"/>
      <c r="DJ370" s="78"/>
      <c r="DK370" s="78"/>
      <c r="DL370" s="78"/>
      <c r="DM370" s="78"/>
      <c r="DN370" s="78"/>
      <c r="DO370" s="78"/>
      <c r="DP370" s="78"/>
      <c r="DQ370" s="78"/>
      <c r="DR370" s="78"/>
      <c r="DS370" s="78"/>
      <c r="DT370" s="78"/>
      <c r="DU370" s="78"/>
      <c r="DV370" s="78"/>
      <c r="DW370" s="78"/>
      <c r="DX370" s="78"/>
      <c r="DY370" s="78"/>
      <c r="DZ370" s="78"/>
      <c r="EA370" s="78"/>
      <c r="EB370" s="78"/>
      <c r="EC370" s="78"/>
      <c r="ED370" s="78"/>
      <c r="EE370" s="78"/>
      <c r="EF370" s="78"/>
      <c r="EG370" s="78"/>
      <c r="EH370" s="78"/>
      <c r="EI370" s="78"/>
      <c r="EJ370" s="78"/>
      <c r="EK370" s="78"/>
      <c r="EL370" s="78"/>
    </row>
    <row r="371" spans="1:142" x14ac:dyDescent="0.2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78"/>
      <c r="AE371" s="78"/>
      <c r="AF371" s="78"/>
      <c r="AG371" s="78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  <c r="AV371" s="78"/>
      <c r="AW371" s="78"/>
      <c r="AX371" s="78"/>
      <c r="AY371" s="78"/>
      <c r="AZ371" s="78"/>
      <c r="BA371" s="78"/>
      <c r="BB371" s="78"/>
      <c r="BC371" s="78"/>
      <c r="BD371" s="78"/>
      <c r="BE371" s="78"/>
      <c r="BF371" s="78"/>
      <c r="BG371" s="78"/>
      <c r="BH371" s="78"/>
      <c r="BI371" s="78"/>
      <c r="BJ371" s="78"/>
      <c r="BK371" s="78"/>
      <c r="BL371" s="78"/>
      <c r="BM371" s="78"/>
      <c r="BN371" s="78"/>
      <c r="BO371" s="78"/>
      <c r="BP371" s="78"/>
      <c r="BQ371" s="78"/>
      <c r="BR371" s="78"/>
      <c r="BS371" s="78"/>
      <c r="BT371" s="78"/>
      <c r="BU371" s="78"/>
      <c r="BV371" s="78"/>
      <c r="BW371" s="78"/>
      <c r="BX371" s="78"/>
      <c r="BY371" s="78"/>
      <c r="BZ371" s="78"/>
      <c r="CA371" s="78"/>
      <c r="CB371" s="78"/>
      <c r="CC371" s="78"/>
      <c r="CD371" s="78"/>
      <c r="CE371" s="78"/>
      <c r="CF371" s="78"/>
      <c r="CG371" s="78"/>
      <c r="CH371" s="78"/>
      <c r="CI371" s="78"/>
      <c r="CJ371" s="78"/>
      <c r="CK371" s="78"/>
      <c r="CL371" s="78"/>
      <c r="CM371" s="78"/>
      <c r="CN371" s="78"/>
      <c r="CO371" s="78"/>
      <c r="CP371" s="78"/>
      <c r="CQ371" s="78"/>
      <c r="CR371" s="78"/>
      <c r="CS371" s="78"/>
      <c r="CT371" s="78"/>
      <c r="CU371" s="78"/>
      <c r="CV371" s="78"/>
      <c r="CW371" s="78"/>
      <c r="CX371" s="78"/>
      <c r="CY371" s="78"/>
      <c r="CZ371" s="78"/>
      <c r="DA371" s="78"/>
      <c r="DB371" s="78"/>
      <c r="DC371" s="78"/>
      <c r="DD371" s="78"/>
      <c r="DE371" s="78"/>
      <c r="DF371" s="78"/>
      <c r="DG371" s="78"/>
      <c r="DH371" s="78"/>
      <c r="DI371" s="78"/>
      <c r="DJ371" s="78"/>
      <c r="DK371" s="78"/>
      <c r="DL371" s="78"/>
      <c r="DM371" s="78"/>
      <c r="DN371" s="78"/>
      <c r="DO371" s="78"/>
      <c r="DP371" s="78"/>
      <c r="DQ371" s="78"/>
      <c r="DR371" s="78"/>
      <c r="DS371" s="78"/>
      <c r="DT371" s="78"/>
      <c r="DU371" s="78"/>
      <c r="DV371" s="78"/>
      <c r="DW371" s="78"/>
      <c r="DX371" s="78"/>
      <c r="DY371" s="78"/>
      <c r="DZ371" s="78"/>
      <c r="EA371" s="78"/>
      <c r="EB371" s="78"/>
      <c r="EC371" s="78"/>
      <c r="ED371" s="78"/>
      <c r="EE371" s="78"/>
      <c r="EF371" s="78"/>
      <c r="EG371" s="78"/>
      <c r="EH371" s="78"/>
      <c r="EI371" s="78"/>
      <c r="EJ371" s="78"/>
      <c r="EK371" s="78"/>
      <c r="EL371" s="78"/>
    </row>
    <row r="372" spans="1:142" x14ac:dyDescent="0.2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78"/>
      <c r="AE372" s="78"/>
      <c r="AF372" s="78"/>
      <c r="AG372" s="78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  <c r="AV372" s="78"/>
      <c r="AW372" s="78"/>
      <c r="AX372" s="78"/>
      <c r="AY372" s="78"/>
      <c r="AZ372" s="78"/>
      <c r="BA372" s="78"/>
      <c r="BB372" s="78"/>
      <c r="BC372" s="78"/>
      <c r="BD372" s="78"/>
      <c r="BE372" s="78"/>
      <c r="BF372" s="78"/>
      <c r="BG372" s="78"/>
      <c r="BH372" s="78"/>
      <c r="BI372" s="78"/>
      <c r="BJ372" s="78"/>
      <c r="BK372" s="78"/>
      <c r="BL372" s="78"/>
      <c r="BM372" s="78"/>
      <c r="BN372" s="78"/>
      <c r="BO372" s="78"/>
      <c r="BP372" s="78"/>
      <c r="BQ372" s="78"/>
      <c r="BR372" s="78"/>
      <c r="BS372" s="78"/>
      <c r="BT372" s="78"/>
      <c r="BU372" s="78"/>
      <c r="BV372" s="78"/>
      <c r="BW372" s="78"/>
      <c r="BX372" s="78"/>
      <c r="BY372" s="78"/>
      <c r="BZ372" s="78"/>
      <c r="CA372" s="78"/>
      <c r="CB372" s="78"/>
      <c r="CC372" s="78"/>
      <c r="CD372" s="78"/>
      <c r="CE372" s="78"/>
      <c r="CF372" s="78"/>
      <c r="CG372" s="78"/>
      <c r="CH372" s="78"/>
      <c r="CI372" s="78"/>
      <c r="CJ372" s="78"/>
      <c r="CK372" s="78"/>
      <c r="CL372" s="78"/>
      <c r="CM372" s="78"/>
      <c r="CN372" s="78"/>
      <c r="CO372" s="78"/>
      <c r="CP372" s="78"/>
      <c r="CQ372" s="78"/>
      <c r="CR372" s="78"/>
      <c r="CS372" s="78"/>
      <c r="CT372" s="78"/>
      <c r="CU372" s="78"/>
      <c r="CV372" s="78"/>
      <c r="CW372" s="78"/>
      <c r="CX372" s="78"/>
      <c r="CY372" s="78"/>
      <c r="CZ372" s="78"/>
      <c r="DA372" s="78"/>
      <c r="DB372" s="78"/>
      <c r="DC372" s="78"/>
      <c r="DD372" s="78"/>
      <c r="DE372" s="78"/>
      <c r="DF372" s="78"/>
      <c r="DG372" s="78"/>
      <c r="DH372" s="78"/>
      <c r="DI372" s="78"/>
      <c r="DJ372" s="78"/>
      <c r="DK372" s="78"/>
      <c r="DL372" s="78"/>
      <c r="DM372" s="78"/>
      <c r="DN372" s="78"/>
      <c r="DO372" s="78"/>
      <c r="DP372" s="78"/>
      <c r="DQ372" s="78"/>
      <c r="DR372" s="78"/>
      <c r="DS372" s="78"/>
      <c r="DT372" s="78"/>
      <c r="DU372" s="78"/>
      <c r="DV372" s="78"/>
      <c r="DW372" s="78"/>
      <c r="DX372" s="78"/>
      <c r="DY372" s="78"/>
      <c r="DZ372" s="78"/>
      <c r="EA372" s="78"/>
      <c r="EB372" s="78"/>
      <c r="EC372" s="78"/>
      <c r="ED372" s="78"/>
      <c r="EE372" s="78"/>
      <c r="EF372" s="78"/>
      <c r="EG372" s="78"/>
      <c r="EH372" s="78"/>
      <c r="EI372" s="78"/>
      <c r="EJ372" s="78"/>
      <c r="EK372" s="78"/>
      <c r="EL372" s="78"/>
    </row>
    <row r="373" spans="1:142" x14ac:dyDescent="0.2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78"/>
      <c r="AE373" s="78"/>
      <c r="AF373" s="78"/>
      <c r="AG373" s="78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  <c r="AV373" s="78"/>
      <c r="AW373" s="78"/>
      <c r="AX373" s="78"/>
      <c r="AY373" s="78"/>
      <c r="AZ373" s="78"/>
      <c r="BA373" s="78"/>
      <c r="BB373" s="78"/>
      <c r="BC373" s="78"/>
      <c r="BD373" s="78"/>
      <c r="BE373" s="78"/>
      <c r="BF373" s="78"/>
      <c r="BG373" s="78"/>
      <c r="BH373" s="78"/>
      <c r="BI373" s="78"/>
      <c r="BJ373" s="78"/>
      <c r="BK373" s="78"/>
      <c r="BL373" s="78"/>
      <c r="BM373" s="78"/>
      <c r="BN373" s="78"/>
      <c r="BO373" s="78"/>
      <c r="BP373" s="78"/>
      <c r="BQ373" s="78"/>
      <c r="BR373" s="78"/>
      <c r="BS373" s="78"/>
      <c r="BT373" s="78"/>
      <c r="BU373" s="78"/>
      <c r="BV373" s="78"/>
      <c r="BW373" s="78"/>
      <c r="BX373" s="78"/>
      <c r="BY373" s="78"/>
      <c r="BZ373" s="78"/>
      <c r="CA373" s="78"/>
      <c r="CB373" s="78"/>
      <c r="CC373" s="78"/>
      <c r="CD373" s="78"/>
      <c r="CE373" s="78"/>
      <c r="CF373" s="78"/>
      <c r="CG373" s="78"/>
      <c r="CH373" s="78"/>
      <c r="CI373" s="78"/>
      <c r="CJ373" s="78"/>
      <c r="CK373" s="78"/>
      <c r="CL373" s="78"/>
      <c r="CM373" s="78"/>
      <c r="CN373" s="78"/>
      <c r="CO373" s="78"/>
      <c r="CP373" s="78"/>
      <c r="CQ373" s="78"/>
      <c r="CR373" s="78"/>
      <c r="CS373" s="78"/>
      <c r="CT373" s="78"/>
      <c r="CU373" s="78"/>
      <c r="CV373" s="78"/>
      <c r="CW373" s="78"/>
      <c r="CX373" s="78"/>
      <c r="CY373" s="78"/>
      <c r="CZ373" s="78"/>
      <c r="DA373" s="78"/>
      <c r="DB373" s="78"/>
      <c r="DC373" s="78"/>
      <c r="DD373" s="78"/>
      <c r="DE373" s="78"/>
      <c r="DF373" s="78"/>
      <c r="DG373" s="78"/>
      <c r="DH373" s="78"/>
      <c r="DI373" s="78"/>
      <c r="DJ373" s="78"/>
      <c r="DK373" s="78"/>
      <c r="DL373" s="78"/>
      <c r="DM373" s="78"/>
      <c r="DN373" s="78"/>
      <c r="DO373" s="78"/>
      <c r="DP373" s="78"/>
      <c r="DQ373" s="78"/>
      <c r="DR373" s="78"/>
      <c r="DS373" s="78"/>
      <c r="DT373" s="78"/>
      <c r="DU373" s="78"/>
      <c r="DV373" s="78"/>
      <c r="DW373" s="78"/>
      <c r="DX373" s="78"/>
      <c r="DY373" s="78"/>
      <c r="DZ373" s="78"/>
      <c r="EA373" s="78"/>
      <c r="EB373" s="78"/>
      <c r="EC373" s="78"/>
      <c r="ED373" s="78"/>
      <c r="EE373" s="78"/>
      <c r="EF373" s="78"/>
      <c r="EG373" s="78"/>
      <c r="EH373" s="78"/>
      <c r="EI373" s="78"/>
      <c r="EJ373" s="78"/>
      <c r="EK373" s="78"/>
      <c r="EL373" s="78"/>
    </row>
    <row r="374" spans="1:142" x14ac:dyDescent="0.2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78"/>
      <c r="AE374" s="78"/>
      <c r="AF374" s="78"/>
      <c r="AG374" s="78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  <c r="AV374" s="78"/>
      <c r="AW374" s="78"/>
      <c r="AX374" s="78"/>
      <c r="AY374" s="78"/>
      <c r="AZ374" s="78"/>
      <c r="BA374" s="78"/>
      <c r="BB374" s="78"/>
      <c r="BC374" s="78"/>
      <c r="BD374" s="78"/>
      <c r="BE374" s="78"/>
      <c r="BF374" s="78"/>
      <c r="BG374" s="78"/>
      <c r="BH374" s="78"/>
      <c r="BI374" s="78"/>
      <c r="BJ374" s="78"/>
      <c r="BK374" s="78"/>
      <c r="BL374" s="78"/>
      <c r="BM374" s="78"/>
      <c r="BN374" s="78"/>
      <c r="BO374" s="78"/>
      <c r="BP374" s="78"/>
      <c r="BQ374" s="78"/>
      <c r="BR374" s="78"/>
      <c r="BS374" s="78"/>
      <c r="BT374" s="78"/>
      <c r="BU374" s="78"/>
      <c r="BV374" s="78"/>
      <c r="BW374" s="78"/>
      <c r="BX374" s="78"/>
      <c r="BY374" s="78"/>
      <c r="BZ374" s="78"/>
      <c r="CA374" s="78"/>
      <c r="CB374" s="78"/>
      <c r="CC374" s="78"/>
      <c r="CD374" s="78"/>
      <c r="CE374" s="78"/>
      <c r="CF374" s="78"/>
      <c r="CG374" s="78"/>
      <c r="CH374" s="78"/>
      <c r="CI374" s="78"/>
      <c r="CJ374" s="78"/>
      <c r="CK374" s="78"/>
      <c r="CL374" s="78"/>
      <c r="CM374" s="78"/>
      <c r="CN374" s="78"/>
      <c r="CO374" s="78"/>
      <c r="CP374" s="78"/>
      <c r="CQ374" s="78"/>
      <c r="CR374" s="78"/>
      <c r="CS374" s="78"/>
      <c r="CT374" s="78"/>
      <c r="CU374" s="78"/>
      <c r="CV374" s="78"/>
      <c r="CW374" s="78"/>
      <c r="CX374" s="78"/>
      <c r="CY374" s="78"/>
      <c r="CZ374" s="78"/>
      <c r="DA374" s="78"/>
      <c r="DB374" s="78"/>
      <c r="DC374" s="78"/>
      <c r="DD374" s="78"/>
      <c r="DE374" s="78"/>
      <c r="DF374" s="78"/>
      <c r="DG374" s="78"/>
      <c r="DH374" s="78"/>
      <c r="DI374" s="78"/>
      <c r="DJ374" s="78"/>
      <c r="DK374" s="78"/>
      <c r="DL374" s="78"/>
      <c r="DM374" s="78"/>
      <c r="DN374" s="78"/>
      <c r="DO374" s="78"/>
      <c r="DP374" s="78"/>
      <c r="DQ374" s="78"/>
      <c r="DR374" s="78"/>
      <c r="DS374" s="78"/>
      <c r="DT374" s="78"/>
      <c r="DU374" s="78"/>
      <c r="DV374" s="78"/>
      <c r="DW374" s="78"/>
      <c r="DX374" s="78"/>
      <c r="DY374" s="78"/>
      <c r="DZ374" s="78"/>
      <c r="EA374" s="78"/>
      <c r="EB374" s="78"/>
      <c r="EC374" s="78"/>
      <c r="ED374" s="78"/>
      <c r="EE374" s="78"/>
      <c r="EF374" s="78"/>
      <c r="EG374" s="78"/>
      <c r="EH374" s="78"/>
      <c r="EI374" s="78"/>
      <c r="EJ374" s="78"/>
      <c r="EK374" s="78"/>
      <c r="EL374" s="78"/>
    </row>
    <row r="375" spans="1:142" x14ac:dyDescent="0.2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78"/>
      <c r="AE375" s="78"/>
      <c r="AF375" s="78"/>
      <c r="AG375" s="78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  <c r="AV375" s="78"/>
      <c r="AW375" s="78"/>
      <c r="AX375" s="78"/>
      <c r="AY375" s="78"/>
      <c r="AZ375" s="78"/>
      <c r="BA375" s="78"/>
      <c r="BB375" s="78"/>
      <c r="BC375" s="78"/>
      <c r="BD375" s="78"/>
      <c r="BE375" s="78"/>
      <c r="BF375" s="78"/>
      <c r="BG375" s="78"/>
      <c r="BH375" s="78"/>
      <c r="BI375" s="78"/>
      <c r="BJ375" s="78"/>
      <c r="BK375" s="78"/>
      <c r="BL375" s="78"/>
      <c r="BM375" s="78"/>
      <c r="BN375" s="78"/>
      <c r="BO375" s="78"/>
      <c r="BP375" s="78"/>
      <c r="BQ375" s="78"/>
      <c r="BR375" s="78"/>
      <c r="BS375" s="78"/>
      <c r="BT375" s="78"/>
      <c r="BU375" s="78"/>
      <c r="BV375" s="78"/>
      <c r="BW375" s="78"/>
      <c r="BX375" s="78"/>
      <c r="BY375" s="78"/>
      <c r="BZ375" s="78"/>
      <c r="CA375" s="78"/>
      <c r="CB375" s="78"/>
      <c r="CC375" s="78"/>
      <c r="CD375" s="78"/>
      <c r="CE375" s="78"/>
      <c r="CF375" s="78"/>
      <c r="CG375" s="78"/>
      <c r="CH375" s="78"/>
      <c r="CI375" s="78"/>
      <c r="CJ375" s="78"/>
      <c r="CK375" s="78"/>
      <c r="CL375" s="78"/>
      <c r="CM375" s="78"/>
      <c r="CN375" s="78"/>
      <c r="CO375" s="78"/>
      <c r="CP375" s="78"/>
      <c r="CQ375" s="78"/>
      <c r="CR375" s="78"/>
      <c r="CS375" s="78"/>
      <c r="CT375" s="78"/>
      <c r="CU375" s="78"/>
      <c r="CV375" s="78"/>
      <c r="CW375" s="78"/>
      <c r="CX375" s="78"/>
      <c r="CY375" s="78"/>
      <c r="CZ375" s="78"/>
      <c r="DA375" s="78"/>
      <c r="DB375" s="78"/>
      <c r="DC375" s="78"/>
      <c r="DD375" s="78"/>
      <c r="DE375" s="78"/>
      <c r="DF375" s="78"/>
      <c r="DG375" s="78"/>
      <c r="DH375" s="78"/>
      <c r="DI375" s="78"/>
      <c r="DJ375" s="78"/>
      <c r="DK375" s="78"/>
      <c r="DL375" s="78"/>
      <c r="DM375" s="78"/>
      <c r="DN375" s="78"/>
      <c r="DO375" s="78"/>
      <c r="DP375" s="78"/>
      <c r="DQ375" s="78"/>
      <c r="DR375" s="78"/>
      <c r="DS375" s="78"/>
      <c r="DT375" s="78"/>
      <c r="DU375" s="78"/>
      <c r="DV375" s="78"/>
      <c r="DW375" s="78"/>
      <c r="DX375" s="78"/>
      <c r="DY375" s="78"/>
      <c r="DZ375" s="78"/>
      <c r="EA375" s="78"/>
      <c r="EB375" s="78"/>
      <c r="EC375" s="78"/>
      <c r="ED375" s="78"/>
      <c r="EE375" s="78"/>
      <c r="EF375" s="78"/>
      <c r="EG375" s="78"/>
      <c r="EH375" s="78"/>
      <c r="EI375" s="78"/>
      <c r="EJ375" s="78"/>
      <c r="EK375" s="78"/>
      <c r="EL375" s="78"/>
    </row>
    <row r="376" spans="1:142" x14ac:dyDescent="0.2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78"/>
      <c r="AE376" s="78"/>
      <c r="AF376" s="78"/>
      <c r="AG376" s="78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  <c r="AV376" s="78"/>
      <c r="AW376" s="78"/>
      <c r="AX376" s="78"/>
      <c r="AY376" s="78"/>
      <c r="AZ376" s="78"/>
      <c r="BA376" s="78"/>
      <c r="BB376" s="78"/>
      <c r="BC376" s="78"/>
      <c r="BD376" s="78"/>
      <c r="BE376" s="78"/>
      <c r="BF376" s="78"/>
      <c r="BG376" s="78"/>
      <c r="BH376" s="78"/>
      <c r="BI376" s="78"/>
      <c r="BJ376" s="78"/>
      <c r="BK376" s="78"/>
      <c r="BL376" s="78"/>
      <c r="BM376" s="78"/>
      <c r="BN376" s="78"/>
      <c r="BO376" s="78"/>
      <c r="BP376" s="78"/>
      <c r="BQ376" s="78"/>
      <c r="BR376" s="78"/>
      <c r="BS376" s="78"/>
      <c r="BT376" s="78"/>
      <c r="BU376" s="78"/>
      <c r="BV376" s="78"/>
      <c r="BW376" s="78"/>
      <c r="BX376" s="78"/>
      <c r="BY376" s="78"/>
      <c r="BZ376" s="78"/>
      <c r="CA376" s="78"/>
      <c r="CB376" s="78"/>
      <c r="CC376" s="78"/>
      <c r="CD376" s="78"/>
      <c r="CE376" s="78"/>
      <c r="CF376" s="78"/>
      <c r="CG376" s="78"/>
      <c r="CH376" s="78"/>
      <c r="CI376" s="78"/>
      <c r="CJ376" s="78"/>
      <c r="CK376" s="78"/>
      <c r="CL376" s="78"/>
      <c r="CM376" s="78"/>
      <c r="CN376" s="78"/>
      <c r="CO376" s="78"/>
      <c r="CP376" s="78"/>
      <c r="CQ376" s="78"/>
      <c r="CR376" s="78"/>
      <c r="CS376" s="78"/>
      <c r="CT376" s="78"/>
      <c r="CU376" s="78"/>
      <c r="CV376" s="78"/>
      <c r="CW376" s="78"/>
      <c r="CX376" s="78"/>
      <c r="CY376" s="78"/>
      <c r="CZ376" s="78"/>
      <c r="DA376" s="78"/>
      <c r="DB376" s="78"/>
      <c r="DC376" s="78"/>
      <c r="DD376" s="78"/>
      <c r="DE376" s="78"/>
      <c r="DF376" s="78"/>
      <c r="DG376" s="78"/>
      <c r="DH376" s="78"/>
      <c r="DI376" s="78"/>
      <c r="DJ376" s="78"/>
      <c r="DK376" s="78"/>
      <c r="DL376" s="78"/>
      <c r="DM376" s="78"/>
      <c r="DN376" s="78"/>
      <c r="DO376" s="78"/>
      <c r="DP376" s="78"/>
      <c r="DQ376" s="78"/>
      <c r="DR376" s="78"/>
      <c r="DS376" s="78"/>
      <c r="DT376" s="78"/>
      <c r="DU376" s="78"/>
      <c r="DV376" s="78"/>
      <c r="DW376" s="78"/>
      <c r="DX376" s="78"/>
      <c r="DY376" s="78"/>
      <c r="DZ376" s="78"/>
      <c r="EA376" s="78"/>
      <c r="EB376" s="78"/>
      <c r="EC376" s="78"/>
      <c r="ED376" s="78"/>
      <c r="EE376" s="78"/>
      <c r="EF376" s="78"/>
      <c r="EG376" s="78"/>
      <c r="EH376" s="78"/>
      <c r="EI376" s="78"/>
      <c r="EJ376" s="78"/>
      <c r="EK376" s="78"/>
      <c r="EL376" s="78"/>
    </row>
    <row r="377" spans="1:142" x14ac:dyDescent="0.2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78"/>
      <c r="AE377" s="78"/>
      <c r="AF377" s="78"/>
      <c r="AG377" s="78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  <c r="AV377" s="78"/>
      <c r="AW377" s="78"/>
      <c r="AX377" s="78"/>
      <c r="AY377" s="78"/>
      <c r="AZ377" s="78"/>
      <c r="BA377" s="78"/>
      <c r="BB377" s="78"/>
      <c r="BC377" s="78"/>
      <c r="BD377" s="78"/>
      <c r="BE377" s="78"/>
      <c r="BF377" s="78"/>
      <c r="BG377" s="78"/>
      <c r="BH377" s="78"/>
      <c r="BI377" s="78"/>
      <c r="BJ377" s="78"/>
      <c r="BK377" s="78"/>
      <c r="BL377" s="78"/>
      <c r="BM377" s="78"/>
      <c r="BN377" s="78"/>
      <c r="BO377" s="78"/>
      <c r="BP377" s="78"/>
      <c r="BQ377" s="78"/>
      <c r="BR377" s="78"/>
      <c r="BS377" s="78"/>
      <c r="BT377" s="78"/>
      <c r="BU377" s="78"/>
      <c r="BV377" s="78"/>
      <c r="BW377" s="78"/>
      <c r="BX377" s="78"/>
      <c r="BY377" s="78"/>
      <c r="BZ377" s="78"/>
      <c r="CA377" s="78"/>
      <c r="CB377" s="78"/>
      <c r="CC377" s="78"/>
      <c r="CD377" s="78"/>
      <c r="CE377" s="78"/>
      <c r="CF377" s="78"/>
      <c r="CG377" s="78"/>
      <c r="CH377" s="78"/>
      <c r="CI377" s="78"/>
      <c r="CJ377" s="78"/>
      <c r="CK377" s="78"/>
      <c r="CL377" s="78"/>
      <c r="CM377" s="78"/>
      <c r="CN377" s="78"/>
      <c r="CO377" s="78"/>
      <c r="CP377" s="78"/>
      <c r="CQ377" s="78"/>
      <c r="CR377" s="78"/>
      <c r="CS377" s="78"/>
      <c r="CT377" s="78"/>
      <c r="CU377" s="78"/>
      <c r="CV377" s="78"/>
      <c r="CW377" s="78"/>
      <c r="CX377" s="78"/>
      <c r="CY377" s="78"/>
      <c r="CZ377" s="78"/>
      <c r="DA377" s="78"/>
      <c r="DB377" s="78"/>
      <c r="DC377" s="78"/>
      <c r="DD377" s="78"/>
      <c r="DE377" s="78"/>
      <c r="DF377" s="78"/>
      <c r="DG377" s="78"/>
      <c r="DH377" s="78"/>
      <c r="DI377" s="78"/>
      <c r="DJ377" s="78"/>
      <c r="DK377" s="78"/>
      <c r="DL377" s="78"/>
      <c r="DM377" s="78"/>
      <c r="DN377" s="78"/>
      <c r="DO377" s="78"/>
      <c r="DP377" s="78"/>
      <c r="DQ377" s="78"/>
      <c r="DR377" s="78"/>
      <c r="DS377" s="78"/>
      <c r="DT377" s="78"/>
      <c r="DU377" s="78"/>
      <c r="DV377" s="78"/>
      <c r="DW377" s="78"/>
      <c r="DX377" s="78"/>
      <c r="DY377" s="78"/>
      <c r="DZ377" s="78"/>
      <c r="EA377" s="78"/>
      <c r="EB377" s="78"/>
      <c r="EC377" s="78"/>
      <c r="ED377" s="78"/>
      <c r="EE377" s="78"/>
      <c r="EF377" s="78"/>
      <c r="EG377" s="78"/>
      <c r="EH377" s="78"/>
      <c r="EI377" s="78"/>
      <c r="EJ377" s="78"/>
      <c r="EK377" s="78"/>
      <c r="EL377" s="78"/>
    </row>
    <row r="378" spans="1:142" x14ac:dyDescent="0.2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78"/>
      <c r="AE378" s="78"/>
      <c r="AF378" s="78"/>
      <c r="AG378" s="78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  <c r="AV378" s="78"/>
      <c r="AW378" s="78"/>
      <c r="AX378" s="78"/>
      <c r="AY378" s="78"/>
      <c r="AZ378" s="78"/>
      <c r="BA378" s="78"/>
      <c r="BB378" s="78"/>
      <c r="BC378" s="78"/>
      <c r="BD378" s="78"/>
      <c r="BE378" s="78"/>
      <c r="BF378" s="78"/>
      <c r="BG378" s="78"/>
      <c r="BH378" s="78"/>
      <c r="BI378" s="78"/>
      <c r="BJ378" s="78"/>
      <c r="BK378" s="78"/>
      <c r="BL378" s="78"/>
      <c r="BM378" s="78"/>
      <c r="BN378" s="78"/>
      <c r="BO378" s="78"/>
      <c r="BP378" s="78"/>
      <c r="BQ378" s="78"/>
      <c r="BR378" s="78"/>
      <c r="BS378" s="78"/>
      <c r="BT378" s="78"/>
      <c r="BU378" s="78"/>
      <c r="BV378" s="78"/>
      <c r="BW378" s="78"/>
      <c r="BX378" s="78"/>
      <c r="BY378" s="78"/>
      <c r="BZ378" s="78"/>
      <c r="CA378" s="78"/>
      <c r="CB378" s="78"/>
      <c r="CC378" s="78"/>
      <c r="CD378" s="78"/>
      <c r="CE378" s="78"/>
      <c r="CF378" s="78"/>
      <c r="CG378" s="78"/>
      <c r="CH378" s="78"/>
      <c r="CI378" s="78"/>
      <c r="CJ378" s="78"/>
      <c r="CK378" s="78"/>
      <c r="CL378" s="78"/>
      <c r="CM378" s="78"/>
      <c r="CN378" s="78"/>
      <c r="CO378" s="78"/>
      <c r="CP378" s="78"/>
      <c r="CQ378" s="78"/>
      <c r="CR378" s="78"/>
      <c r="CS378" s="78"/>
      <c r="CT378" s="78"/>
      <c r="CU378" s="78"/>
      <c r="CV378" s="78"/>
      <c r="CW378" s="78"/>
      <c r="CX378" s="78"/>
      <c r="CY378" s="78"/>
      <c r="CZ378" s="78"/>
      <c r="DA378" s="78"/>
      <c r="DB378" s="78"/>
      <c r="DC378" s="78"/>
      <c r="DD378" s="78"/>
      <c r="DE378" s="78"/>
      <c r="DF378" s="78"/>
      <c r="DG378" s="78"/>
      <c r="DH378" s="78"/>
      <c r="DI378" s="78"/>
      <c r="DJ378" s="78"/>
      <c r="DK378" s="78"/>
      <c r="DL378" s="78"/>
      <c r="DM378" s="78"/>
      <c r="DN378" s="78"/>
      <c r="DO378" s="78"/>
      <c r="DP378" s="78"/>
      <c r="DQ378" s="78"/>
      <c r="DR378" s="78"/>
      <c r="DS378" s="78"/>
      <c r="DT378" s="78"/>
      <c r="DU378" s="78"/>
      <c r="DV378" s="78"/>
      <c r="DW378" s="78"/>
      <c r="DX378" s="78"/>
      <c r="DY378" s="78"/>
      <c r="DZ378" s="78"/>
      <c r="EA378" s="78"/>
      <c r="EB378" s="78"/>
      <c r="EC378" s="78"/>
      <c r="ED378" s="78"/>
      <c r="EE378" s="78"/>
      <c r="EF378" s="78"/>
      <c r="EG378" s="78"/>
      <c r="EH378" s="78"/>
      <c r="EI378" s="78"/>
      <c r="EJ378" s="78"/>
      <c r="EK378" s="78"/>
      <c r="EL378" s="78"/>
    </row>
    <row r="379" spans="1:142" x14ac:dyDescent="0.2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78"/>
      <c r="AE379" s="78"/>
      <c r="AF379" s="78"/>
      <c r="AG379" s="78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  <c r="AV379" s="78"/>
      <c r="AW379" s="78"/>
      <c r="AX379" s="78"/>
      <c r="AY379" s="78"/>
      <c r="AZ379" s="78"/>
      <c r="BA379" s="78"/>
      <c r="BB379" s="78"/>
      <c r="BC379" s="78"/>
      <c r="BD379" s="78"/>
      <c r="BE379" s="78"/>
      <c r="BF379" s="78"/>
      <c r="BG379" s="78"/>
      <c r="BH379" s="78"/>
      <c r="BI379" s="78"/>
      <c r="BJ379" s="78"/>
      <c r="BK379" s="78"/>
      <c r="BL379" s="78"/>
      <c r="BM379" s="78"/>
      <c r="BN379" s="78"/>
      <c r="BO379" s="78"/>
      <c r="BP379" s="78"/>
      <c r="BQ379" s="78"/>
      <c r="BR379" s="78"/>
      <c r="BS379" s="78"/>
      <c r="BT379" s="78"/>
      <c r="BU379" s="78"/>
      <c r="BV379" s="78"/>
      <c r="BW379" s="78"/>
      <c r="BX379" s="78"/>
      <c r="BY379" s="78"/>
      <c r="BZ379" s="78"/>
      <c r="CA379" s="78"/>
      <c r="CB379" s="78"/>
      <c r="CC379" s="78"/>
      <c r="CD379" s="78"/>
      <c r="CE379" s="78"/>
      <c r="CF379" s="78"/>
      <c r="CG379" s="78"/>
      <c r="CH379" s="78"/>
      <c r="CI379" s="78"/>
      <c r="CJ379" s="78"/>
      <c r="CK379" s="78"/>
      <c r="CL379" s="78"/>
      <c r="CM379" s="78"/>
      <c r="CN379" s="78"/>
      <c r="CO379" s="78"/>
      <c r="CP379" s="78"/>
      <c r="CQ379" s="78"/>
      <c r="CR379" s="78"/>
      <c r="CS379" s="78"/>
      <c r="CT379" s="78"/>
      <c r="CU379" s="78"/>
      <c r="CV379" s="78"/>
      <c r="CW379" s="78"/>
      <c r="CX379" s="78"/>
      <c r="CY379" s="78"/>
      <c r="CZ379" s="78"/>
      <c r="DA379" s="78"/>
      <c r="DB379" s="78"/>
      <c r="DC379" s="78"/>
      <c r="DD379" s="78"/>
      <c r="DE379" s="78"/>
      <c r="DF379" s="78"/>
      <c r="DG379" s="78"/>
      <c r="DH379" s="78"/>
      <c r="DI379" s="78"/>
      <c r="DJ379" s="78"/>
      <c r="DK379" s="78"/>
      <c r="DL379" s="78"/>
      <c r="DM379" s="78"/>
      <c r="DN379" s="78"/>
      <c r="DO379" s="78"/>
      <c r="DP379" s="78"/>
      <c r="DQ379" s="78"/>
      <c r="DR379" s="78"/>
      <c r="DS379" s="78"/>
      <c r="DT379" s="78"/>
      <c r="DU379" s="78"/>
      <c r="DV379" s="78"/>
      <c r="DW379" s="78"/>
      <c r="DX379" s="78"/>
      <c r="DY379" s="78"/>
      <c r="DZ379" s="78"/>
      <c r="EA379" s="78"/>
      <c r="EB379" s="78"/>
      <c r="EC379" s="78"/>
      <c r="ED379" s="78"/>
      <c r="EE379" s="78"/>
      <c r="EF379" s="78"/>
      <c r="EG379" s="78"/>
      <c r="EH379" s="78"/>
      <c r="EI379" s="78"/>
      <c r="EJ379" s="78"/>
      <c r="EK379" s="78"/>
      <c r="EL379" s="78"/>
    </row>
    <row r="380" spans="1:142" x14ac:dyDescent="0.2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78"/>
      <c r="AE380" s="78"/>
      <c r="AF380" s="78"/>
      <c r="AG380" s="78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  <c r="AV380" s="78"/>
      <c r="AW380" s="78"/>
      <c r="AX380" s="78"/>
      <c r="AY380" s="78"/>
      <c r="AZ380" s="78"/>
      <c r="BA380" s="78"/>
      <c r="BB380" s="78"/>
      <c r="BC380" s="78"/>
      <c r="BD380" s="78"/>
      <c r="BE380" s="78"/>
      <c r="BF380" s="78"/>
      <c r="BG380" s="78"/>
      <c r="BH380" s="78"/>
      <c r="BI380" s="78"/>
      <c r="BJ380" s="78"/>
      <c r="BK380" s="78"/>
      <c r="BL380" s="78"/>
      <c r="BM380" s="78"/>
      <c r="BN380" s="78"/>
      <c r="BO380" s="78"/>
      <c r="BP380" s="78"/>
      <c r="BQ380" s="78"/>
      <c r="BR380" s="78"/>
      <c r="BS380" s="78"/>
      <c r="BT380" s="78"/>
      <c r="BU380" s="78"/>
      <c r="BV380" s="78"/>
      <c r="BW380" s="78"/>
      <c r="BX380" s="78"/>
      <c r="BY380" s="78"/>
      <c r="BZ380" s="78"/>
      <c r="CA380" s="78"/>
      <c r="CB380" s="78"/>
      <c r="CC380" s="78"/>
      <c r="CD380" s="78"/>
      <c r="CE380" s="78"/>
      <c r="CF380" s="78"/>
      <c r="CG380" s="78"/>
      <c r="CH380" s="78"/>
      <c r="CI380" s="78"/>
      <c r="CJ380" s="78"/>
      <c r="CK380" s="78"/>
      <c r="CL380" s="78"/>
      <c r="CM380" s="78"/>
      <c r="CN380" s="78"/>
      <c r="CO380" s="78"/>
      <c r="CP380" s="78"/>
      <c r="CQ380" s="78"/>
      <c r="CR380" s="78"/>
      <c r="CS380" s="78"/>
      <c r="CT380" s="78"/>
      <c r="CU380" s="78"/>
      <c r="CV380" s="78"/>
      <c r="CW380" s="78"/>
      <c r="CX380" s="78"/>
      <c r="CY380" s="78"/>
      <c r="CZ380" s="78"/>
      <c r="DA380" s="78"/>
      <c r="DB380" s="78"/>
      <c r="DC380" s="78"/>
      <c r="DD380" s="78"/>
      <c r="DE380" s="78"/>
      <c r="DF380" s="78"/>
      <c r="DG380" s="78"/>
      <c r="DH380" s="78"/>
      <c r="DI380" s="78"/>
      <c r="DJ380" s="78"/>
      <c r="DK380" s="78"/>
      <c r="DL380" s="78"/>
      <c r="DM380" s="78"/>
      <c r="DN380" s="78"/>
      <c r="DO380" s="78"/>
      <c r="DP380" s="78"/>
      <c r="DQ380" s="78"/>
      <c r="DR380" s="78"/>
      <c r="DS380" s="78"/>
      <c r="DT380" s="78"/>
      <c r="DU380" s="78"/>
      <c r="DV380" s="78"/>
      <c r="DW380" s="78"/>
      <c r="DX380" s="78"/>
      <c r="DY380" s="78"/>
      <c r="DZ380" s="78"/>
      <c r="EA380" s="78"/>
      <c r="EB380" s="78"/>
      <c r="EC380" s="78"/>
      <c r="ED380" s="78"/>
      <c r="EE380" s="78"/>
      <c r="EF380" s="78"/>
      <c r="EG380" s="78"/>
      <c r="EH380" s="78"/>
      <c r="EI380" s="78"/>
      <c r="EJ380" s="78"/>
      <c r="EK380" s="78"/>
      <c r="EL380" s="78"/>
    </row>
    <row r="381" spans="1:142" x14ac:dyDescent="0.2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  <c r="AV381" s="78"/>
      <c r="AW381" s="78"/>
      <c r="AX381" s="78"/>
      <c r="AY381" s="78"/>
      <c r="AZ381" s="78"/>
      <c r="BA381" s="78"/>
      <c r="BB381" s="78"/>
      <c r="BC381" s="78"/>
      <c r="BD381" s="78"/>
      <c r="BE381" s="78"/>
      <c r="BF381" s="78"/>
      <c r="BG381" s="78"/>
      <c r="BH381" s="78"/>
      <c r="BI381" s="78"/>
      <c r="BJ381" s="78"/>
      <c r="BK381" s="78"/>
      <c r="BL381" s="78"/>
      <c r="BM381" s="78"/>
      <c r="BN381" s="78"/>
      <c r="BO381" s="78"/>
      <c r="BP381" s="78"/>
      <c r="BQ381" s="78"/>
      <c r="BR381" s="78"/>
      <c r="BS381" s="78"/>
      <c r="BT381" s="78"/>
      <c r="BU381" s="78"/>
      <c r="BV381" s="78"/>
      <c r="BW381" s="78"/>
      <c r="BX381" s="78"/>
      <c r="BY381" s="78"/>
      <c r="BZ381" s="78"/>
      <c r="CA381" s="78"/>
      <c r="CB381" s="78"/>
      <c r="CC381" s="78"/>
      <c r="CD381" s="78"/>
      <c r="CE381" s="78"/>
      <c r="CF381" s="78"/>
      <c r="CG381" s="78"/>
      <c r="CH381" s="78"/>
      <c r="CI381" s="78"/>
      <c r="CJ381" s="78"/>
      <c r="CK381" s="78"/>
      <c r="CL381" s="78"/>
      <c r="CM381" s="78"/>
      <c r="CN381" s="78"/>
      <c r="CO381" s="78"/>
      <c r="CP381" s="78"/>
      <c r="CQ381" s="78"/>
      <c r="CR381" s="78"/>
      <c r="CS381" s="78"/>
      <c r="CT381" s="78"/>
      <c r="CU381" s="78"/>
      <c r="CV381" s="78"/>
      <c r="CW381" s="78"/>
      <c r="CX381" s="78"/>
      <c r="CY381" s="78"/>
      <c r="CZ381" s="78"/>
      <c r="DA381" s="78"/>
      <c r="DB381" s="78"/>
      <c r="DC381" s="78"/>
      <c r="DD381" s="78"/>
      <c r="DE381" s="78"/>
      <c r="DF381" s="78"/>
      <c r="DG381" s="78"/>
      <c r="DH381" s="78"/>
      <c r="DI381" s="78"/>
      <c r="DJ381" s="78"/>
      <c r="DK381" s="78"/>
      <c r="DL381" s="78"/>
      <c r="DM381" s="78"/>
      <c r="DN381" s="78"/>
      <c r="DO381" s="78"/>
      <c r="DP381" s="78"/>
      <c r="DQ381" s="78"/>
      <c r="DR381" s="78"/>
      <c r="DS381" s="78"/>
      <c r="DT381" s="78"/>
      <c r="DU381" s="78"/>
      <c r="DV381" s="78"/>
      <c r="DW381" s="78"/>
      <c r="DX381" s="78"/>
      <c r="DY381" s="78"/>
      <c r="DZ381" s="78"/>
      <c r="EA381" s="78"/>
      <c r="EB381" s="78"/>
      <c r="EC381" s="78"/>
      <c r="ED381" s="78"/>
      <c r="EE381" s="78"/>
      <c r="EF381" s="78"/>
      <c r="EG381" s="78"/>
      <c r="EH381" s="78"/>
      <c r="EI381" s="78"/>
      <c r="EJ381" s="78"/>
      <c r="EK381" s="78"/>
      <c r="EL381" s="78"/>
    </row>
    <row r="382" spans="1:142" x14ac:dyDescent="0.2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78"/>
      <c r="AE382" s="78"/>
      <c r="AF382" s="78"/>
      <c r="AG382" s="78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  <c r="AV382" s="78"/>
      <c r="AW382" s="78"/>
      <c r="AX382" s="78"/>
      <c r="AY382" s="78"/>
      <c r="AZ382" s="78"/>
      <c r="BA382" s="78"/>
      <c r="BB382" s="78"/>
      <c r="BC382" s="78"/>
      <c r="BD382" s="78"/>
      <c r="BE382" s="78"/>
      <c r="BF382" s="78"/>
      <c r="BG382" s="78"/>
      <c r="BH382" s="78"/>
      <c r="BI382" s="78"/>
      <c r="BJ382" s="78"/>
      <c r="BK382" s="78"/>
      <c r="BL382" s="78"/>
      <c r="BM382" s="78"/>
      <c r="BN382" s="78"/>
      <c r="BO382" s="78"/>
      <c r="BP382" s="78"/>
      <c r="BQ382" s="78"/>
      <c r="BR382" s="78"/>
      <c r="BS382" s="78"/>
      <c r="BT382" s="78"/>
      <c r="BU382" s="78"/>
      <c r="BV382" s="78"/>
      <c r="BW382" s="78"/>
      <c r="BX382" s="78"/>
      <c r="BY382" s="78"/>
      <c r="BZ382" s="78"/>
      <c r="CA382" s="78"/>
      <c r="CB382" s="78"/>
      <c r="CC382" s="78"/>
      <c r="CD382" s="78"/>
      <c r="CE382" s="78"/>
      <c r="CF382" s="78"/>
      <c r="CG382" s="78"/>
      <c r="CH382" s="78"/>
      <c r="CI382" s="78"/>
      <c r="CJ382" s="78"/>
      <c r="CK382" s="78"/>
      <c r="CL382" s="78"/>
      <c r="CM382" s="78"/>
      <c r="CN382" s="78"/>
      <c r="CO382" s="78"/>
      <c r="CP382" s="78"/>
      <c r="CQ382" s="78"/>
      <c r="CR382" s="78"/>
      <c r="CS382" s="78"/>
      <c r="CT382" s="78"/>
      <c r="CU382" s="78"/>
      <c r="CV382" s="78"/>
      <c r="CW382" s="78"/>
      <c r="CX382" s="78"/>
      <c r="CY382" s="78"/>
      <c r="CZ382" s="78"/>
      <c r="DA382" s="78"/>
      <c r="DB382" s="78"/>
      <c r="DC382" s="78"/>
      <c r="DD382" s="78"/>
      <c r="DE382" s="78"/>
      <c r="DF382" s="78"/>
      <c r="DG382" s="78"/>
      <c r="DH382" s="78"/>
      <c r="DI382" s="78"/>
      <c r="DJ382" s="78"/>
      <c r="DK382" s="78"/>
      <c r="DL382" s="78"/>
      <c r="DM382" s="78"/>
      <c r="DN382" s="78"/>
      <c r="DO382" s="78"/>
      <c r="DP382" s="78"/>
      <c r="DQ382" s="78"/>
      <c r="DR382" s="78"/>
      <c r="DS382" s="78"/>
      <c r="DT382" s="78"/>
      <c r="DU382" s="78"/>
      <c r="DV382" s="78"/>
      <c r="DW382" s="78"/>
      <c r="DX382" s="78"/>
      <c r="DY382" s="78"/>
      <c r="DZ382" s="78"/>
      <c r="EA382" s="78"/>
      <c r="EB382" s="78"/>
      <c r="EC382" s="78"/>
      <c r="ED382" s="78"/>
      <c r="EE382" s="78"/>
      <c r="EF382" s="78"/>
      <c r="EG382" s="78"/>
      <c r="EH382" s="78"/>
      <c r="EI382" s="78"/>
      <c r="EJ382" s="78"/>
      <c r="EK382" s="78"/>
      <c r="EL382" s="78"/>
    </row>
    <row r="383" spans="1:142" x14ac:dyDescent="0.2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  <c r="AE383" s="78"/>
      <c r="AF383" s="78"/>
      <c r="AG383" s="78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  <c r="AV383" s="78"/>
      <c r="AW383" s="78"/>
      <c r="AX383" s="78"/>
      <c r="AY383" s="78"/>
      <c r="AZ383" s="78"/>
      <c r="BA383" s="78"/>
      <c r="BB383" s="78"/>
      <c r="BC383" s="78"/>
      <c r="BD383" s="78"/>
      <c r="BE383" s="78"/>
      <c r="BF383" s="78"/>
      <c r="BG383" s="78"/>
      <c r="BH383" s="78"/>
      <c r="BI383" s="78"/>
      <c r="BJ383" s="78"/>
      <c r="BK383" s="78"/>
      <c r="BL383" s="78"/>
      <c r="BM383" s="78"/>
      <c r="BN383" s="78"/>
      <c r="BO383" s="78"/>
      <c r="BP383" s="78"/>
      <c r="BQ383" s="78"/>
      <c r="BR383" s="78"/>
      <c r="BS383" s="78"/>
      <c r="BT383" s="78"/>
      <c r="BU383" s="78"/>
      <c r="BV383" s="78"/>
      <c r="BW383" s="78"/>
      <c r="BX383" s="78"/>
      <c r="BY383" s="78"/>
      <c r="BZ383" s="78"/>
      <c r="CA383" s="78"/>
      <c r="CB383" s="78"/>
      <c r="CC383" s="78"/>
      <c r="CD383" s="78"/>
      <c r="CE383" s="78"/>
      <c r="CF383" s="78"/>
      <c r="CG383" s="78"/>
      <c r="CH383" s="78"/>
      <c r="CI383" s="78"/>
      <c r="CJ383" s="78"/>
      <c r="CK383" s="78"/>
      <c r="CL383" s="78"/>
      <c r="CM383" s="78"/>
      <c r="CN383" s="78"/>
      <c r="CO383" s="78"/>
      <c r="CP383" s="78"/>
      <c r="CQ383" s="78"/>
      <c r="CR383" s="78"/>
      <c r="CS383" s="78"/>
      <c r="CT383" s="78"/>
      <c r="CU383" s="78"/>
      <c r="CV383" s="78"/>
      <c r="CW383" s="78"/>
      <c r="CX383" s="78"/>
      <c r="CY383" s="78"/>
      <c r="CZ383" s="78"/>
      <c r="DA383" s="78"/>
      <c r="DB383" s="78"/>
      <c r="DC383" s="78"/>
      <c r="DD383" s="78"/>
      <c r="DE383" s="78"/>
      <c r="DF383" s="78"/>
      <c r="DG383" s="78"/>
      <c r="DH383" s="78"/>
      <c r="DI383" s="78"/>
      <c r="DJ383" s="78"/>
      <c r="DK383" s="78"/>
      <c r="DL383" s="78"/>
      <c r="DM383" s="78"/>
      <c r="DN383" s="78"/>
      <c r="DO383" s="78"/>
      <c r="DP383" s="78"/>
      <c r="DQ383" s="78"/>
      <c r="DR383" s="78"/>
      <c r="DS383" s="78"/>
      <c r="DT383" s="78"/>
      <c r="DU383" s="78"/>
      <c r="DV383" s="78"/>
      <c r="DW383" s="78"/>
      <c r="DX383" s="78"/>
      <c r="DY383" s="78"/>
      <c r="DZ383" s="78"/>
      <c r="EA383" s="78"/>
      <c r="EB383" s="78"/>
      <c r="EC383" s="78"/>
      <c r="ED383" s="78"/>
      <c r="EE383" s="78"/>
      <c r="EF383" s="78"/>
      <c r="EG383" s="78"/>
      <c r="EH383" s="78"/>
      <c r="EI383" s="78"/>
      <c r="EJ383" s="78"/>
      <c r="EK383" s="78"/>
      <c r="EL383" s="78"/>
    </row>
    <row r="384" spans="1:142" x14ac:dyDescent="0.2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  <c r="AE384" s="78"/>
      <c r="AF384" s="78"/>
      <c r="AG384" s="78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  <c r="AV384" s="78"/>
      <c r="AW384" s="78"/>
      <c r="AX384" s="78"/>
      <c r="AY384" s="78"/>
      <c r="AZ384" s="78"/>
      <c r="BA384" s="78"/>
      <c r="BB384" s="78"/>
      <c r="BC384" s="78"/>
      <c r="BD384" s="78"/>
      <c r="BE384" s="78"/>
      <c r="BF384" s="78"/>
      <c r="BG384" s="78"/>
      <c r="BH384" s="78"/>
      <c r="BI384" s="78"/>
      <c r="BJ384" s="78"/>
      <c r="BK384" s="78"/>
      <c r="BL384" s="78"/>
      <c r="BM384" s="78"/>
      <c r="BN384" s="78"/>
      <c r="BO384" s="78"/>
      <c r="BP384" s="78"/>
      <c r="BQ384" s="78"/>
      <c r="BR384" s="78"/>
      <c r="BS384" s="78"/>
      <c r="BT384" s="78"/>
      <c r="BU384" s="78"/>
      <c r="BV384" s="78"/>
      <c r="BW384" s="78"/>
      <c r="BX384" s="78"/>
      <c r="BY384" s="78"/>
      <c r="BZ384" s="78"/>
      <c r="CA384" s="78"/>
      <c r="CB384" s="78"/>
      <c r="CC384" s="78"/>
      <c r="CD384" s="78"/>
      <c r="CE384" s="78"/>
      <c r="CF384" s="78"/>
      <c r="CG384" s="78"/>
      <c r="CH384" s="78"/>
      <c r="CI384" s="78"/>
      <c r="CJ384" s="78"/>
      <c r="CK384" s="78"/>
      <c r="CL384" s="78"/>
      <c r="CM384" s="78"/>
      <c r="CN384" s="78"/>
      <c r="CO384" s="78"/>
      <c r="CP384" s="78"/>
      <c r="CQ384" s="78"/>
      <c r="CR384" s="78"/>
      <c r="CS384" s="78"/>
      <c r="CT384" s="78"/>
      <c r="CU384" s="78"/>
      <c r="CV384" s="78"/>
      <c r="CW384" s="78"/>
      <c r="CX384" s="78"/>
      <c r="CY384" s="78"/>
      <c r="CZ384" s="78"/>
      <c r="DA384" s="78"/>
      <c r="DB384" s="78"/>
      <c r="DC384" s="78"/>
      <c r="DD384" s="78"/>
      <c r="DE384" s="78"/>
      <c r="DF384" s="78"/>
      <c r="DG384" s="78"/>
      <c r="DH384" s="78"/>
      <c r="DI384" s="78"/>
      <c r="DJ384" s="78"/>
      <c r="DK384" s="78"/>
      <c r="DL384" s="78"/>
      <c r="DM384" s="78"/>
      <c r="DN384" s="78"/>
      <c r="DO384" s="78"/>
      <c r="DP384" s="78"/>
      <c r="DQ384" s="78"/>
      <c r="DR384" s="78"/>
      <c r="DS384" s="78"/>
      <c r="DT384" s="78"/>
      <c r="DU384" s="78"/>
      <c r="DV384" s="78"/>
      <c r="DW384" s="78"/>
      <c r="DX384" s="78"/>
      <c r="DY384" s="78"/>
      <c r="DZ384" s="78"/>
      <c r="EA384" s="78"/>
      <c r="EB384" s="78"/>
      <c r="EC384" s="78"/>
      <c r="ED384" s="78"/>
      <c r="EE384" s="78"/>
      <c r="EF384" s="78"/>
      <c r="EG384" s="78"/>
      <c r="EH384" s="78"/>
      <c r="EI384" s="78"/>
      <c r="EJ384" s="78"/>
      <c r="EK384" s="78"/>
      <c r="EL384" s="78"/>
    </row>
    <row r="385" spans="1:142" x14ac:dyDescent="0.2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78"/>
      <c r="AE385" s="78"/>
      <c r="AF385" s="78"/>
      <c r="AG385" s="78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  <c r="AV385" s="78"/>
      <c r="AW385" s="78"/>
      <c r="AX385" s="78"/>
      <c r="AY385" s="78"/>
      <c r="AZ385" s="78"/>
      <c r="BA385" s="78"/>
      <c r="BB385" s="78"/>
      <c r="BC385" s="78"/>
      <c r="BD385" s="78"/>
      <c r="BE385" s="78"/>
      <c r="BF385" s="78"/>
      <c r="BG385" s="78"/>
      <c r="BH385" s="78"/>
      <c r="BI385" s="78"/>
      <c r="BJ385" s="78"/>
      <c r="BK385" s="78"/>
      <c r="BL385" s="78"/>
      <c r="BM385" s="78"/>
      <c r="BN385" s="78"/>
      <c r="BO385" s="78"/>
      <c r="BP385" s="78"/>
      <c r="BQ385" s="78"/>
      <c r="BR385" s="78"/>
      <c r="BS385" s="78"/>
      <c r="BT385" s="78"/>
      <c r="BU385" s="78"/>
      <c r="BV385" s="78"/>
      <c r="BW385" s="78"/>
      <c r="BX385" s="78"/>
      <c r="BY385" s="78"/>
      <c r="BZ385" s="78"/>
      <c r="CA385" s="78"/>
      <c r="CB385" s="78"/>
      <c r="CC385" s="78"/>
      <c r="CD385" s="78"/>
      <c r="CE385" s="78"/>
      <c r="CF385" s="78"/>
      <c r="CG385" s="78"/>
      <c r="CH385" s="78"/>
      <c r="CI385" s="78"/>
      <c r="CJ385" s="78"/>
      <c r="CK385" s="78"/>
      <c r="CL385" s="78"/>
      <c r="CM385" s="78"/>
      <c r="CN385" s="78"/>
      <c r="CO385" s="78"/>
      <c r="CP385" s="78"/>
      <c r="CQ385" s="78"/>
      <c r="CR385" s="78"/>
      <c r="CS385" s="78"/>
      <c r="CT385" s="78"/>
      <c r="CU385" s="78"/>
      <c r="CV385" s="78"/>
      <c r="CW385" s="78"/>
      <c r="CX385" s="78"/>
      <c r="CY385" s="78"/>
      <c r="CZ385" s="78"/>
      <c r="DA385" s="78"/>
      <c r="DB385" s="78"/>
      <c r="DC385" s="78"/>
      <c r="DD385" s="78"/>
      <c r="DE385" s="78"/>
      <c r="DF385" s="78"/>
      <c r="DG385" s="78"/>
      <c r="DH385" s="78"/>
      <c r="DI385" s="78"/>
      <c r="DJ385" s="78"/>
      <c r="DK385" s="78"/>
      <c r="DL385" s="78"/>
      <c r="DM385" s="78"/>
      <c r="DN385" s="78"/>
      <c r="DO385" s="78"/>
      <c r="DP385" s="78"/>
      <c r="DQ385" s="78"/>
      <c r="DR385" s="78"/>
      <c r="DS385" s="78"/>
      <c r="DT385" s="78"/>
      <c r="DU385" s="78"/>
      <c r="DV385" s="78"/>
      <c r="DW385" s="78"/>
      <c r="DX385" s="78"/>
      <c r="DY385" s="78"/>
      <c r="DZ385" s="78"/>
      <c r="EA385" s="78"/>
      <c r="EB385" s="78"/>
      <c r="EC385" s="78"/>
      <c r="ED385" s="78"/>
      <c r="EE385" s="78"/>
      <c r="EF385" s="78"/>
      <c r="EG385" s="78"/>
      <c r="EH385" s="78"/>
      <c r="EI385" s="78"/>
      <c r="EJ385" s="78"/>
      <c r="EK385" s="78"/>
      <c r="EL385" s="78"/>
    </row>
    <row r="386" spans="1:142" x14ac:dyDescent="0.2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78"/>
      <c r="AE386" s="78"/>
      <c r="AF386" s="78"/>
      <c r="AG386" s="78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  <c r="AV386" s="78"/>
      <c r="AW386" s="78"/>
      <c r="AX386" s="78"/>
      <c r="AY386" s="78"/>
      <c r="AZ386" s="78"/>
      <c r="BA386" s="78"/>
      <c r="BB386" s="78"/>
      <c r="BC386" s="78"/>
      <c r="BD386" s="78"/>
      <c r="BE386" s="78"/>
      <c r="BF386" s="78"/>
      <c r="BG386" s="78"/>
      <c r="BH386" s="78"/>
      <c r="BI386" s="78"/>
      <c r="BJ386" s="78"/>
      <c r="BK386" s="78"/>
      <c r="BL386" s="78"/>
      <c r="BM386" s="78"/>
      <c r="BN386" s="78"/>
      <c r="BO386" s="78"/>
      <c r="BP386" s="78"/>
      <c r="BQ386" s="78"/>
      <c r="BR386" s="78"/>
      <c r="BS386" s="78"/>
      <c r="BT386" s="78"/>
      <c r="BU386" s="78"/>
      <c r="BV386" s="78"/>
      <c r="BW386" s="78"/>
      <c r="BX386" s="78"/>
      <c r="BY386" s="78"/>
      <c r="BZ386" s="78"/>
      <c r="CA386" s="78"/>
      <c r="CB386" s="78"/>
      <c r="CC386" s="78"/>
      <c r="CD386" s="78"/>
      <c r="CE386" s="78"/>
      <c r="CF386" s="78"/>
      <c r="CG386" s="78"/>
      <c r="CH386" s="78"/>
      <c r="CI386" s="78"/>
      <c r="CJ386" s="78"/>
      <c r="CK386" s="78"/>
      <c r="CL386" s="78"/>
      <c r="CM386" s="78"/>
      <c r="CN386" s="78"/>
      <c r="CO386" s="78"/>
      <c r="CP386" s="78"/>
      <c r="CQ386" s="78"/>
      <c r="CR386" s="78"/>
      <c r="CS386" s="78"/>
      <c r="CT386" s="78"/>
      <c r="CU386" s="78"/>
      <c r="CV386" s="78"/>
      <c r="CW386" s="78"/>
      <c r="CX386" s="78"/>
      <c r="CY386" s="78"/>
      <c r="CZ386" s="78"/>
      <c r="DA386" s="78"/>
      <c r="DB386" s="78"/>
      <c r="DC386" s="78"/>
      <c r="DD386" s="78"/>
      <c r="DE386" s="78"/>
      <c r="DF386" s="78"/>
      <c r="DG386" s="78"/>
      <c r="DH386" s="78"/>
      <c r="DI386" s="78"/>
      <c r="DJ386" s="78"/>
      <c r="DK386" s="78"/>
      <c r="DL386" s="78"/>
      <c r="DM386" s="78"/>
      <c r="DN386" s="78"/>
      <c r="DO386" s="78"/>
      <c r="DP386" s="78"/>
      <c r="DQ386" s="78"/>
      <c r="DR386" s="78"/>
      <c r="DS386" s="78"/>
      <c r="DT386" s="78"/>
      <c r="DU386" s="78"/>
      <c r="DV386" s="78"/>
      <c r="DW386" s="78"/>
      <c r="DX386" s="78"/>
      <c r="DY386" s="78"/>
      <c r="DZ386" s="78"/>
      <c r="EA386" s="78"/>
      <c r="EB386" s="78"/>
      <c r="EC386" s="78"/>
      <c r="ED386" s="78"/>
      <c r="EE386" s="78"/>
      <c r="EF386" s="78"/>
      <c r="EG386" s="78"/>
      <c r="EH386" s="78"/>
      <c r="EI386" s="78"/>
      <c r="EJ386" s="78"/>
      <c r="EK386" s="78"/>
      <c r="EL386" s="78"/>
    </row>
    <row r="387" spans="1:142" x14ac:dyDescent="0.2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78"/>
      <c r="AE387" s="78"/>
      <c r="AF387" s="78"/>
      <c r="AG387" s="78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  <c r="AV387" s="78"/>
      <c r="AW387" s="78"/>
      <c r="AX387" s="78"/>
      <c r="AY387" s="78"/>
      <c r="AZ387" s="78"/>
      <c r="BA387" s="78"/>
      <c r="BB387" s="78"/>
      <c r="BC387" s="78"/>
      <c r="BD387" s="78"/>
      <c r="BE387" s="78"/>
      <c r="BF387" s="78"/>
      <c r="BG387" s="78"/>
      <c r="BH387" s="78"/>
      <c r="BI387" s="78"/>
      <c r="BJ387" s="78"/>
      <c r="BK387" s="78"/>
      <c r="BL387" s="78"/>
      <c r="BM387" s="78"/>
      <c r="BN387" s="78"/>
      <c r="BO387" s="78"/>
      <c r="BP387" s="78"/>
      <c r="BQ387" s="78"/>
      <c r="BR387" s="78"/>
      <c r="BS387" s="78"/>
      <c r="BT387" s="78"/>
      <c r="BU387" s="78"/>
      <c r="BV387" s="78"/>
      <c r="BW387" s="78"/>
      <c r="BX387" s="78"/>
      <c r="BY387" s="78"/>
      <c r="BZ387" s="78"/>
      <c r="CA387" s="78"/>
      <c r="CB387" s="78"/>
      <c r="CC387" s="78"/>
      <c r="CD387" s="78"/>
      <c r="CE387" s="78"/>
      <c r="CF387" s="78"/>
      <c r="CG387" s="78"/>
      <c r="CH387" s="78"/>
      <c r="CI387" s="78"/>
      <c r="CJ387" s="78"/>
      <c r="CK387" s="78"/>
      <c r="CL387" s="78"/>
      <c r="CM387" s="78"/>
      <c r="CN387" s="78"/>
      <c r="CO387" s="78"/>
      <c r="CP387" s="78"/>
      <c r="CQ387" s="78"/>
      <c r="CR387" s="78"/>
      <c r="CS387" s="78"/>
      <c r="CT387" s="78"/>
      <c r="CU387" s="78"/>
      <c r="CV387" s="78"/>
      <c r="CW387" s="78"/>
      <c r="CX387" s="78"/>
      <c r="CY387" s="78"/>
      <c r="CZ387" s="78"/>
      <c r="DA387" s="78"/>
      <c r="DB387" s="78"/>
      <c r="DC387" s="78"/>
      <c r="DD387" s="78"/>
      <c r="DE387" s="78"/>
      <c r="DF387" s="78"/>
      <c r="DG387" s="78"/>
      <c r="DH387" s="78"/>
      <c r="DI387" s="78"/>
      <c r="DJ387" s="78"/>
      <c r="DK387" s="78"/>
      <c r="DL387" s="78"/>
      <c r="DM387" s="78"/>
      <c r="DN387" s="78"/>
      <c r="DO387" s="78"/>
      <c r="DP387" s="78"/>
      <c r="DQ387" s="78"/>
      <c r="DR387" s="78"/>
      <c r="DS387" s="78"/>
      <c r="DT387" s="78"/>
      <c r="DU387" s="78"/>
      <c r="DV387" s="78"/>
      <c r="DW387" s="78"/>
      <c r="DX387" s="78"/>
      <c r="DY387" s="78"/>
      <c r="DZ387" s="78"/>
      <c r="EA387" s="78"/>
      <c r="EB387" s="78"/>
      <c r="EC387" s="78"/>
      <c r="ED387" s="78"/>
      <c r="EE387" s="78"/>
      <c r="EF387" s="78"/>
      <c r="EG387" s="78"/>
      <c r="EH387" s="78"/>
      <c r="EI387" s="78"/>
      <c r="EJ387" s="78"/>
      <c r="EK387" s="78"/>
      <c r="EL387" s="78"/>
    </row>
    <row r="388" spans="1:142" x14ac:dyDescent="0.2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78"/>
      <c r="AE388" s="78"/>
      <c r="AF388" s="78"/>
      <c r="AG388" s="78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  <c r="AV388" s="78"/>
      <c r="AW388" s="78"/>
      <c r="AX388" s="78"/>
      <c r="AY388" s="78"/>
      <c r="AZ388" s="78"/>
      <c r="BA388" s="78"/>
      <c r="BB388" s="78"/>
      <c r="BC388" s="78"/>
      <c r="BD388" s="78"/>
      <c r="BE388" s="78"/>
      <c r="BF388" s="78"/>
      <c r="BG388" s="78"/>
      <c r="BH388" s="78"/>
      <c r="BI388" s="78"/>
      <c r="BJ388" s="78"/>
      <c r="BK388" s="78"/>
      <c r="BL388" s="78"/>
      <c r="BM388" s="78"/>
      <c r="BN388" s="78"/>
      <c r="BO388" s="78"/>
      <c r="BP388" s="78"/>
      <c r="BQ388" s="78"/>
      <c r="BR388" s="78"/>
      <c r="BS388" s="78"/>
      <c r="BT388" s="78"/>
      <c r="BU388" s="78"/>
      <c r="BV388" s="78"/>
      <c r="BW388" s="78"/>
      <c r="BX388" s="78"/>
      <c r="BY388" s="78"/>
      <c r="BZ388" s="78"/>
      <c r="CA388" s="78"/>
      <c r="CB388" s="78"/>
      <c r="CC388" s="78"/>
      <c r="CD388" s="78"/>
      <c r="CE388" s="78"/>
      <c r="CF388" s="78"/>
      <c r="CG388" s="78"/>
      <c r="CH388" s="78"/>
      <c r="CI388" s="78"/>
      <c r="CJ388" s="78"/>
      <c r="CK388" s="78"/>
      <c r="CL388" s="78"/>
      <c r="CM388" s="78"/>
      <c r="CN388" s="78"/>
      <c r="CO388" s="78"/>
      <c r="CP388" s="78"/>
      <c r="CQ388" s="78"/>
      <c r="CR388" s="78"/>
      <c r="CS388" s="78"/>
      <c r="CT388" s="78"/>
      <c r="CU388" s="78"/>
      <c r="CV388" s="78"/>
      <c r="CW388" s="78"/>
      <c r="CX388" s="78"/>
      <c r="CY388" s="78"/>
      <c r="CZ388" s="78"/>
      <c r="DA388" s="78"/>
      <c r="DB388" s="78"/>
      <c r="DC388" s="78"/>
      <c r="DD388" s="78"/>
      <c r="DE388" s="78"/>
      <c r="DF388" s="78"/>
      <c r="DG388" s="78"/>
      <c r="DH388" s="78"/>
      <c r="DI388" s="78"/>
      <c r="DJ388" s="78"/>
      <c r="DK388" s="78"/>
      <c r="DL388" s="78"/>
      <c r="DM388" s="78"/>
      <c r="DN388" s="78"/>
      <c r="DO388" s="78"/>
      <c r="DP388" s="78"/>
      <c r="DQ388" s="78"/>
      <c r="DR388" s="78"/>
      <c r="DS388" s="78"/>
      <c r="DT388" s="78"/>
      <c r="DU388" s="78"/>
      <c r="DV388" s="78"/>
      <c r="DW388" s="78"/>
      <c r="DX388" s="78"/>
      <c r="DY388" s="78"/>
      <c r="DZ388" s="78"/>
      <c r="EA388" s="78"/>
      <c r="EB388" s="78"/>
      <c r="EC388" s="78"/>
      <c r="ED388" s="78"/>
      <c r="EE388" s="78"/>
      <c r="EF388" s="78"/>
      <c r="EG388" s="78"/>
      <c r="EH388" s="78"/>
      <c r="EI388" s="78"/>
      <c r="EJ388" s="78"/>
      <c r="EK388" s="78"/>
      <c r="EL388" s="78"/>
    </row>
    <row r="389" spans="1:142" x14ac:dyDescent="0.2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78"/>
      <c r="AE389" s="78"/>
      <c r="AF389" s="78"/>
      <c r="AG389" s="78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  <c r="AV389" s="78"/>
      <c r="AW389" s="78"/>
      <c r="AX389" s="78"/>
      <c r="AY389" s="78"/>
      <c r="AZ389" s="78"/>
      <c r="BA389" s="78"/>
      <c r="BB389" s="78"/>
      <c r="BC389" s="78"/>
      <c r="BD389" s="78"/>
      <c r="BE389" s="78"/>
      <c r="BF389" s="78"/>
      <c r="BG389" s="78"/>
      <c r="BH389" s="78"/>
      <c r="BI389" s="78"/>
      <c r="BJ389" s="78"/>
      <c r="BK389" s="78"/>
      <c r="BL389" s="78"/>
      <c r="BM389" s="78"/>
      <c r="BN389" s="78"/>
      <c r="BO389" s="78"/>
      <c r="BP389" s="78"/>
      <c r="BQ389" s="78"/>
      <c r="BR389" s="78"/>
      <c r="BS389" s="78"/>
      <c r="BT389" s="78"/>
      <c r="BU389" s="78"/>
      <c r="BV389" s="78"/>
      <c r="BW389" s="78"/>
      <c r="BX389" s="78"/>
      <c r="BY389" s="78"/>
      <c r="BZ389" s="78"/>
      <c r="CA389" s="78"/>
      <c r="CB389" s="78"/>
      <c r="CC389" s="78"/>
      <c r="CD389" s="78"/>
      <c r="CE389" s="78"/>
      <c r="CF389" s="78"/>
      <c r="CG389" s="78"/>
      <c r="CH389" s="78"/>
      <c r="CI389" s="78"/>
      <c r="CJ389" s="78"/>
      <c r="CK389" s="78"/>
      <c r="CL389" s="78"/>
      <c r="CM389" s="78"/>
      <c r="CN389" s="78"/>
      <c r="CO389" s="78"/>
      <c r="CP389" s="78"/>
      <c r="CQ389" s="78"/>
      <c r="CR389" s="78"/>
      <c r="CS389" s="78"/>
      <c r="CT389" s="78"/>
      <c r="CU389" s="78"/>
      <c r="CV389" s="78"/>
      <c r="CW389" s="78"/>
      <c r="CX389" s="78"/>
      <c r="CY389" s="78"/>
      <c r="CZ389" s="78"/>
      <c r="DA389" s="78"/>
      <c r="DB389" s="78"/>
      <c r="DC389" s="78"/>
      <c r="DD389" s="78"/>
      <c r="DE389" s="78"/>
      <c r="DF389" s="78"/>
      <c r="DG389" s="78"/>
      <c r="DH389" s="78"/>
      <c r="DI389" s="78"/>
      <c r="DJ389" s="78"/>
      <c r="DK389" s="78"/>
      <c r="DL389" s="78"/>
      <c r="DM389" s="78"/>
      <c r="DN389" s="78"/>
      <c r="DO389" s="78"/>
      <c r="DP389" s="78"/>
      <c r="DQ389" s="78"/>
      <c r="DR389" s="78"/>
      <c r="DS389" s="78"/>
      <c r="DT389" s="78"/>
      <c r="DU389" s="78"/>
      <c r="DV389" s="78"/>
      <c r="DW389" s="78"/>
      <c r="DX389" s="78"/>
      <c r="DY389" s="78"/>
      <c r="DZ389" s="78"/>
      <c r="EA389" s="78"/>
      <c r="EB389" s="78"/>
      <c r="EC389" s="78"/>
      <c r="ED389" s="78"/>
      <c r="EE389" s="78"/>
      <c r="EF389" s="78"/>
      <c r="EG389" s="78"/>
      <c r="EH389" s="78"/>
      <c r="EI389" s="78"/>
      <c r="EJ389" s="78"/>
      <c r="EK389" s="78"/>
      <c r="EL389" s="78"/>
    </row>
    <row r="390" spans="1:142" x14ac:dyDescent="0.2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78"/>
      <c r="AE390" s="78"/>
      <c r="AF390" s="78"/>
      <c r="AG390" s="78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  <c r="AV390" s="78"/>
      <c r="AW390" s="78"/>
      <c r="AX390" s="78"/>
      <c r="AY390" s="78"/>
      <c r="AZ390" s="78"/>
      <c r="BA390" s="78"/>
      <c r="BB390" s="78"/>
      <c r="BC390" s="78"/>
      <c r="BD390" s="78"/>
      <c r="BE390" s="78"/>
      <c r="BF390" s="78"/>
      <c r="BG390" s="78"/>
      <c r="BH390" s="78"/>
      <c r="BI390" s="78"/>
      <c r="BJ390" s="78"/>
      <c r="BK390" s="78"/>
      <c r="BL390" s="78"/>
      <c r="BM390" s="78"/>
      <c r="BN390" s="78"/>
      <c r="BO390" s="78"/>
      <c r="BP390" s="78"/>
      <c r="BQ390" s="78"/>
      <c r="BR390" s="78"/>
      <c r="BS390" s="78"/>
      <c r="BT390" s="78"/>
      <c r="BU390" s="78"/>
      <c r="BV390" s="78"/>
      <c r="BW390" s="78"/>
      <c r="BX390" s="78"/>
      <c r="BY390" s="78"/>
      <c r="BZ390" s="78"/>
      <c r="CA390" s="78"/>
      <c r="CB390" s="78"/>
      <c r="CC390" s="78"/>
      <c r="CD390" s="78"/>
      <c r="CE390" s="78"/>
      <c r="CF390" s="78"/>
      <c r="CG390" s="78"/>
      <c r="CH390" s="78"/>
      <c r="CI390" s="78"/>
      <c r="CJ390" s="78"/>
      <c r="CK390" s="78"/>
      <c r="CL390" s="78"/>
      <c r="CM390" s="78"/>
      <c r="CN390" s="78"/>
      <c r="CO390" s="78"/>
      <c r="CP390" s="78"/>
      <c r="CQ390" s="78"/>
      <c r="CR390" s="78"/>
      <c r="CS390" s="78"/>
      <c r="CT390" s="78"/>
      <c r="CU390" s="78"/>
      <c r="CV390" s="78"/>
      <c r="CW390" s="78"/>
      <c r="CX390" s="78"/>
      <c r="CY390" s="78"/>
      <c r="CZ390" s="78"/>
      <c r="DA390" s="78"/>
      <c r="DB390" s="78"/>
      <c r="DC390" s="78"/>
      <c r="DD390" s="78"/>
      <c r="DE390" s="78"/>
      <c r="DF390" s="78"/>
      <c r="DG390" s="78"/>
      <c r="DH390" s="78"/>
      <c r="DI390" s="78"/>
      <c r="DJ390" s="78"/>
      <c r="DK390" s="78"/>
      <c r="DL390" s="78"/>
      <c r="DM390" s="78"/>
      <c r="DN390" s="78"/>
      <c r="DO390" s="78"/>
      <c r="DP390" s="78"/>
      <c r="DQ390" s="78"/>
      <c r="DR390" s="78"/>
      <c r="DS390" s="78"/>
      <c r="DT390" s="78"/>
      <c r="DU390" s="78"/>
      <c r="DV390" s="78"/>
      <c r="DW390" s="78"/>
      <c r="DX390" s="78"/>
      <c r="DY390" s="78"/>
      <c r="DZ390" s="78"/>
      <c r="EA390" s="78"/>
      <c r="EB390" s="78"/>
      <c r="EC390" s="78"/>
      <c r="ED390" s="78"/>
      <c r="EE390" s="78"/>
      <c r="EF390" s="78"/>
      <c r="EG390" s="78"/>
      <c r="EH390" s="78"/>
      <c r="EI390" s="78"/>
      <c r="EJ390" s="78"/>
      <c r="EK390" s="78"/>
      <c r="EL390" s="78"/>
    </row>
    <row r="391" spans="1:142" x14ac:dyDescent="0.2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  <c r="AV391" s="78"/>
      <c r="AW391" s="78"/>
      <c r="AX391" s="78"/>
      <c r="AY391" s="78"/>
      <c r="AZ391" s="78"/>
      <c r="BA391" s="78"/>
      <c r="BB391" s="78"/>
      <c r="BC391" s="78"/>
      <c r="BD391" s="78"/>
      <c r="BE391" s="78"/>
      <c r="BF391" s="78"/>
      <c r="BG391" s="78"/>
      <c r="BH391" s="78"/>
      <c r="BI391" s="78"/>
      <c r="BJ391" s="78"/>
      <c r="BK391" s="78"/>
      <c r="BL391" s="78"/>
      <c r="BM391" s="78"/>
      <c r="BN391" s="78"/>
      <c r="BO391" s="78"/>
      <c r="BP391" s="78"/>
      <c r="BQ391" s="78"/>
      <c r="BR391" s="78"/>
      <c r="BS391" s="78"/>
      <c r="BT391" s="78"/>
      <c r="BU391" s="78"/>
      <c r="BV391" s="78"/>
      <c r="BW391" s="78"/>
      <c r="BX391" s="78"/>
      <c r="BY391" s="78"/>
      <c r="BZ391" s="78"/>
      <c r="CA391" s="78"/>
      <c r="CB391" s="78"/>
      <c r="CC391" s="78"/>
      <c r="CD391" s="78"/>
      <c r="CE391" s="78"/>
      <c r="CF391" s="78"/>
      <c r="CG391" s="78"/>
      <c r="CH391" s="78"/>
      <c r="CI391" s="78"/>
      <c r="CJ391" s="78"/>
      <c r="CK391" s="78"/>
      <c r="CL391" s="78"/>
      <c r="CM391" s="78"/>
      <c r="CN391" s="78"/>
      <c r="CO391" s="78"/>
      <c r="CP391" s="78"/>
      <c r="CQ391" s="78"/>
      <c r="CR391" s="78"/>
      <c r="CS391" s="78"/>
      <c r="CT391" s="78"/>
      <c r="CU391" s="78"/>
      <c r="CV391" s="78"/>
      <c r="CW391" s="78"/>
      <c r="CX391" s="78"/>
      <c r="CY391" s="78"/>
      <c r="CZ391" s="78"/>
      <c r="DA391" s="78"/>
      <c r="DB391" s="78"/>
      <c r="DC391" s="78"/>
      <c r="DD391" s="78"/>
      <c r="DE391" s="78"/>
      <c r="DF391" s="78"/>
      <c r="DG391" s="78"/>
      <c r="DH391" s="78"/>
      <c r="DI391" s="78"/>
      <c r="DJ391" s="78"/>
      <c r="DK391" s="78"/>
      <c r="DL391" s="78"/>
      <c r="DM391" s="78"/>
      <c r="DN391" s="78"/>
      <c r="DO391" s="78"/>
      <c r="DP391" s="78"/>
      <c r="DQ391" s="78"/>
      <c r="DR391" s="78"/>
      <c r="DS391" s="78"/>
      <c r="DT391" s="78"/>
      <c r="DU391" s="78"/>
      <c r="DV391" s="78"/>
      <c r="DW391" s="78"/>
      <c r="DX391" s="78"/>
      <c r="DY391" s="78"/>
      <c r="DZ391" s="78"/>
      <c r="EA391" s="78"/>
      <c r="EB391" s="78"/>
      <c r="EC391" s="78"/>
      <c r="ED391" s="78"/>
      <c r="EE391" s="78"/>
      <c r="EF391" s="78"/>
      <c r="EG391" s="78"/>
      <c r="EH391" s="78"/>
      <c r="EI391" s="78"/>
      <c r="EJ391" s="78"/>
      <c r="EK391" s="78"/>
      <c r="EL391" s="78"/>
    </row>
    <row r="392" spans="1:142" x14ac:dyDescent="0.2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78"/>
      <c r="AE392" s="78"/>
      <c r="AF392" s="78"/>
      <c r="AG392" s="78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  <c r="AV392" s="78"/>
      <c r="AW392" s="78"/>
      <c r="AX392" s="78"/>
      <c r="AY392" s="78"/>
      <c r="AZ392" s="78"/>
      <c r="BA392" s="78"/>
      <c r="BB392" s="78"/>
      <c r="BC392" s="78"/>
      <c r="BD392" s="78"/>
      <c r="BE392" s="78"/>
      <c r="BF392" s="78"/>
      <c r="BG392" s="78"/>
      <c r="BH392" s="78"/>
      <c r="BI392" s="78"/>
      <c r="BJ392" s="78"/>
      <c r="BK392" s="78"/>
      <c r="BL392" s="78"/>
      <c r="BM392" s="78"/>
      <c r="BN392" s="78"/>
      <c r="BO392" s="78"/>
      <c r="BP392" s="78"/>
      <c r="BQ392" s="78"/>
      <c r="BR392" s="78"/>
      <c r="BS392" s="78"/>
      <c r="BT392" s="78"/>
      <c r="BU392" s="78"/>
      <c r="BV392" s="78"/>
      <c r="BW392" s="78"/>
      <c r="BX392" s="78"/>
      <c r="BY392" s="78"/>
      <c r="BZ392" s="78"/>
      <c r="CA392" s="78"/>
      <c r="CB392" s="78"/>
      <c r="CC392" s="78"/>
      <c r="CD392" s="78"/>
      <c r="CE392" s="78"/>
      <c r="CF392" s="78"/>
      <c r="CG392" s="78"/>
      <c r="CH392" s="78"/>
      <c r="CI392" s="78"/>
      <c r="CJ392" s="78"/>
      <c r="CK392" s="78"/>
      <c r="CL392" s="78"/>
      <c r="CM392" s="78"/>
      <c r="CN392" s="78"/>
      <c r="CO392" s="78"/>
      <c r="CP392" s="78"/>
      <c r="CQ392" s="78"/>
      <c r="CR392" s="78"/>
      <c r="CS392" s="78"/>
      <c r="CT392" s="78"/>
      <c r="CU392" s="78"/>
      <c r="CV392" s="78"/>
      <c r="CW392" s="78"/>
      <c r="CX392" s="78"/>
      <c r="CY392" s="78"/>
      <c r="CZ392" s="78"/>
      <c r="DA392" s="78"/>
      <c r="DB392" s="78"/>
      <c r="DC392" s="78"/>
      <c r="DD392" s="78"/>
      <c r="DE392" s="78"/>
      <c r="DF392" s="78"/>
      <c r="DG392" s="78"/>
      <c r="DH392" s="78"/>
      <c r="DI392" s="78"/>
      <c r="DJ392" s="78"/>
      <c r="DK392" s="78"/>
      <c r="DL392" s="78"/>
      <c r="DM392" s="78"/>
      <c r="DN392" s="78"/>
      <c r="DO392" s="78"/>
      <c r="DP392" s="78"/>
      <c r="DQ392" s="78"/>
      <c r="DR392" s="78"/>
      <c r="DS392" s="78"/>
      <c r="DT392" s="78"/>
      <c r="DU392" s="78"/>
      <c r="DV392" s="78"/>
      <c r="DW392" s="78"/>
      <c r="DX392" s="78"/>
      <c r="DY392" s="78"/>
      <c r="DZ392" s="78"/>
      <c r="EA392" s="78"/>
      <c r="EB392" s="78"/>
      <c r="EC392" s="78"/>
      <c r="ED392" s="78"/>
      <c r="EE392" s="78"/>
      <c r="EF392" s="78"/>
      <c r="EG392" s="78"/>
      <c r="EH392" s="78"/>
      <c r="EI392" s="78"/>
      <c r="EJ392" s="78"/>
      <c r="EK392" s="78"/>
      <c r="EL392" s="78"/>
    </row>
    <row r="393" spans="1:142" x14ac:dyDescent="0.2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78"/>
      <c r="AE393" s="78"/>
      <c r="AF393" s="78"/>
      <c r="AG393" s="78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  <c r="AV393" s="78"/>
      <c r="AW393" s="78"/>
      <c r="AX393" s="78"/>
      <c r="AY393" s="78"/>
      <c r="AZ393" s="78"/>
      <c r="BA393" s="78"/>
      <c r="BB393" s="78"/>
      <c r="BC393" s="78"/>
      <c r="BD393" s="78"/>
      <c r="BE393" s="78"/>
      <c r="BF393" s="78"/>
      <c r="BG393" s="78"/>
      <c r="BH393" s="78"/>
      <c r="BI393" s="78"/>
      <c r="BJ393" s="78"/>
      <c r="BK393" s="78"/>
      <c r="BL393" s="78"/>
      <c r="BM393" s="78"/>
      <c r="BN393" s="78"/>
      <c r="BO393" s="78"/>
      <c r="BP393" s="78"/>
      <c r="BQ393" s="78"/>
      <c r="BR393" s="78"/>
      <c r="BS393" s="78"/>
      <c r="BT393" s="78"/>
      <c r="BU393" s="78"/>
      <c r="BV393" s="78"/>
      <c r="BW393" s="78"/>
      <c r="BX393" s="78"/>
      <c r="BY393" s="78"/>
      <c r="BZ393" s="78"/>
      <c r="CA393" s="78"/>
      <c r="CB393" s="78"/>
      <c r="CC393" s="78"/>
      <c r="CD393" s="78"/>
      <c r="CE393" s="78"/>
      <c r="CF393" s="78"/>
      <c r="CG393" s="78"/>
      <c r="CH393" s="78"/>
      <c r="CI393" s="78"/>
      <c r="CJ393" s="78"/>
      <c r="CK393" s="78"/>
      <c r="CL393" s="78"/>
      <c r="CM393" s="78"/>
      <c r="CN393" s="78"/>
      <c r="CO393" s="78"/>
      <c r="CP393" s="78"/>
      <c r="CQ393" s="78"/>
      <c r="CR393" s="78"/>
      <c r="CS393" s="78"/>
      <c r="CT393" s="78"/>
      <c r="CU393" s="78"/>
      <c r="CV393" s="78"/>
      <c r="CW393" s="78"/>
      <c r="CX393" s="78"/>
      <c r="CY393" s="78"/>
      <c r="CZ393" s="78"/>
      <c r="DA393" s="78"/>
      <c r="DB393" s="78"/>
      <c r="DC393" s="78"/>
      <c r="DD393" s="78"/>
      <c r="DE393" s="78"/>
      <c r="DF393" s="78"/>
      <c r="DG393" s="78"/>
      <c r="DH393" s="78"/>
      <c r="DI393" s="78"/>
      <c r="DJ393" s="78"/>
      <c r="DK393" s="78"/>
      <c r="DL393" s="78"/>
      <c r="DM393" s="78"/>
      <c r="DN393" s="78"/>
      <c r="DO393" s="78"/>
      <c r="DP393" s="78"/>
      <c r="DQ393" s="78"/>
      <c r="DR393" s="78"/>
      <c r="DS393" s="78"/>
      <c r="DT393" s="78"/>
      <c r="DU393" s="78"/>
      <c r="DV393" s="78"/>
      <c r="DW393" s="78"/>
      <c r="DX393" s="78"/>
      <c r="DY393" s="78"/>
      <c r="DZ393" s="78"/>
      <c r="EA393" s="78"/>
      <c r="EB393" s="78"/>
      <c r="EC393" s="78"/>
      <c r="ED393" s="78"/>
      <c r="EE393" s="78"/>
      <c r="EF393" s="78"/>
      <c r="EG393" s="78"/>
      <c r="EH393" s="78"/>
      <c r="EI393" s="78"/>
      <c r="EJ393" s="78"/>
      <c r="EK393" s="78"/>
      <c r="EL393" s="78"/>
    </row>
    <row r="394" spans="1:142" x14ac:dyDescent="0.2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78"/>
      <c r="AE394" s="78"/>
      <c r="AF394" s="78"/>
      <c r="AG394" s="78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  <c r="AV394" s="78"/>
      <c r="AW394" s="78"/>
      <c r="AX394" s="78"/>
      <c r="AY394" s="78"/>
      <c r="AZ394" s="78"/>
      <c r="BA394" s="78"/>
      <c r="BB394" s="78"/>
      <c r="BC394" s="78"/>
      <c r="BD394" s="78"/>
      <c r="BE394" s="78"/>
      <c r="BF394" s="78"/>
      <c r="BG394" s="78"/>
      <c r="BH394" s="78"/>
      <c r="BI394" s="78"/>
      <c r="BJ394" s="78"/>
      <c r="BK394" s="78"/>
      <c r="BL394" s="78"/>
      <c r="BM394" s="78"/>
      <c r="BN394" s="78"/>
      <c r="BO394" s="78"/>
      <c r="BP394" s="78"/>
      <c r="BQ394" s="78"/>
      <c r="BR394" s="78"/>
      <c r="BS394" s="78"/>
      <c r="BT394" s="78"/>
      <c r="BU394" s="78"/>
      <c r="BV394" s="78"/>
      <c r="BW394" s="78"/>
      <c r="BX394" s="78"/>
      <c r="BY394" s="78"/>
      <c r="BZ394" s="78"/>
      <c r="CA394" s="78"/>
      <c r="CB394" s="78"/>
      <c r="CC394" s="78"/>
      <c r="CD394" s="78"/>
      <c r="CE394" s="78"/>
      <c r="CF394" s="78"/>
      <c r="CG394" s="78"/>
      <c r="CH394" s="78"/>
      <c r="CI394" s="78"/>
      <c r="CJ394" s="78"/>
      <c r="CK394" s="78"/>
      <c r="CL394" s="78"/>
      <c r="CM394" s="78"/>
      <c r="CN394" s="78"/>
      <c r="CO394" s="78"/>
      <c r="CP394" s="78"/>
      <c r="CQ394" s="78"/>
      <c r="CR394" s="78"/>
      <c r="CS394" s="78"/>
      <c r="CT394" s="78"/>
      <c r="CU394" s="78"/>
      <c r="CV394" s="78"/>
      <c r="CW394" s="78"/>
      <c r="CX394" s="78"/>
      <c r="CY394" s="78"/>
      <c r="CZ394" s="78"/>
      <c r="DA394" s="78"/>
      <c r="DB394" s="78"/>
      <c r="DC394" s="78"/>
      <c r="DD394" s="78"/>
      <c r="DE394" s="78"/>
      <c r="DF394" s="78"/>
      <c r="DG394" s="78"/>
      <c r="DH394" s="78"/>
      <c r="DI394" s="78"/>
      <c r="DJ394" s="78"/>
      <c r="DK394" s="78"/>
      <c r="DL394" s="78"/>
      <c r="DM394" s="78"/>
      <c r="DN394" s="78"/>
      <c r="DO394" s="78"/>
      <c r="DP394" s="78"/>
      <c r="DQ394" s="78"/>
      <c r="DR394" s="78"/>
      <c r="DS394" s="78"/>
      <c r="DT394" s="78"/>
      <c r="DU394" s="78"/>
      <c r="DV394" s="78"/>
      <c r="DW394" s="78"/>
      <c r="DX394" s="78"/>
      <c r="DY394" s="78"/>
      <c r="DZ394" s="78"/>
      <c r="EA394" s="78"/>
      <c r="EB394" s="78"/>
      <c r="EC394" s="78"/>
      <c r="ED394" s="78"/>
      <c r="EE394" s="78"/>
      <c r="EF394" s="78"/>
      <c r="EG394" s="78"/>
      <c r="EH394" s="78"/>
      <c r="EI394" s="78"/>
      <c r="EJ394" s="78"/>
      <c r="EK394" s="78"/>
      <c r="EL394" s="78"/>
    </row>
    <row r="395" spans="1:142" x14ac:dyDescent="0.2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  <c r="AV395" s="78"/>
      <c r="AW395" s="78"/>
      <c r="AX395" s="78"/>
      <c r="AY395" s="78"/>
      <c r="AZ395" s="78"/>
      <c r="BA395" s="78"/>
      <c r="BB395" s="78"/>
      <c r="BC395" s="78"/>
      <c r="BD395" s="78"/>
      <c r="BE395" s="78"/>
      <c r="BF395" s="78"/>
      <c r="BG395" s="78"/>
      <c r="BH395" s="78"/>
      <c r="BI395" s="78"/>
      <c r="BJ395" s="78"/>
      <c r="BK395" s="78"/>
      <c r="BL395" s="78"/>
      <c r="BM395" s="78"/>
      <c r="BN395" s="78"/>
      <c r="BO395" s="78"/>
      <c r="BP395" s="78"/>
      <c r="BQ395" s="78"/>
      <c r="BR395" s="78"/>
      <c r="BS395" s="78"/>
      <c r="BT395" s="78"/>
      <c r="BU395" s="78"/>
      <c r="BV395" s="78"/>
      <c r="BW395" s="78"/>
      <c r="BX395" s="78"/>
      <c r="BY395" s="78"/>
      <c r="BZ395" s="78"/>
      <c r="CA395" s="78"/>
      <c r="CB395" s="78"/>
      <c r="CC395" s="78"/>
      <c r="CD395" s="78"/>
      <c r="CE395" s="78"/>
      <c r="CF395" s="78"/>
      <c r="CG395" s="78"/>
      <c r="CH395" s="78"/>
      <c r="CI395" s="78"/>
      <c r="CJ395" s="78"/>
      <c r="CK395" s="78"/>
      <c r="CL395" s="78"/>
      <c r="CM395" s="78"/>
      <c r="CN395" s="78"/>
      <c r="CO395" s="78"/>
      <c r="CP395" s="78"/>
      <c r="CQ395" s="78"/>
      <c r="CR395" s="78"/>
      <c r="CS395" s="78"/>
      <c r="CT395" s="78"/>
      <c r="CU395" s="78"/>
      <c r="CV395" s="78"/>
      <c r="CW395" s="78"/>
      <c r="CX395" s="78"/>
      <c r="CY395" s="78"/>
      <c r="CZ395" s="78"/>
      <c r="DA395" s="78"/>
      <c r="DB395" s="78"/>
      <c r="DC395" s="78"/>
      <c r="DD395" s="78"/>
      <c r="DE395" s="78"/>
      <c r="DF395" s="78"/>
      <c r="DG395" s="78"/>
      <c r="DH395" s="78"/>
      <c r="DI395" s="78"/>
      <c r="DJ395" s="78"/>
      <c r="DK395" s="78"/>
      <c r="DL395" s="78"/>
      <c r="DM395" s="78"/>
      <c r="DN395" s="78"/>
      <c r="DO395" s="78"/>
      <c r="DP395" s="78"/>
      <c r="DQ395" s="78"/>
      <c r="DR395" s="78"/>
      <c r="DS395" s="78"/>
      <c r="DT395" s="78"/>
      <c r="DU395" s="78"/>
      <c r="DV395" s="78"/>
      <c r="DW395" s="78"/>
      <c r="DX395" s="78"/>
      <c r="DY395" s="78"/>
      <c r="DZ395" s="78"/>
      <c r="EA395" s="78"/>
      <c r="EB395" s="78"/>
      <c r="EC395" s="78"/>
      <c r="ED395" s="78"/>
      <c r="EE395" s="78"/>
      <c r="EF395" s="78"/>
      <c r="EG395" s="78"/>
      <c r="EH395" s="78"/>
      <c r="EI395" s="78"/>
      <c r="EJ395" s="78"/>
      <c r="EK395" s="78"/>
      <c r="EL395" s="78"/>
    </row>
    <row r="396" spans="1:142" x14ac:dyDescent="0.2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78"/>
      <c r="AE396" s="78"/>
      <c r="AF396" s="78"/>
      <c r="AG396" s="78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  <c r="AV396" s="78"/>
      <c r="AW396" s="78"/>
      <c r="AX396" s="78"/>
      <c r="AY396" s="78"/>
      <c r="AZ396" s="78"/>
      <c r="BA396" s="78"/>
      <c r="BB396" s="78"/>
      <c r="BC396" s="78"/>
      <c r="BD396" s="78"/>
      <c r="BE396" s="78"/>
      <c r="BF396" s="78"/>
      <c r="BG396" s="78"/>
      <c r="BH396" s="78"/>
      <c r="BI396" s="78"/>
      <c r="BJ396" s="78"/>
      <c r="BK396" s="78"/>
      <c r="BL396" s="78"/>
      <c r="BM396" s="78"/>
      <c r="BN396" s="78"/>
      <c r="BO396" s="78"/>
      <c r="BP396" s="78"/>
      <c r="BQ396" s="78"/>
      <c r="BR396" s="78"/>
      <c r="BS396" s="78"/>
      <c r="BT396" s="78"/>
      <c r="BU396" s="78"/>
      <c r="BV396" s="78"/>
      <c r="BW396" s="78"/>
      <c r="BX396" s="78"/>
      <c r="BY396" s="78"/>
      <c r="BZ396" s="78"/>
      <c r="CA396" s="78"/>
      <c r="CB396" s="78"/>
      <c r="CC396" s="78"/>
      <c r="CD396" s="78"/>
      <c r="CE396" s="78"/>
      <c r="CF396" s="78"/>
      <c r="CG396" s="78"/>
      <c r="CH396" s="78"/>
      <c r="CI396" s="78"/>
      <c r="CJ396" s="78"/>
      <c r="CK396" s="78"/>
      <c r="CL396" s="78"/>
      <c r="CM396" s="78"/>
      <c r="CN396" s="78"/>
      <c r="CO396" s="78"/>
      <c r="CP396" s="78"/>
      <c r="CQ396" s="78"/>
      <c r="CR396" s="78"/>
      <c r="CS396" s="78"/>
      <c r="CT396" s="78"/>
      <c r="CU396" s="78"/>
      <c r="CV396" s="78"/>
      <c r="CW396" s="78"/>
      <c r="CX396" s="78"/>
      <c r="CY396" s="78"/>
      <c r="CZ396" s="78"/>
      <c r="DA396" s="78"/>
      <c r="DB396" s="78"/>
      <c r="DC396" s="78"/>
      <c r="DD396" s="78"/>
      <c r="DE396" s="78"/>
      <c r="DF396" s="78"/>
      <c r="DG396" s="78"/>
      <c r="DH396" s="78"/>
      <c r="DI396" s="78"/>
      <c r="DJ396" s="78"/>
      <c r="DK396" s="78"/>
      <c r="DL396" s="78"/>
      <c r="DM396" s="78"/>
      <c r="DN396" s="78"/>
      <c r="DO396" s="78"/>
      <c r="DP396" s="78"/>
      <c r="DQ396" s="78"/>
      <c r="DR396" s="78"/>
      <c r="DS396" s="78"/>
      <c r="DT396" s="78"/>
      <c r="DU396" s="78"/>
      <c r="DV396" s="78"/>
      <c r="DW396" s="78"/>
      <c r="DX396" s="78"/>
      <c r="DY396" s="78"/>
      <c r="DZ396" s="78"/>
      <c r="EA396" s="78"/>
      <c r="EB396" s="78"/>
      <c r="EC396" s="78"/>
      <c r="ED396" s="78"/>
      <c r="EE396" s="78"/>
      <c r="EF396" s="78"/>
      <c r="EG396" s="78"/>
      <c r="EH396" s="78"/>
      <c r="EI396" s="78"/>
      <c r="EJ396" s="78"/>
      <c r="EK396" s="78"/>
      <c r="EL396" s="78"/>
    </row>
    <row r="397" spans="1:142" x14ac:dyDescent="0.2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78"/>
      <c r="AE397" s="78"/>
      <c r="AF397" s="78"/>
      <c r="AG397" s="78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  <c r="AV397" s="78"/>
      <c r="AW397" s="78"/>
      <c r="AX397" s="78"/>
      <c r="AY397" s="78"/>
      <c r="AZ397" s="78"/>
      <c r="BA397" s="78"/>
      <c r="BB397" s="78"/>
      <c r="BC397" s="78"/>
      <c r="BD397" s="78"/>
      <c r="BE397" s="78"/>
      <c r="BF397" s="78"/>
      <c r="BG397" s="78"/>
      <c r="BH397" s="78"/>
      <c r="BI397" s="78"/>
      <c r="BJ397" s="78"/>
      <c r="BK397" s="78"/>
      <c r="BL397" s="78"/>
      <c r="BM397" s="78"/>
      <c r="BN397" s="78"/>
      <c r="BO397" s="78"/>
      <c r="BP397" s="78"/>
      <c r="BQ397" s="78"/>
      <c r="BR397" s="78"/>
      <c r="BS397" s="78"/>
      <c r="BT397" s="78"/>
      <c r="BU397" s="78"/>
      <c r="BV397" s="78"/>
      <c r="BW397" s="78"/>
      <c r="BX397" s="78"/>
      <c r="BY397" s="78"/>
      <c r="BZ397" s="78"/>
      <c r="CA397" s="78"/>
      <c r="CB397" s="78"/>
      <c r="CC397" s="78"/>
      <c r="CD397" s="78"/>
      <c r="CE397" s="78"/>
      <c r="CF397" s="78"/>
      <c r="CG397" s="78"/>
      <c r="CH397" s="78"/>
      <c r="CI397" s="78"/>
      <c r="CJ397" s="78"/>
      <c r="CK397" s="78"/>
      <c r="CL397" s="78"/>
      <c r="CM397" s="78"/>
      <c r="CN397" s="78"/>
      <c r="CO397" s="78"/>
      <c r="CP397" s="78"/>
      <c r="CQ397" s="78"/>
      <c r="CR397" s="78"/>
      <c r="CS397" s="78"/>
      <c r="CT397" s="78"/>
      <c r="CU397" s="78"/>
      <c r="CV397" s="78"/>
      <c r="CW397" s="78"/>
      <c r="CX397" s="78"/>
      <c r="CY397" s="78"/>
      <c r="CZ397" s="78"/>
      <c r="DA397" s="78"/>
      <c r="DB397" s="78"/>
      <c r="DC397" s="78"/>
      <c r="DD397" s="78"/>
      <c r="DE397" s="78"/>
      <c r="DF397" s="78"/>
      <c r="DG397" s="78"/>
      <c r="DH397" s="78"/>
      <c r="DI397" s="78"/>
      <c r="DJ397" s="78"/>
      <c r="DK397" s="78"/>
      <c r="DL397" s="78"/>
      <c r="DM397" s="78"/>
      <c r="DN397" s="78"/>
      <c r="DO397" s="78"/>
      <c r="DP397" s="78"/>
      <c r="DQ397" s="78"/>
      <c r="DR397" s="78"/>
      <c r="DS397" s="78"/>
      <c r="DT397" s="78"/>
      <c r="DU397" s="78"/>
      <c r="DV397" s="78"/>
      <c r="DW397" s="78"/>
      <c r="DX397" s="78"/>
      <c r="DY397" s="78"/>
      <c r="DZ397" s="78"/>
      <c r="EA397" s="78"/>
      <c r="EB397" s="78"/>
      <c r="EC397" s="78"/>
      <c r="ED397" s="78"/>
      <c r="EE397" s="78"/>
      <c r="EF397" s="78"/>
      <c r="EG397" s="78"/>
      <c r="EH397" s="78"/>
      <c r="EI397" s="78"/>
      <c r="EJ397" s="78"/>
      <c r="EK397" s="78"/>
      <c r="EL397" s="78"/>
    </row>
    <row r="398" spans="1:142" x14ac:dyDescent="0.2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78"/>
      <c r="AE398" s="78"/>
      <c r="AF398" s="78"/>
      <c r="AG398" s="78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  <c r="AV398" s="78"/>
      <c r="AW398" s="78"/>
      <c r="AX398" s="78"/>
      <c r="AY398" s="78"/>
      <c r="AZ398" s="78"/>
      <c r="BA398" s="78"/>
      <c r="BB398" s="78"/>
      <c r="BC398" s="78"/>
      <c r="BD398" s="78"/>
      <c r="BE398" s="78"/>
      <c r="BF398" s="78"/>
      <c r="BG398" s="78"/>
      <c r="BH398" s="78"/>
      <c r="BI398" s="78"/>
      <c r="BJ398" s="78"/>
      <c r="BK398" s="78"/>
      <c r="BL398" s="78"/>
      <c r="BM398" s="78"/>
      <c r="BN398" s="78"/>
      <c r="BO398" s="78"/>
      <c r="BP398" s="78"/>
      <c r="BQ398" s="78"/>
      <c r="BR398" s="78"/>
      <c r="BS398" s="78"/>
      <c r="BT398" s="78"/>
      <c r="BU398" s="78"/>
      <c r="BV398" s="78"/>
      <c r="BW398" s="78"/>
      <c r="BX398" s="78"/>
      <c r="BY398" s="78"/>
      <c r="BZ398" s="78"/>
      <c r="CA398" s="78"/>
      <c r="CB398" s="78"/>
      <c r="CC398" s="78"/>
      <c r="CD398" s="78"/>
      <c r="CE398" s="78"/>
      <c r="CF398" s="78"/>
      <c r="CG398" s="78"/>
      <c r="CH398" s="78"/>
      <c r="CI398" s="78"/>
      <c r="CJ398" s="78"/>
      <c r="CK398" s="78"/>
      <c r="CL398" s="78"/>
      <c r="CM398" s="78"/>
      <c r="CN398" s="78"/>
      <c r="CO398" s="78"/>
      <c r="CP398" s="78"/>
      <c r="CQ398" s="78"/>
      <c r="CR398" s="78"/>
      <c r="CS398" s="78"/>
      <c r="CT398" s="78"/>
      <c r="CU398" s="78"/>
      <c r="CV398" s="78"/>
      <c r="CW398" s="78"/>
      <c r="CX398" s="78"/>
      <c r="CY398" s="78"/>
      <c r="CZ398" s="78"/>
      <c r="DA398" s="78"/>
      <c r="DB398" s="78"/>
      <c r="DC398" s="78"/>
      <c r="DD398" s="78"/>
      <c r="DE398" s="78"/>
      <c r="DF398" s="78"/>
      <c r="DG398" s="78"/>
      <c r="DH398" s="78"/>
      <c r="DI398" s="78"/>
      <c r="DJ398" s="78"/>
      <c r="DK398" s="78"/>
      <c r="DL398" s="78"/>
      <c r="DM398" s="78"/>
      <c r="DN398" s="78"/>
      <c r="DO398" s="78"/>
      <c r="DP398" s="78"/>
      <c r="DQ398" s="78"/>
      <c r="DR398" s="78"/>
      <c r="DS398" s="78"/>
      <c r="DT398" s="78"/>
      <c r="DU398" s="78"/>
      <c r="DV398" s="78"/>
      <c r="DW398" s="78"/>
      <c r="DX398" s="78"/>
      <c r="DY398" s="78"/>
      <c r="DZ398" s="78"/>
      <c r="EA398" s="78"/>
      <c r="EB398" s="78"/>
      <c r="EC398" s="78"/>
      <c r="ED398" s="78"/>
      <c r="EE398" s="78"/>
      <c r="EF398" s="78"/>
      <c r="EG398" s="78"/>
      <c r="EH398" s="78"/>
      <c r="EI398" s="78"/>
      <c r="EJ398" s="78"/>
      <c r="EK398" s="78"/>
      <c r="EL398" s="78"/>
    </row>
    <row r="399" spans="1:142" x14ac:dyDescent="0.2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  <c r="AV399" s="78"/>
      <c r="AW399" s="78"/>
      <c r="AX399" s="78"/>
      <c r="AY399" s="78"/>
      <c r="AZ399" s="78"/>
      <c r="BA399" s="78"/>
      <c r="BB399" s="78"/>
      <c r="BC399" s="78"/>
      <c r="BD399" s="78"/>
      <c r="BE399" s="78"/>
      <c r="BF399" s="78"/>
      <c r="BG399" s="78"/>
      <c r="BH399" s="78"/>
      <c r="BI399" s="78"/>
      <c r="BJ399" s="78"/>
      <c r="BK399" s="78"/>
      <c r="BL399" s="78"/>
      <c r="BM399" s="78"/>
      <c r="BN399" s="78"/>
      <c r="BO399" s="78"/>
      <c r="BP399" s="78"/>
      <c r="BQ399" s="78"/>
      <c r="BR399" s="78"/>
      <c r="BS399" s="78"/>
      <c r="BT399" s="78"/>
      <c r="BU399" s="78"/>
      <c r="BV399" s="78"/>
      <c r="BW399" s="78"/>
      <c r="BX399" s="78"/>
      <c r="BY399" s="78"/>
      <c r="BZ399" s="78"/>
      <c r="CA399" s="78"/>
      <c r="CB399" s="78"/>
      <c r="CC399" s="78"/>
      <c r="CD399" s="78"/>
      <c r="CE399" s="78"/>
      <c r="CF399" s="78"/>
      <c r="CG399" s="78"/>
      <c r="CH399" s="78"/>
      <c r="CI399" s="78"/>
      <c r="CJ399" s="78"/>
      <c r="CK399" s="78"/>
      <c r="CL399" s="78"/>
      <c r="CM399" s="78"/>
      <c r="CN399" s="78"/>
      <c r="CO399" s="78"/>
      <c r="CP399" s="78"/>
      <c r="CQ399" s="78"/>
      <c r="CR399" s="78"/>
      <c r="CS399" s="78"/>
      <c r="CT399" s="78"/>
      <c r="CU399" s="78"/>
      <c r="CV399" s="78"/>
      <c r="CW399" s="78"/>
      <c r="CX399" s="78"/>
      <c r="CY399" s="78"/>
      <c r="CZ399" s="78"/>
      <c r="DA399" s="78"/>
      <c r="DB399" s="78"/>
      <c r="DC399" s="78"/>
      <c r="DD399" s="78"/>
      <c r="DE399" s="78"/>
      <c r="DF399" s="78"/>
      <c r="DG399" s="78"/>
      <c r="DH399" s="78"/>
      <c r="DI399" s="78"/>
      <c r="DJ399" s="78"/>
      <c r="DK399" s="78"/>
      <c r="DL399" s="78"/>
      <c r="DM399" s="78"/>
      <c r="DN399" s="78"/>
      <c r="DO399" s="78"/>
      <c r="DP399" s="78"/>
      <c r="DQ399" s="78"/>
      <c r="DR399" s="78"/>
      <c r="DS399" s="78"/>
      <c r="DT399" s="78"/>
      <c r="DU399" s="78"/>
      <c r="DV399" s="78"/>
      <c r="DW399" s="78"/>
      <c r="DX399" s="78"/>
      <c r="DY399" s="78"/>
      <c r="DZ399" s="78"/>
      <c r="EA399" s="78"/>
      <c r="EB399" s="78"/>
      <c r="EC399" s="78"/>
      <c r="ED399" s="78"/>
      <c r="EE399" s="78"/>
      <c r="EF399" s="78"/>
      <c r="EG399" s="78"/>
      <c r="EH399" s="78"/>
      <c r="EI399" s="78"/>
      <c r="EJ399" s="78"/>
      <c r="EK399" s="78"/>
      <c r="EL399" s="78"/>
    </row>
    <row r="400" spans="1:142" x14ac:dyDescent="0.2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78"/>
      <c r="AE400" s="78"/>
      <c r="AF400" s="78"/>
      <c r="AG400" s="78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  <c r="AV400" s="78"/>
      <c r="AW400" s="78"/>
      <c r="AX400" s="78"/>
      <c r="AY400" s="78"/>
      <c r="AZ400" s="78"/>
      <c r="BA400" s="78"/>
      <c r="BB400" s="78"/>
      <c r="BC400" s="78"/>
      <c r="BD400" s="78"/>
      <c r="BE400" s="78"/>
      <c r="BF400" s="78"/>
      <c r="BG400" s="78"/>
      <c r="BH400" s="78"/>
      <c r="BI400" s="78"/>
      <c r="BJ400" s="78"/>
      <c r="BK400" s="78"/>
      <c r="BL400" s="78"/>
      <c r="BM400" s="78"/>
      <c r="BN400" s="78"/>
      <c r="BO400" s="78"/>
      <c r="BP400" s="78"/>
      <c r="BQ400" s="78"/>
      <c r="BR400" s="78"/>
      <c r="BS400" s="78"/>
      <c r="BT400" s="78"/>
      <c r="BU400" s="78"/>
      <c r="BV400" s="78"/>
      <c r="BW400" s="78"/>
      <c r="BX400" s="78"/>
      <c r="BY400" s="78"/>
      <c r="BZ400" s="78"/>
      <c r="CA400" s="78"/>
      <c r="CB400" s="78"/>
      <c r="CC400" s="78"/>
      <c r="CD400" s="78"/>
      <c r="CE400" s="78"/>
      <c r="CF400" s="78"/>
      <c r="CG400" s="78"/>
      <c r="CH400" s="78"/>
      <c r="CI400" s="78"/>
      <c r="CJ400" s="78"/>
      <c r="CK400" s="78"/>
      <c r="CL400" s="78"/>
      <c r="CM400" s="78"/>
      <c r="CN400" s="78"/>
      <c r="CO400" s="78"/>
      <c r="CP400" s="78"/>
      <c r="CQ400" s="78"/>
      <c r="CR400" s="78"/>
      <c r="CS400" s="78"/>
      <c r="CT400" s="78"/>
      <c r="CU400" s="78"/>
      <c r="CV400" s="78"/>
      <c r="CW400" s="78"/>
      <c r="CX400" s="78"/>
      <c r="CY400" s="78"/>
      <c r="CZ400" s="78"/>
      <c r="DA400" s="78"/>
      <c r="DB400" s="78"/>
      <c r="DC400" s="78"/>
      <c r="DD400" s="78"/>
      <c r="DE400" s="78"/>
      <c r="DF400" s="78"/>
      <c r="DG400" s="78"/>
      <c r="DH400" s="78"/>
      <c r="DI400" s="78"/>
      <c r="DJ400" s="78"/>
      <c r="DK400" s="78"/>
      <c r="DL400" s="78"/>
      <c r="DM400" s="78"/>
      <c r="DN400" s="78"/>
      <c r="DO400" s="78"/>
      <c r="DP400" s="78"/>
      <c r="DQ400" s="78"/>
      <c r="DR400" s="78"/>
      <c r="DS400" s="78"/>
      <c r="DT400" s="78"/>
      <c r="DU400" s="78"/>
      <c r="DV400" s="78"/>
      <c r="DW400" s="78"/>
      <c r="DX400" s="78"/>
      <c r="DY400" s="78"/>
      <c r="DZ400" s="78"/>
      <c r="EA400" s="78"/>
      <c r="EB400" s="78"/>
      <c r="EC400" s="78"/>
      <c r="ED400" s="78"/>
      <c r="EE400" s="78"/>
      <c r="EF400" s="78"/>
      <c r="EG400" s="78"/>
      <c r="EH400" s="78"/>
      <c r="EI400" s="78"/>
      <c r="EJ400" s="78"/>
      <c r="EK400" s="78"/>
      <c r="EL400" s="78"/>
    </row>
    <row r="401" spans="1:142" x14ac:dyDescent="0.2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78"/>
      <c r="AE401" s="78"/>
      <c r="AF401" s="78"/>
      <c r="AG401" s="78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  <c r="AV401" s="78"/>
      <c r="AW401" s="78"/>
      <c r="AX401" s="78"/>
      <c r="AY401" s="78"/>
      <c r="AZ401" s="78"/>
      <c r="BA401" s="78"/>
      <c r="BB401" s="78"/>
      <c r="BC401" s="78"/>
      <c r="BD401" s="78"/>
      <c r="BE401" s="78"/>
      <c r="BF401" s="78"/>
      <c r="BG401" s="78"/>
      <c r="BH401" s="78"/>
      <c r="BI401" s="78"/>
      <c r="BJ401" s="78"/>
      <c r="BK401" s="78"/>
      <c r="BL401" s="78"/>
      <c r="BM401" s="78"/>
      <c r="BN401" s="78"/>
      <c r="BO401" s="78"/>
      <c r="BP401" s="78"/>
      <c r="BQ401" s="78"/>
      <c r="BR401" s="78"/>
      <c r="BS401" s="78"/>
      <c r="BT401" s="78"/>
      <c r="BU401" s="78"/>
      <c r="BV401" s="78"/>
      <c r="BW401" s="78"/>
      <c r="BX401" s="78"/>
      <c r="BY401" s="78"/>
      <c r="BZ401" s="78"/>
      <c r="CA401" s="78"/>
      <c r="CB401" s="78"/>
      <c r="CC401" s="78"/>
      <c r="CD401" s="78"/>
      <c r="CE401" s="78"/>
      <c r="CF401" s="78"/>
      <c r="CG401" s="78"/>
      <c r="CH401" s="78"/>
      <c r="CI401" s="78"/>
      <c r="CJ401" s="78"/>
      <c r="CK401" s="78"/>
      <c r="CL401" s="78"/>
      <c r="CM401" s="78"/>
      <c r="CN401" s="78"/>
      <c r="CO401" s="78"/>
      <c r="CP401" s="78"/>
      <c r="CQ401" s="78"/>
      <c r="CR401" s="78"/>
      <c r="CS401" s="78"/>
      <c r="CT401" s="78"/>
      <c r="CU401" s="78"/>
      <c r="CV401" s="78"/>
      <c r="CW401" s="78"/>
      <c r="CX401" s="78"/>
      <c r="CY401" s="78"/>
      <c r="CZ401" s="78"/>
      <c r="DA401" s="78"/>
      <c r="DB401" s="78"/>
      <c r="DC401" s="78"/>
      <c r="DD401" s="78"/>
      <c r="DE401" s="78"/>
      <c r="DF401" s="78"/>
      <c r="DG401" s="78"/>
      <c r="DH401" s="78"/>
      <c r="DI401" s="78"/>
      <c r="DJ401" s="78"/>
      <c r="DK401" s="78"/>
      <c r="DL401" s="78"/>
      <c r="DM401" s="78"/>
      <c r="DN401" s="78"/>
      <c r="DO401" s="78"/>
      <c r="DP401" s="78"/>
      <c r="DQ401" s="78"/>
      <c r="DR401" s="78"/>
      <c r="DS401" s="78"/>
      <c r="DT401" s="78"/>
      <c r="DU401" s="78"/>
      <c r="DV401" s="78"/>
      <c r="DW401" s="78"/>
      <c r="DX401" s="78"/>
      <c r="DY401" s="78"/>
      <c r="DZ401" s="78"/>
      <c r="EA401" s="78"/>
      <c r="EB401" s="78"/>
      <c r="EC401" s="78"/>
      <c r="ED401" s="78"/>
      <c r="EE401" s="78"/>
      <c r="EF401" s="78"/>
      <c r="EG401" s="78"/>
      <c r="EH401" s="78"/>
      <c r="EI401" s="78"/>
      <c r="EJ401" s="78"/>
      <c r="EK401" s="78"/>
      <c r="EL401" s="78"/>
    </row>
    <row r="402" spans="1:142" x14ac:dyDescent="0.2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78"/>
      <c r="AE402" s="78"/>
      <c r="AF402" s="78"/>
      <c r="AG402" s="78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  <c r="AV402" s="78"/>
      <c r="AW402" s="78"/>
      <c r="AX402" s="78"/>
      <c r="AY402" s="78"/>
      <c r="AZ402" s="78"/>
      <c r="BA402" s="78"/>
      <c r="BB402" s="78"/>
      <c r="BC402" s="78"/>
      <c r="BD402" s="78"/>
      <c r="BE402" s="78"/>
      <c r="BF402" s="78"/>
      <c r="BG402" s="78"/>
      <c r="BH402" s="78"/>
      <c r="BI402" s="78"/>
      <c r="BJ402" s="78"/>
      <c r="BK402" s="78"/>
      <c r="BL402" s="78"/>
      <c r="BM402" s="78"/>
      <c r="BN402" s="78"/>
      <c r="BO402" s="78"/>
      <c r="BP402" s="78"/>
      <c r="BQ402" s="78"/>
      <c r="BR402" s="78"/>
      <c r="BS402" s="78"/>
      <c r="BT402" s="78"/>
      <c r="BU402" s="78"/>
      <c r="BV402" s="78"/>
      <c r="BW402" s="78"/>
      <c r="BX402" s="78"/>
      <c r="BY402" s="78"/>
      <c r="BZ402" s="78"/>
      <c r="CA402" s="78"/>
      <c r="CB402" s="78"/>
      <c r="CC402" s="78"/>
      <c r="CD402" s="78"/>
      <c r="CE402" s="78"/>
      <c r="CF402" s="78"/>
      <c r="CG402" s="78"/>
      <c r="CH402" s="78"/>
      <c r="CI402" s="78"/>
      <c r="CJ402" s="78"/>
      <c r="CK402" s="78"/>
      <c r="CL402" s="78"/>
      <c r="CM402" s="78"/>
      <c r="CN402" s="78"/>
      <c r="CO402" s="78"/>
      <c r="CP402" s="78"/>
      <c r="CQ402" s="78"/>
      <c r="CR402" s="78"/>
      <c r="CS402" s="78"/>
      <c r="CT402" s="78"/>
      <c r="CU402" s="78"/>
      <c r="CV402" s="78"/>
      <c r="CW402" s="78"/>
      <c r="CX402" s="78"/>
      <c r="CY402" s="78"/>
      <c r="CZ402" s="78"/>
      <c r="DA402" s="78"/>
      <c r="DB402" s="78"/>
      <c r="DC402" s="78"/>
      <c r="DD402" s="78"/>
      <c r="DE402" s="78"/>
      <c r="DF402" s="78"/>
      <c r="DG402" s="78"/>
      <c r="DH402" s="78"/>
      <c r="DI402" s="78"/>
      <c r="DJ402" s="78"/>
      <c r="DK402" s="78"/>
      <c r="DL402" s="78"/>
      <c r="DM402" s="78"/>
      <c r="DN402" s="78"/>
      <c r="DO402" s="78"/>
      <c r="DP402" s="78"/>
      <c r="DQ402" s="78"/>
      <c r="DR402" s="78"/>
      <c r="DS402" s="78"/>
      <c r="DT402" s="78"/>
      <c r="DU402" s="78"/>
      <c r="DV402" s="78"/>
      <c r="DW402" s="78"/>
      <c r="DX402" s="78"/>
      <c r="DY402" s="78"/>
      <c r="DZ402" s="78"/>
      <c r="EA402" s="78"/>
      <c r="EB402" s="78"/>
      <c r="EC402" s="78"/>
      <c r="ED402" s="78"/>
      <c r="EE402" s="78"/>
      <c r="EF402" s="78"/>
      <c r="EG402" s="78"/>
      <c r="EH402" s="78"/>
      <c r="EI402" s="78"/>
      <c r="EJ402" s="78"/>
      <c r="EK402" s="78"/>
      <c r="EL402" s="78"/>
    </row>
    <row r="403" spans="1:142" x14ac:dyDescent="0.2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  <c r="AV403" s="78"/>
      <c r="AW403" s="78"/>
      <c r="AX403" s="78"/>
      <c r="AY403" s="78"/>
      <c r="AZ403" s="78"/>
      <c r="BA403" s="78"/>
      <c r="BB403" s="78"/>
      <c r="BC403" s="78"/>
      <c r="BD403" s="78"/>
      <c r="BE403" s="78"/>
      <c r="BF403" s="78"/>
      <c r="BG403" s="78"/>
      <c r="BH403" s="78"/>
      <c r="BI403" s="78"/>
      <c r="BJ403" s="78"/>
      <c r="BK403" s="78"/>
      <c r="BL403" s="78"/>
      <c r="BM403" s="78"/>
      <c r="BN403" s="78"/>
      <c r="BO403" s="78"/>
      <c r="BP403" s="78"/>
      <c r="BQ403" s="78"/>
      <c r="BR403" s="78"/>
      <c r="BS403" s="78"/>
      <c r="BT403" s="78"/>
      <c r="BU403" s="78"/>
      <c r="BV403" s="78"/>
      <c r="BW403" s="78"/>
      <c r="BX403" s="78"/>
      <c r="BY403" s="78"/>
      <c r="BZ403" s="78"/>
      <c r="CA403" s="78"/>
      <c r="CB403" s="78"/>
      <c r="CC403" s="78"/>
      <c r="CD403" s="78"/>
      <c r="CE403" s="78"/>
      <c r="CF403" s="78"/>
      <c r="CG403" s="78"/>
      <c r="CH403" s="78"/>
      <c r="CI403" s="78"/>
      <c r="CJ403" s="78"/>
      <c r="CK403" s="78"/>
      <c r="CL403" s="78"/>
      <c r="CM403" s="78"/>
      <c r="CN403" s="78"/>
      <c r="CO403" s="78"/>
      <c r="CP403" s="78"/>
      <c r="CQ403" s="78"/>
      <c r="CR403" s="78"/>
      <c r="CS403" s="78"/>
      <c r="CT403" s="78"/>
      <c r="CU403" s="78"/>
      <c r="CV403" s="78"/>
      <c r="CW403" s="78"/>
      <c r="CX403" s="78"/>
      <c r="CY403" s="78"/>
      <c r="CZ403" s="78"/>
      <c r="DA403" s="78"/>
      <c r="DB403" s="78"/>
      <c r="DC403" s="78"/>
      <c r="DD403" s="78"/>
      <c r="DE403" s="78"/>
      <c r="DF403" s="78"/>
      <c r="DG403" s="78"/>
      <c r="DH403" s="78"/>
      <c r="DI403" s="78"/>
      <c r="DJ403" s="78"/>
      <c r="DK403" s="78"/>
      <c r="DL403" s="78"/>
      <c r="DM403" s="78"/>
      <c r="DN403" s="78"/>
      <c r="DO403" s="78"/>
      <c r="DP403" s="78"/>
      <c r="DQ403" s="78"/>
      <c r="DR403" s="78"/>
      <c r="DS403" s="78"/>
      <c r="DT403" s="78"/>
      <c r="DU403" s="78"/>
      <c r="DV403" s="78"/>
      <c r="DW403" s="78"/>
      <c r="DX403" s="78"/>
      <c r="DY403" s="78"/>
      <c r="DZ403" s="78"/>
      <c r="EA403" s="78"/>
      <c r="EB403" s="78"/>
      <c r="EC403" s="78"/>
      <c r="ED403" s="78"/>
      <c r="EE403" s="78"/>
      <c r="EF403" s="78"/>
      <c r="EG403" s="78"/>
      <c r="EH403" s="78"/>
      <c r="EI403" s="78"/>
      <c r="EJ403" s="78"/>
      <c r="EK403" s="78"/>
      <c r="EL403" s="78"/>
    </row>
    <row r="404" spans="1:142" x14ac:dyDescent="0.2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78"/>
      <c r="AE404" s="78"/>
      <c r="AF404" s="78"/>
      <c r="AG404" s="78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  <c r="AV404" s="78"/>
      <c r="AW404" s="78"/>
      <c r="AX404" s="78"/>
      <c r="AY404" s="78"/>
      <c r="AZ404" s="78"/>
      <c r="BA404" s="78"/>
      <c r="BB404" s="78"/>
      <c r="BC404" s="78"/>
      <c r="BD404" s="78"/>
      <c r="BE404" s="78"/>
      <c r="BF404" s="78"/>
      <c r="BG404" s="78"/>
      <c r="BH404" s="78"/>
      <c r="BI404" s="78"/>
      <c r="BJ404" s="78"/>
      <c r="BK404" s="78"/>
      <c r="BL404" s="78"/>
      <c r="BM404" s="78"/>
      <c r="BN404" s="78"/>
      <c r="BO404" s="78"/>
      <c r="BP404" s="78"/>
      <c r="BQ404" s="78"/>
      <c r="BR404" s="78"/>
      <c r="BS404" s="78"/>
      <c r="BT404" s="78"/>
      <c r="BU404" s="78"/>
      <c r="BV404" s="78"/>
      <c r="BW404" s="78"/>
      <c r="BX404" s="78"/>
      <c r="BY404" s="78"/>
      <c r="BZ404" s="78"/>
      <c r="CA404" s="78"/>
      <c r="CB404" s="78"/>
      <c r="CC404" s="78"/>
      <c r="CD404" s="78"/>
      <c r="CE404" s="78"/>
      <c r="CF404" s="78"/>
      <c r="CG404" s="78"/>
      <c r="CH404" s="78"/>
      <c r="CI404" s="78"/>
      <c r="CJ404" s="78"/>
      <c r="CK404" s="78"/>
      <c r="CL404" s="78"/>
      <c r="CM404" s="78"/>
      <c r="CN404" s="78"/>
      <c r="CO404" s="78"/>
      <c r="CP404" s="78"/>
      <c r="CQ404" s="78"/>
      <c r="CR404" s="78"/>
      <c r="CS404" s="78"/>
      <c r="CT404" s="78"/>
      <c r="CU404" s="78"/>
      <c r="CV404" s="78"/>
      <c r="CW404" s="78"/>
      <c r="CX404" s="78"/>
      <c r="CY404" s="78"/>
      <c r="CZ404" s="78"/>
      <c r="DA404" s="78"/>
      <c r="DB404" s="78"/>
      <c r="DC404" s="78"/>
      <c r="DD404" s="78"/>
      <c r="DE404" s="78"/>
      <c r="DF404" s="78"/>
      <c r="DG404" s="78"/>
      <c r="DH404" s="78"/>
      <c r="DI404" s="78"/>
      <c r="DJ404" s="78"/>
      <c r="DK404" s="78"/>
      <c r="DL404" s="78"/>
      <c r="DM404" s="78"/>
      <c r="DN404" s="78"/>
      <c r="DO404" s="78"/>
      <c r="DP404" s="78"/>
      <c r="DQ404" s="78"/>
      <c r="DR404" s="78"/>
      <c r="DS404" s="78"/>
      <c r="DT404" s="78"/>
      <c r="DU404" s="78"/>
      <c r="DV404" s="78"/>
      <c r="DW404" s="78"/>
      <c r="DX404" s="78"/>
      <c r="DY404" s="78"/>
      <c r="DZ404" s="78"/>
      <c r="EA404" s="78"/>
      <c r="EB404" s="78"/>
      <c r="EC404" s="78"/>
      <c r="ED404" s="78"/>
      <c r="EE404" s="78"/>
      <c r="EF404" s="78"/>
      <c r="EG404" s="78"/>
      <c r="EH404" s="78"/>
      <c r="EI404" s="78"/>
      <c r="EJ404" s="78"/>
      <c r="EK404" s="78"/>
      <c r="EL404" s="78"/>
    </row>
    <row r="405" spans="1:142" x14ac:dyDescent="0.2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78"/>
      <c r="AE405" s="78"/>
      <c r="AF405" s="78"/>
      <c r="AG405" s="78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  <c r="AV405" s="78"/>
      <c r="AW405" s="78"/>
      <c r="AX405" s="78"/>
      <c r="AY405" s="78"/>
      <c r="AZ405" s="78"/>
      <c r="BA405" s="78"/>
      <c r="BB405" s="78"/>
      <c r="BC405" s="78"/>
      <c r="BD405" s="78"/>
      <c r="BE405" s="78"/>
      <c r="BF405" s="78"/>
      <c r="BG405" s="78"/>
      <c r="BH405" s="78"/>
      <c r="BI405" s="78"/>
      <c r="BJ405" s="78"/>
      <c r="BK405" s="78"/>
      <c r="BL405" s="78"/>
      <c r="BM405" s="78"/>
      <c r="BN405" s="78"/>
      <c r="BO405" s="78"/>
      <c r="BP405" s="78"/>
      <c r="BQ405" s="78"/>
      <c r="BR405" s="78"/>
      <c r="BS405" s="78"/>
      <c r="BT405" s="78"/>
      <c r="BU405" s="78"/>
      <c r="BV405" s="78"/>
      <c r="BW405" s="78"/>
      <c r="BX405" s="78"/>
      <c r="BY405" s="78"/>
      <c r="BZ405" s="78"/>
      <c r="CA405" s="78"/>
      <c r="CB405" s="78"/>
      <c r="CC405" s="78"/>
      <c r="CD405" s="78"/>
      <c r="CE405" s="78"/>
      <c r="CF405" s="78"/>
      <c r="CG405" s="78"/>
      <c r="CH405" s="78"/>
      <c r="CI405" s="78"/>
      <c r="CJ405" s="78"/>
      <c r="CK405" s="78"/>
      <c r="CL405" s="78"/>
      <c r="CM405" s="78"/>
      <c r="CN405" s="78"/>
      <c r="CO405" s="78"/>
      <c r="CP405" s="78"/>
      <c r="CQ405" s="78"/>
      <c r="CR405" s="78"/>
      <c r="CS405" s="78"/>
      <c r="CT405" s="78"/>
      <c r="CU405" s="78"/>
      <c r="CV405" s="78"/>
      <c r="CW405" s="78"/>
      <c r="CX405" s="78"/>
      <c r="CY405" s="78"/>
      <c r="CZ405" s="78"/>
      <c r="DA405" s="78"/>
      <c r="DB405" s="78"/>
      <c r="DC405" s="78"/>
      <c r="DD405" s="78"/>
      <c r="DE405" s="78"/>
      <c r="DF405" s="78"/>
      <c r="DG405" s="78"/>
      <c r="DH405" s="78"/>
      <c r="DI405" s="78"/>
      <c r="DJ405" s="78"/>
      <c r="DK405" s="78"/>
      <c r="DL405" s="78"/>
      <c r="DM405" s="78"/>
      <c r="DN405" s="78"/>
      <c r="DO405" s="78"/>
      <c r="DP405" s="78"/>
      <c r="DQ405" s="78"/>
      <c r="DR405" s="78"/>
      <c r="DS405" s="78"/>
      <c r="DT405" s="78"/>
      <c r="DU405" s="78"/>
      <c r="DV405" s="78"/>
      <c r="DW405" s="78"/>
      <c r="DX405" s="78"/>
      <c r="DY405" s="78"/>
      <c r="DZ405" s="78"/>
      <c r="EA405" s="78"/>
      <c r="EB405" s="78"/>
      <c r="EC405" s="78"/>
      <c r="ED405" s="78"/>
      <c r="EE405" s="78"/>
      <c r="EF405" s="78"/>
      <c r="EG405" s="78"/>
      <c r="EH405" s="78"/>
      <c r="EI405" s="78"/>
      <c r="EJ405" s="78"/>
      <c r="EK405" s="78"/>
      <c r="EL405" s="78"/>
    </row>
    <row r="406" spans="1:142" x14ac:dyDescent="0.2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78"/>
      <c r="AE406" s="78"/>
      <c r="AF406" s="78"/>
      <c r="AG406" s="78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  <c r="AV406" s="78"/>
      <c r="AW406" s="78"/>
      <c r="AX406" s="78"/>
      <c r="AY406" s="78"/>
      <c r="AZ406" s="78"/>
      <c r="BA406" s="78"/>
      <c r="BB406" s="78"/>
      <c r="BC406" s="78"/>
      <c r="BD406" s="78"/>
      <c r="BE406" s="78"/>
      <c r="BF406" s="78"/>
      <c r="BG406" s="78"/>
      <c r="BH406" s="78"/>
      <c r="BI406" s="78"/>
      <c r="BJ406" s="78"/>
      <c r="BK406" s="78"/>
      <c r="BL406" s="78"/>
      <c r="BM406" s="78"/>
      <c r="BN406" s="78"/>
      <c r="BO406" s="78"/>
      <c r="BP406" s="78"/>
      <c r="BQ406" s="78"/>
      <c r="BR406" s="78"/>
      <c r="BS406" s="78"/>
      <c r="BT406" s="78"/>
      <c r="BU406" s="78"/>
      <c r="BV406" s="78"/>
      <c r="BW406" s="78"/>
      <c r="BX406" s="78"/>
      <c r="BY406" s="78"/>
      <c r="BZ406" s="78"/>
      <c r="CA406" s="78"/>
      <c r="CB406" s="78"/>
      <c r="CC406" s="78"/>
      <c r="CD406" s="78"/>
      <c r="CE406" s="78"/>
      <c r="CF406" s="78"/>
      <c r="CG406" s="78"/>
      <c r="CH406" s="78"/>
      <c r="CI406" s="78"/>
      <c r="CJ406" s="78"/>
      <c r="CK406" s="78"/>
      <c r="CL406" s="78"/>
      <c r="CM406" s="78"/>
      <c r="CN406" s="78"/>
      <c r="CO406" s="78"/>
      <c r="CP406" s="78"/>
      <c r="CQ406" s="78"/>
      <c r="CR406" s="78"/>
      <c r="CS406" s="78"/>
      <c r="CT406" s="78"/>
      <c r="CU406" s="78"/>
      <c r="CV406" s="78"/>
      <c r="CW406" s="78"/>
      <c r="CX406" s="78"/>
      <c r="CY406" s="78"/>
      <c r="CZ406" s="78"/>
      <c r="DA406" s="78"/>
      <c r="DB406" s="78"/>
      <c r="DC406" s="78"/>
      <c r="DD406" s="78"/>
      <c r="DE406" s="78"/>
      <c r="DF406" s="78"/>
      <c r="DG406" s="78"/>
      <c r="DH406" s="78"/>
      <c r="DI406" s="78"/>
      <c r="DJ406" s="78"/>
      <c r="DK406" s="78"/>
      <c r="DL406" s="78"/>
      <c r="DM406" s="78"/>
      <c r="DN406" s="78"/>
      <c r="DO406" s="78"/>
      <c r="DP406" s="78"/>
      <c r="DQ406" s="78"/>
      <c r="DR406" s="78"/>
      <c r="DS406" s="78"/>
      <c r="DT406" s="78"/>
      <c r="DU406" s="78"/>
      <c r="DV406" s="78"/>
      <c r="DW406" s="78"/>
      <c r="DX406" s="78"/>
      <c r="DY406" s="78"/>
      <c r="DZ406" s="78"/>
      <c r="EA406" s="78"/>
      <c r="EB406" s="78"/>
      <c r="EC406" s="78"/>
      <c r="ED406" s="78"/>
      <c r="EE406" s="78"/>
      <c r="EF406" s="78"/>
      <c r="EG406" s="78"/>
      <c r="EH406" s="78"/>
      <c r="EI406" s="78"/>
      <c r="EJ406" s="78"/>
      <c r="EK406" s="78"/>
      <c r="EL406" s="78"/>
    </row>
    <row r="407" spans="1:142" x14ac:dyDescent="0.2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78"/>
      <c r="AE407" s="78"/>
      <c r="AF407" s="78"/>
      <c r="AG407" s="78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  <c r="AV407" s="78"/>
      <c r="AW407" s="78"/>
      <c r="AX407" s="78"/>
      <c r="AY407" s="78"/>
      <c r="AZ407" s="78"/>
      <c r="BA407" s="78"/>
      <c r="BB407" s="78"/>
      <c r="BC407" s="78"/>
      <c r="BD407" s="78"/>
      <c r="BE407" s="78"/>
      <c r="BF407" s="78"/>
      <c r="BG407" s="78"/>
      <c r="BH407" s="78"/>
      <c r="BI407" s="78"/>
      <c r="BJ407" s="78"/>
      <c r="BK407" s="78"/>
      <c r="BL407" s="78"/>
      <c r="BM407" s="78"/>
      <c r="BN407" s="78"/>
      <c r="BO407" s="78"/>
      <c r="BP407" s="78"/>
      <c r="BQ407" s="78"/>
      <c r="BR407" s="78"/>
      <c r="BS407" s="78"/>
      <c r="BT407" s="78"/>
      <c r="BU407" s="78"/>
      <c r="BV407" s="78"/>
      <c r="BW407" s="78"/>
      <c r="BX407" s="78"/>
      <c r="BY407" s="78"/>
      <c r="BZ407" s="78"/>
      <c r="CA407" s="78"/>
      <c r="CB407" s="78"/>
      <c r="CC407" s="78"/>
      <c r="CD407" s="78"/>
      <c r="CE407" s="78"/>
      <c r="CF407" s="78"/>
      <c r="CG407" s="78"/>
      <c r="CH407" s="78"/>
      <c r="CI407" s="78"/>
      <c r="CJ407" s="78"/>
      <c r="CK407" s="78"/>
      <c r="CL407" s="78"/>
      <c r="CM407" s="78"/>
      <c r="CN407" s="78"/>
      <c r="CO407" s="78"/>
      <c r="CP407" s="78"/>
      <c r="CQ407" s="78"/>
      <c r="CR407" s="78"/>
      <c r="CS407" s="78"/>
      <c r="CT407" s="78"/>
      <c r="CU407" s="78"/>
      <c r="CV407" s="78"/>
      <c r="CW407" s="78"/>
      <c r="CX407" s="78"/>
      <c r="CY407" s="78"/>
      <c r="CZ407" s="78"/>
      <c r="DA407" s="78"/>
      <c r="DB407" s="78"/>
      <c r="DC407" s="78"/>
      <c r="DD407" s="78"/>
      <c r="DE407" s="78"/>
      <c r="DF407" s="78"/>
      <c r="DG407" s="78"/>
      <c r="DH407" s="78"/>
      <c r="DI407" s="78"/>
      <c r="DJ407" s="78"/>
      <c r="DK407" s="78"/>
      <c r="DL407" s="78"/>
      <c r="DM407" s="78"/>
      <c r="DN407" s="78"/>
      <c r="DO407" s="78"/>
      <c r="DP407" s="78"/>
      <c r="DQ407" s="78"/>
      <c r="DR407" s="78"/>
      <c r="DS407" s="78"/>
      <c r="DT407" s="78"/>
      <c r="DU407" s="78"/>
      <c r="DV407" s="78"/>
      <c r="DW407" s="78"/>
      <c r="DX407" s="78"/>
      <c r="DY407" s="78"/>
      <c r="DZ407" s="78"/>
      <c r="EA407" s="78"/>
      <c r="EB407" s="78"/>
      <c r="EC407" s="78"/>
      <c r="ED407" s="78"/>
      <c r="EE407" s="78"/>
      <c r="EF407" s="78"/>
      <c r="EG407" s="78"/>
      <c r="EH407" s="78"/>
      <c r="EI407" s="78"/>
      <c r="EJ407" s="78"/>
      <c r="EK407" s="78"/>
      <c r="EL407" s="78"/>
    </row>
    <row r="408" spans="1:142" x14ac:dyDescent="0.2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78"/>
      <c r="AE408" s="78"/>
      <c r="AF408" s="78"/>
      <c r="AG408" s="78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  <c r="AV408" s="78"/>
      <c r="AW408" s="78"/>
      <c r="AX408" s="78"/>
      <c r="AY408" s="78"/>
      <c r="AZ408" s="78"/>
      <c r="BA408" s="78"/>
      <c r="BB408" s="78"/>
      <c r="BC408" s="78"/>
      <c r="BD408" s="78"/>
      <c r="BE408" s="78"/>
      <c r="BF408" s="78"/>
      <c r="BG408" s="78"/>
      <c r="BH408" s="78"/>
      <c r="BI408" s="78"/>
      <c r="BJ408" s="78"/>
      <c r="BK408" s="78"/>
      <c r="BL408" s="78"/>
      <c r="BM408" s="78"/>
      <c r="BN408" s="78"/>
      <c r="BO408" s="78"/>
      <c r="BP408" s="78"/>
      <c r="BQ408" s="78"/>
      <c r="BR408" s="78"/>
      <c r="BS408" s="78"/>
      <c r="BT408" s="78"/>
      <c r="BU408" s="78"/>
      <c r="BV408" s="78"/>
      <c r="BW408" s="78"/>
      <c r="BX408" s="78"/>
      <c r="BY408" s="78"/>
      <c r="BZ408" s="78"/>
      <c r="CA408" s="78"/>
      <c r="CB408" s="78"/>
      <c r="CC408" s="78"/>
      <c r="CD408" s="78"/>
      <c r="CE408" s="78"/>
      <c r="CF408" s="78"/>
      <c r="CG408" s="78"/>
      <c r="CH408" s="78"/>
      <c r="CI408" s="78"/>
      <c r="CJ408" s="78"/>
      <c r="CK408" s="78"/>
      <c r="CL408" s="78"/>
      <c r="CM408" s="78"/>
      <c r="CN408" s="78"/>
      <c r="CO408" s="78"/>
      <c r="CP408" s="78"/>
      <c r="CQ408" s="78"/>
      <c r="CR408" s="78"/>
      <c r="CS408" s="78"/>
      <c r="CT408" s="78"/>
      <c r="CU408" s="78"/>
      <c r="CV408" s="78"/>
      <c r="CW408" s="78"/>
      <c r="CX408" s="78"/>
      <c r="CY408" s="78"/>
      <c r="CZ408" s="78"/>
      <c r="DA408" s="78"/>
      <c r="DB408" s="78"/>
      <c r="DC408" s="78"/>
      <c r="DD408" s="78"/>
      <c r="DE408" s="78"/>
      <c r="DF408" s="78"/>
      <c r="DG408" s="78"/>
      <c r="DH408" s="78"/>
      <c r="DI408" s="78"/>
      <c r="DJ408" s="78"/>
      <c r="DK408" s="78"/>
      <c r="DL408" s="78"/>
      <c r="DM408" s="78"/>
      <c r="DN408" s="78"/>
      <c r="DO408" s="78"/>
      <c r="DP408" s="78"/>
      <c r="DQ408" s="78"/>
      <c r="DR408" s="78"/>
      <c r="DS408" s="78"/>
      <c r="DT408" s="78"/>
      <c r="DU408" s="78"/>
      <c r="DV408" s="78"/>
      <c r="DW408" s="78"/>
      <c r="DX408" s="78"/>
      <c r="DY408" s="78"/>
      <c r="DZ408" s="78"/>
      <c r="EA408" s="78"/>
      <c r="EB408" s="78"/>
      <c r="EC408" s="78"/>
      <c r="ED408" s="78"/>
      <c r="EE408" s="78"/>
      <c r="EF408" s="78"/>
      <c r="EG408" s="78"/>
      <c r="EH408" s="78"/>
      <c r="EI408" s="78"/>
      <c r="EJ408" s="78"/>
      <c r="EK408" s="78"/>
      <c r="EL408" s="78"/>
    </row>
    <row r="409" spans="1:142" x14ac:dyDescent="0.2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78"/>
      <c r="AE409" s="78"/>
      <c r="AF409" s="78"/>
      <c r="AG409" s="78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  <c r="AV409" s="78"/>
      <c r="AW409" s="78"/>
      <c r="AX409" s="78"/>
      <c r="AY409" s="78"/>
      <c r="AZ409" s="78"/>
      <c r="BA409" s="78"/>
      <c r="BB409" s="78"/>
      <c r="BC409" s="78"/>
      <c r="BD409" s="78"/>
      <c r="BE409" s="78"/>
      <c r="BF409" s="78"/>
      <c r="BG409" s="78"/>
      <c r="BH409" s="78"/>
      <c r="BI409" s="78"/>
      <c r="BJ409" s="78"/>
      <c r="BK409" s="78"/>
      <c r="BL409" s="78"/>
      <c r="BM409" s="78"/>
      <c r="BN409" s="78"/>
      <c r="BO409" s="78"/>
      <c r="BP409" s="78"/>
      <c r="BQ409" s="78"/>
      <c r="BR409" s="78"/>
      <c r="BS409" s="78"/>
      <c r="BT409" s="78"/>
      <c r="BU409" s="78"/>
      <c r="BV409" s="78"/>
      <c r="BW409" s="78"/>
      <c r="BX409" s="78"/>
      <c r="BY409" s="78"/>
      <c r="BZ409" s="78"/>
      <c r="CA409" s="78"/>
      <c r="CB409" s="78"/>
      <c r="CC409" s="78"/>
      <c r="CD409" s="78"/>
      <c r="CE409" s="78"/>
      <c r="CF409" s="78"/>
      <c r="CG409" s="78"/>
      <c r="CH409" s="78"/>
      <c r="CI409" s="78"/>
      <c r="CJ409" s="78"/>
      <c r="CK409" s="78"/>
      <c r="CL409" s="78"/>
      <c r="CM409" s="78"/>
      <c r="CN409" s="78"/>
      <c r="CO409" s="78"/>
      <c r="CP409" s="78"/>
      <c r="CQ409" s="78"/>
      <c r="CR409" s="78"/>
      <c r="CS409" s="78"/>
      <c r="CT409" s="78"/>
      <c r="CU409" s="78"/>
      <c r="CV409" s="78"/>
      <c r="CW409" s="78"/>
      <c r="CX409" s="78"/>
      <c r="CY409" s="78"/>
      <c r="CZ409" s="78"/>
      <c r="DA409" s="78"/>
      <c r="DB409" s="78"/>
      <c r="DC409" s="78"/>
      <c r="DD409" s="78"/>
      <c r="DE409" s="78"/>
      <c r="DF409" s="78"/>
      <c r="DG409" s="78"/>
      <c r="DH409" s="78"/>
      <c r="DI409" s="78"/>
      <c r="DJ409" s="78"/>
      <c r="DK409" s="78"/>
      <c r="DL409" s="78"/>
      <c r="DM409" s="78"/>
      <c r="DN409" s="78"/>
      <c r="DO409" s="78"/>
      <c r="DP409" s="78"/>
      <c r="DQ409" s="78"/>
      <c r="DR409" s="78"/>
      <c r="DS409" s="78"/>
      <c r="DT409" s="78"/>
      <c r="DU409" s="78"/>
      <c r="DV409" s="78"/>
      <c r="DW409" s="78"/>
      <c r="DX409" s="78"/>
      <c r="DY409" s="78"/>
      <c r="DZ409" s="78"/>
      <c r="EA409" s="78"/>
      <c r="EB409" s="78"/>
      <c r="EC409" s="78"/>
      <c r="ED409" s="78"/>
      <c r="EE409" s="78"/>
      <c r="EF409" s="78"/>
      <c r="EG409" s="78"/>
      <c r="EH409" s="78"/>
      <c r="EI409" s="78"/>
      <c r="EJ409" s="78"/>
      <c r="EK409" s="78"/>
      <c r="EL409" s="78"/>
    </row>
    <row r="410" spans="1:142" x14ac:dyDescent="0.2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78"/>
      <c r="AE410" s="78"/>
      <c r="AF410" s="78"/>
      <c r="AG410" s="78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  <c r="AV410" s="78"/>
      <c r="AW410" s="78"/>
      <c r="AX410" s="78"/>
      <c r="AY410" s="78"/>
      <c r="AZ410" s="78"/>
      <c r="BA410" s="78"/>
      <c r="BB410" s="78"/>
      <c r="BC410" s="78"/>
      <c r="BD410" s="78"/>
      <c r="BE410" s="78"/>
      <c r="BF410" s="78"/>
      <c r="BG410" s="78"/>
      <c r="BH410" s="78"/>
      <c r="BI410" s="78"/>
      <c r="BJ410" s="78"/>
      <c r="BK410" s="78"/>
      <c r="BL410" s="78"/>
      <c r="BM410" s="78"/>
      <c r="BN410" s="78"/>
      <c r="BO410" s="78"/>
      <c r="BP410" s="78"/>
      <c r="BQ410" s="78"/>
      <c r="BR410" s="78"/>
      <c r="BS410" s="78"/>
      <c r="BT410" s="78"/>
      <c r="BU410" s="78"/>
      <c r="BV410" s="78"/>
      <c r="BW410" s="78"/>
      <c r="BX410" s="78"/>
      <c r="BY410" s="78"/>
      <c r="BZ410" s="78"/>
      <c r="CA410" s="78"/>
      <c r="CB410" s="78"/>
      <c r="CC410" s="78"/>
      <c r="CD410" s="78"/>
      <c r="CE410" s="78"/>
      <c r="CF410" s="78"/>
      <c r="CG410" s="78"/>
      <c r="CH410" s="78"/>
      <c r="CI410" s="78"/>
      <c r="CJ410" s="78"/>
      <c r="CK410" s="78"/>
      <c r="CL410" s="78"/>
      <c r="CM410" s="78"/>
      <c r="CN410" s="78"/>
      <c r="CO410" s="78"/>
      <c r="CP410" s="78"/>
      <c r="CQ410" s="78"/>
      <c r="CR410" s="78"/>
      <c r="CS410" s="78"/>
      <c r="CT410" s="78"/>
      <c r="CU410" s="78"/>
      <c r="CV410" s="78"/>
      <c r="CW410" s="78"/>
      <c r="CX410" s="78"/>
      <c r="CY410" s="78"/>
      <c r="CZ410" s="78"/>
      <c r="DA410" s="78"/>
      <c r="DB410" s="78"/>
      <c r="DC410" s="78"/>
      <c r="DD410" s="78"/>
      <c r="DE410" s="78"/>
      <c r="DF410" s="78"/>
      <c r="DG410" s="78"/>
      <c r="DH410" s="78"/>
      <c r="DI410" s="78"/>
      <c r="DJ410" s="78"/>
      <c r="DK410" s="78"/>
      <c r="DL410" s="78"/>
      <c r="DM410" s="78"/>
      <c r="DN410" s="78"/>
      <c r="DO410" s="78"/>
      <c r="DP410" s="78"/>
      <c r="DQ410" s="78"/>
      <c r="DR410" s="78"/>
      <c r="DS410" s="78"/>
      <c r="DT410" s="78"/>
      <c r="DU410" s="78"/>
      <c r="DV410" s="78"/>
      <c r="DW410" s="78"/>
      <c r="DX410" s="78"/>
      <c r="DY410" s="78"/>
      <c r="DZ410" s="78"/>
      <c r="EA410" s="78"/>
      <c r="EB410" s="78"/>
      <c r="EC410" s="78"/>
      <c r="ED410" s="78"/>
      <c r="EE410" s="78"/>
      <c r="EF410" s="78"/>
      <c r="EG410" s="78"/>
      <c r="EH410" s="78"/>
      <c r="EI410" s="78"/>
      <c r="EJ410" s="78"/>
      <c r="EK410" s="78"/>
      <c r="EL410" s="78"/>
    </row>
    <row r="411" spans="1:142" x14ac:dyDescent="0.2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  <c r="AX411" s="78"/>
      <c r="AY411" s="78"/>
      <c r="AZ411" s="78"/>
      <c r="BA411" s="78"/>
      <c r="BB411" s="78"/>
      <c r="BC411" s="78"/>
      <c r="BD411" s="78"/>
      <c r="BE411" s="78"/>
      <c r="BF411" s="78"/>
      <c r="BG411" s="78"/>
      <c r="BH411" s="78"/>
      <c r="BI411" s="78"/>
      <c r="BJ411" s="78"/>
      <c r="BK411" s="78"/>
      <c r="BL411" s="78"/>
      <c r="BM411" s="78"/>
      <c r="BN411" s="78"/>
      <c r="BO411" s="78"/>
      <c r="BP411" s="78"/>
      <c r="BQ411" s="78"/>
      <c r="BR411" s="78"/>
      <c r="BS411" s="78"/>
      <c r="BT411" s="78"/>
      <c r="BU411" s="78"/>
      <c r="BV411" s="78"/>
      <c r="BW411" s="78"/>
      <c r="BX411" s="78"/>
      <c r="BY411" s="78"/>
      <c r="BZ411" s="78"/>
      <c r="CA411" s="78"/>
      <c r="CB411" s="78"/>
      <c r="CC411" s="78"/>
      <c r="CD411" s="78"/>
      <c r="CE411" s="78"/>
      <c r="CF411" s="78"/>
      <c r="CG411" s="78"/>
      <c r="CH411" s="78"/>
      <c r="CI411" s="78"/>
      <c r="CJ411" s="78"/>
      <c r="CK411" s="78"/>
      <c r="CL411" s="78"/>
      <c r="CM411" s="78"/>
      <c r="CN411" s="78"/>
      <c r="CO411" s="78"/>
      <c r="CP411" s="78"/>
      <c r="CQ411" s="78"/>
      <c r="CR411" s="78"/>
      <c r="CS411" s="78"/>
      <c r="CT411" s="78"/>
      <c r="CU411" s="78"/>
      <c r="CV411" s="78"/>
      <c r="CW411" s="78"/>
      <c r="CX411" s="78"/>
      <c r="CY411" s="78"/>
      <c r="CZ411" s="78"/>
      <c r="DA411" s="78"/>
      <c r="DB411" s="78"/>
      <c r="DC411" s="78"/>
      <c r="DD411" s="78"/>
      <c r="DE411" s="78"/>
      <c r="DF411" s="78"/>
      <c r="DG411" s="78"/>
      <c r="DH411" s="78"/>
      <c r="DI411" s="78"/>
      <c r="DJ411" s="78"/>
      <c r="DK411" s="78"/>
      <c r="DL411" s="78"/>
      <c r="DM411" s="78"/>
      <c r="DN411" s="78"/>
      <c r="DO411" s="78"/>
      <c r="DP411" s="78"/>
      <c r="DQ411" s="78"/>
      <c r="DR411" s="78"/>
      <c r="DS411" s="78"/>
      <c r="DT411" s="78"/>
      <c r="DU411" s="78"/>
      <c r="DV411" s="78"/>
      <c r="DW411" s="78"/>
      <c r="DX411" s="78"/>
      <c r="DY411" s="78"/>
      <c r="DZ411" s="78"/>
      <c r="EA411" s="78"/>
      <c r="EB411" s="78"/>
      <c r="EC411" s="78"/>
      <c r="ED411" s="78"/>
      <c r="EE411" s="78"/>
      <c r="EF411" s="78"/>
      <c r="EG411" s="78"/>
      <c r="EH411" s="78"/>
      <c r="EI411" s="78"/>
      <c r="EJ411" s="78"/>
      <c r="EK411" s="78"/>
      <c r="EL411" s="78"/>
    </row>
  </sheetData>
  <sheetProtection algorithmName="SHA-512" hashValue="G3RSPzchwfIfzV9GHyUstejd1tbcEmDV72jxxsL7OnZUOA0jjB7RdDAjeB+pqFP149igj9zDdPCQ6ZWUu7b5oQ==" saltValue="Cgy2tQ2WdcqyQd173P5Jeg==" spinCount="100000" sheet="1" objects="1" scenarios="1"/>
  <mergeCells count="2">
    <mergeCell ref="A8:A9"/>
    <mergeCell ref="A10:A11"/>
  </mergeCells>
  <phoneticPr fontId="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4829-9282-444F-A743-F6C37B1EA2A6}">
  <sheetPr codeName="Sheet27"/>
  <dimension ref="A1:BR16"/>
  <sheetViews>
    <sheetView zoomScale="140" zoomScaleNormal="140" zoomScalePageLayoutView="12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B2" sqref="B2:B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7" t="s">
        <v>164</v>
      </c>
      <c r="J1" s="178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79" t="s">
        <v>166</v>
      </c>
      <c r="R1" s="179" t="s">
        <v>167</v>
      </c>
      <c r="S1" s="179" t="s">
        <v>168</v>
      </c>
      <c r="T1" s="179" t="s">
        <v>169</v>
      </c>
      <c r="U1" s="179" t="s">
        <v>170</v>
      </c>
      <c r="V1" s="180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1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2" t="s">
        <v>173</v>
      </c>
      <c r="BC1" s="183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4" t="s">
        <v>175</v>
      </c>
      <c r="BK1" s="184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6" t="s">
        <v>177</v>
      </c>
      <c r="BQ1" s="24" t="s">
        <v>75</v>
      </c>
      <c r="BR1" s="187" t="s">
        <v>178</v>
      </c>
    </row>
    <row r="2" spans="1:70" x14ac:dyDescent="0.2">
      <c r="A2" s="162">
        <v>1</v>
      </c>
      <c r="B2" s="26">
        <v>44847</v>
      </c>
      <c r="C2" s="163" t="s">
        <v>141</v>
      </c>
      <c r="D2" s="163" t="s">
        <v>142</v>
      </c>
      <c r="E2" s="163">
        <v>44746</v>
      </c>
      <c r="F2" s="163" t="s">
        <v>143</v>
      </c>
      <c r="G2" s="163" t="s">
        <v>249</v>
      </c>
      <c r="H2" s="288">
        <v>130.62727272727273</v>
      </c>
      <c r="I2" s="162"/>
      <c r="J2" s="162"/>
      <c r="K2" s="165"/>
      <c r="L2" s="64"/>
      <c r="M2" s="64"/>
      <c r="N2" s="64"/>
      <c r="O2" s="64"/>
      <c r="P2" s="64"/>
      <c r="Q2" s="162"/>
      <c r="R2" s="162"/>
      <c r="S2" s="162"/>
      <c r="T2" s="162"/>
      <c r="U2" s="162"/>
      <c r="V2" s="162"/>
      <c r="W2" s="288">
        <v>2.8818181818181814</v>
      </c>
      <c r="X2" s="288">
        <v>0</v>
      </c>
      <c r="Y2" s="288">
        <v>0</v>
      </c>
      <c r="Z2" s="288">
        <v>0</v>
      </c>
      <c r="AA2" s="288">
        <v>0</v>
      </c>
      <c r="AB2" s="288">
        <v>0</v>
      </c>
      <c r="AC2" s="288">
        <v>2.8818181818181814</v>
      </c>
      <c r="AD2" s="288">
        <v>0</v>
      </c>
      <c r="AE2" s="288">
        <v>0</v>
      </c>
      <c r="AF2" s="288">
        <v>0</v>
      </c>
      <c r="AG2" s="288">
        <v>0</v>
      </c>
      <c r="AH2" s="288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0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5"/>
      <c r="BQ2" s="163" t="s">
        <v>256</v>
      </c>
      <c r="BR2" s="168" t="s">
        <v>262</v>
      </c>
    </row>
    <row r="3" spans="1:70" x14ac:dyDescent="0.2">
      <c r="A3" s="162">
        <v>2</v>
      </c>
      <c r="B3" s="26">
        <v>44847</v>
      </c>
      <c r="C3" s="163" t="s">
        <v>141</v>
      </c>
      <c r="D3" s="163" t="s">
        <v>142</v>
      </c>
      <c r="E3" s="163">
        <v>44846</v>
      </c>
      <c r="F3" s="163" t="s">
        <v>147</v>
      </c>
      <c r="G3" s="163" t="s">
        <v>258</v>
      </c>
      <c r="H3" s="288">
        <v>122.85454545454543</v>
      </c>
      <c r="I3" s="162"/>
      <c r="J3" s="162"/>
      <c r="K3" s="165" t="s">
        <v>144</v>
      </c>
      <c r="L3" s="166">
        <v>102000</v>
      </c>
      <c r="M3" s="166"/>
      <c r="N3" s="166"/>
      <c r="O3" s="166"/>
      <c r="P3" s="166"/>
      <c r="Q3" s="162"/>
      <c r="R3" s="162"/>
      <c r="S3" s="162"/>
      <c r="T3" s="162"/>
      <c r="U3" s="162"/>
      <c r="V3" s="162"/>
      <c r="W3" s="288">
        <v>3.2454545454545451</v>
      </c>
      <c r="X3" s="288">
        <v>2.6454545454545455</v>
      </c>
      <c r="Y3" s="288">
        <v>0</v>
      </c>
      <c r="Z3" s="288">
        <v>0</v>
      </c>
      <c r="AA3" s="288">
        <v>0</v>
      </c>
      <c r="AB3" s="288">
        <v>0</v>
      </c>
      <c r="AC3" s="288">
        <v>3.2454545454545451</v>
      </c>
      <c r="AD3" s="288">
        <v>2.6454545454545455</v>
      </c>
      <c r="AE3" s="288">
        <v>0</v>
      </c>
      <c r="AF3" s="288">
        <v>0</v>
      </c>
      <c r="AG3" s="288">
        <v>0</v>
      </c>
      <c r="AH3" s="288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0</v>
      </c>
      <c r="AU3" s="167">
        <v>0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0</v>
      </c>
      <c r="BG3" s="167" t="s">
        <v>145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5"/>
      <c r="BQ3" s="163"/>
      <c r="BR3" s="168" t="s">
        <v>263</v>
      </c>
    </row>
    <row r="4" spans="1:70" x14ac:dyDescent="0.2">
      <c r="A4" s="162">
        <v>3</v>
      </c>
      <c r="B4" s="26">
        <v>44847</v>
      </c>
      <c r="C4" s="163" t="s">
        <v>141</v>
      </c>
      <c r="D4" s="163" t="s">
        <v>142</v>
      </c>
      <c r="E4" s="163">
        <v>44764</v>
      </c>
      <c r="F4" s="163" t="s">
        <v>155</v>
      </c>
      <c r="G4" s="163" t="s">
        <v>156</v>
      </c>
      <c r="H4" s="288">
        <v>121.99999999999999</v>
      </c>
      <c r="I4" s="162"/>
      <c r="J4" s="162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2"/>
      <c r="R4" s="162"/>
      <c r="S4" s="162"/>
      <c r="T4" s="162"/>
      <c r="U4" s="162"/>
      <c r="V4" s="162"/>
      <c r="W4" s="288">
        <v>3.5909090909090908</v>
      </c>
      <c r="X4" s="288">
        <v>2.7</v>
      </c>
      <c r="Y4" s="288">
        <v>2.3818181818181818</v>
      </c>
      <c r="Z4" s="288">
        <v>0</v>
      </c>
      <c r="AA4" s="288">
        <v>0</v>
      </c>
      <c r="AB4" s="288">
        <v>0</v>
      </c>
      <c r="AC4" s="288">
        <v>3.5909090909090908</v>
      </c>
      <c r="AD4" s="288">
        <v>2.7</v>
      </c>
      <c r="AE4" s="288">
        <v>2.3818181818181818</v>
      </c>
      <c r="AF4" s="288">
        <v>0</v>
      </c>
      <c r="AG4" s="288">
        <v>0</v>
      </c>
      <c r="AH4" s="288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5"/>
      <c r="BQ4" s="163"/>
      <c r="BR4" s="168" t="s">
        <v>264</v>
      </c>
    </row>
    <row r="5" spans="1:70" x14ac:dyDescent="0.2">
      <c r="A5" s="162"/>
      <c r="B5" s="26">
        <v>44847</v>
      </c>
      <c r="C5" s="163" t="s">
        <v>141</v>
      </c>
      <c r="D5" s="163" t="s">
        <v>142</v>
      </c>
      <c r="E5" s="163">
        <v>44812</v>
      </c>
      <c r="F5" s="163" t="s">
        <v>193</v>
      </c>
      <c r="G5" s="163" t="s">
        <v>194</v>
      </c>
      <c r="H5" s="288">
        <v>125.99999999999999</v>
      </c>
      <c r="I5" s="162"/>
      <c r="J5" s="162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2"/>
      <c r="R5" s="162"/>
      <c r="S5" s="162"/>
      <c r="T5" s="162"/>
      <c r="U5" s="162"/>
      <c r="V5" s="162"/>
      <c r="W5" s="288">
        <v>4.7181818181818178</v>
      </c>
      <c r="X5" s="288">
        <v>4.7181818181818178</v>
      </c>
      <c r="Y5" s="288">
        <v>4.7181818181818178</v>
      </c>
      <c r="Z5" s="288">
        <v>0</v>
      </c>
      <c r="AA5" s="288">
        <v>0</v>
      </c>
      <c r="AB5" s="288">
        <v>0</v>
      </c>
      <c r="AC5" s="288">
        <v>4.7181818181818178</v>
      </c>
      <c r="AD5" s="288">
        <v>4.7181818181818178</v>
      </c>
      <c r="AE5" s="288">
        <v>4.7181818181818178</v>
      </c>
      <c r="AF5" s="288">
        <v>0</v>
      </c>
      <c r="AG5" s="288">
        <v>0</v>
      </c>
      <c r="AH5" s="288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5"/>
      <c r="BQ5" s="163"/>
      <c r="BR5" s="168" t="s">
        <v>265</v>
      </c>
    </row>
    <row r="6" spans="1:70" x14ac:dyDescent="0.2">
      <c r="A6" s="162"/>
      <c r="B6" s="26">
        <v>44847</v>
      </c>
      <c r="C6" s="163" t="s">
        <v>141</v>
      </c>
      <c r="D6" s="163" t="s">
        <v>142</v>
      </c>
      <c r="E6" s="163">
        <v>44805</v>
      </c>
      <c r="F6" s="163" t="s">
        <v>218</v>
      </c>
      <c r="G6" s="163" t="s">
        <v>219</v>
      </c>
      <c r="H6" s="288">
        <v>130.49090909090907</v>
      </c>
      <c r="I6" s="162"/>
      <c r="J6" s="162"/>
      <c r="K6" s="165" t="s">
        <v>144</v>
      </c>
      <c r="L6" s="166">
        <v>102000</v>
      </c>
      <c r="M6" s="166">
        <v>498000</v>
      </c>
      <c r="N6" s="166"/>
      <c r="O6" s="166"/>
      <c r="P6" s="166"/>
      <c r="Q6" s="162"/>
      <c r="R6" s="162"/>
      <c r="S6" s="162"/>
      <c r="T6" s="162"/>
      <c r="U6" s="162"/>
      <c r="V6" s="162"/>
      <c r="W6" s="288">
        <v>3.1</v>
      </c>
      <c r="X6" s="288">
        <v>3.1</v>
      </c>
      <c r="Y6" s="288">
        <v>3.1</v>
      </c>
      <c r="Z6" s="288">
        <v>0</v>
      </c>
      <c r="AA6" s="288">
        <v>0</v>
      </c>
      <c r="AB6" s="288">
        <v>0</v>
      </c>
      <c r="AC6" s="288">
        <v>3.1</v>
      </c>
      <c r="AD6" s="288">
        <v>3.1</v>
      </c>
      <c r="AE6" s="288">
        <v>3.1</v>
      </c>
      <c r="AF6" s="288">
        <v>0</v>
      </c>
      <c r="AG6" s="288">
        <v>0</v>
      </c>
      <c r="AH6" s="288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0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5"/>
      <c r="BQ6" s="163"/>
      <c r="BR6" s="168" t="s">
        <v>266</v>
      </c>
    </row>
    <row r="7" spans="1:70" x14ac:dyDescent="0.2">
      <c r="A7" s="162">
        <v>4</v>
      </c>
      <c r="B7" s="26">
        <v>44847</v>
      </c>
      <c r="C7" s="163" t="s">
        <v>141</v>
      </c>
      <c r="D7" s="163" t="s">
        <v>148</v>
      </c>
      <c r="E7" s="163">
        <v>44746</v>
      </c>
      <c r="F7" s="163" t="s">
        <v>143</v>
      </c>
      <c r="G7" s="163" t="s">
        <v>249</v>
      </c>
      <c r="H7" s="288">
        <v>72.909090909090907</v>
      </c>
      <c r="I7" s="162"/>
      <c r="J7" s="162"/>
      <c r="K7" s="165"/>
      <c r="L7" s="64"/>
      <c r="M7" s="64"/>
      <c r="N7" s="64"/>
      <c r="O7" s="64"/>
      <c r="P7" s="64"/>
      <c r="Q7" s="162"/>
      <c r="R7" s="162"/>
      <c r="S7" s="162"/>
      <c r="T7" s="162"/>
      <c r="U7" s="162"/>
      <c r="V7" s="162"/>
      <c r="W7" s="288">
        <v>3.836363636363636</v>
      </c>
      <c r="X7" s="288">
        <v>0</v>
      </c>
      <c r="Y7" s="288">
        <v>0</v>
      </c>
      <c r="Z7" s="288">
        <v>0</v>
      </c>
      <c r="AA7" s="288">
        <v>0</v>
      </c>
      <c r="AB7" s="288">
        <v>0</v>
      </c>
      <c r="AC7" s="288">
        <v>3.836363636363636</v>
      </c>
      <c r="AD7" s="288">
        <v>0</v>
      </c>
      <c r="AE7" s="288">
        <v>0</v>
      </c>
      <c r="AF7" s="288">
        <v>0</v>
      </c>
      <c r="AG7" s="288">
        <v>0</v>
      </c>
      <c r="AH7" s="288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0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0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5"/>
      <c r="BQ7" s="163" t="s">
        <v>256</v>
      </c>
      <c r="BR7" s="168" t="s">
        <v>257</v>
      </c>
    </row>
    <row r="8" spans="1:70" x14ac:dyDescent="0.2">
      <c r="A8" s="162">
        <v>5</v>
      </c>
      <c r="B8" s="26">
        <v>44847</v>
      </c>
      <c r="C8" s="163" t="s">
        <v>141</v>
      </c>
      <c r="D8" s="163" t="s">
        <v>148</v>
      </c>
      <c r="E8" s="163">
        <v>44846</v>
      </c>
      <c r="F8" s="163" t="s">
        <v>147</v>
      </c>
      <c r="G8" s="163" t="s">
        <v>258</v>
      </c>
      <c r="H8" s="288">
        <v>71.390909090909091</v>
      </c>
      <c r="I8" s="162"/>
      <c r="J8" s="162"/>
      <c r="K8" s="165" t="s">
        <v>144</v>
      </c>
      <c r="L8" s="166">
        <v>12000</v>
      </c>
      <c r="M8" s="166">
        <v>408000</v>
      </c>
      <c r="N8" s="166"/>
      <c r="O8" s="166"/>
      <c r="P8" s="166"/>
      <c r="Q8" s="162"/>
      <c r="R8" s="162"/>
      <c r="S8" s="162"/>
      <c r="T8" s="162"/>
      <c r="U8" s="162"/>
      <c r="V8" s="162"/>
      <c r="W8" s="288">
        <v>4.1090909090909085</v>
      </c>
      <c r="X8" s="288">
        <v>3.6181818181818177</v>
      </c>
      <c r="Y8" s="288">
        <v>2.9272727272727272</v>
      </c>
      <c r="Z8" s="288">
        <v>0</v>
      </c>
      <c r="AA8" s="288">
        <v>0</v>
      </c>
      <c r="AB8" s="288">
        <v>0</v>
      </c>
      <c r="AC8" s="288">
        <v>4.1090909090909085</v>
      </c>
      <c r="AD8" s="288">
        <v>3.6181818181818177</v>
      </c>
      <c r="AE8" s="288">
        <v>2.9272727272727272</v>
      </c>
      <c r="AF8" s="288">
        <v>0</v>
      </c>
      <c r="AG8" s="288">
        <v>0</v>
      </c>
      <c r="AH8" s="288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0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0</v>
      </c>
      <c r="BG8" s="167" t="s">
        <v>145</v>
      </c>
      <c r="BH8" s="167">
        <v>12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5"/>
      <c r="BQ8" s="163"/>
      <c r="BR8" s="168" t="s">
        <v>259</v>
      </c>
    </row>
    <row r="9" spans="1:70" x14ac:dyDescent="0.2">
      <c r="A9" s="162">
        <v>6</v>
      </c>
      <c r="B9" s="26">
        <v>44847</v>
      </c>
      <c r="C9" s="163" t="s">
        <v>141</v>
      </c>
      <c r="D9" s="163" t="s">
        <v>148</v>
      </c>
      <c r="E9" s="163">
        <v>44764</v>
      </c>
      <c r="F9" s="163" t="s">
        <v>155</v>
      </c>
      <c r="G9" s="163" t="s">
        <v>156</v>
      </c>
      <c r="H9" s="288">
        <v>82</v>
      </c>
      <c r="I9" s="162"/>
      <c r="J9" s="162"/>
      <c r="K9" s="165" t="s">
        <v>144</v>
      </c>
      <c r="L9" s="166">
        <v>12000</v>
      </c>
      <c r="M9" s="166">
        <v>18000</v>
      </c>
      <c r="N9" s="166">
        <v>30000</v>
      </c>
      <c r="O9" s="166">
        <v>60000</v>
      </c>
      <c r="P9" s="170"/>
      <c r="Q9" s="162"/>
      <c r="R9" s="162"/>
      <c r="S9" s="162"/>
      <c r="T9" s="162"/>
      <c r="U9" s="162"/>
      <c r="V9" s="162"/>
      <c r="W9" s="288">
        <v>4.2</v>
      </c>
      <c r="X9" s="288">
        <v>3.836363636363636</v>
      </c>
      <c r="Y9" s="288">
        <v>3.7363636363636363</v>
      </c>
      <c r="Z9" s="288">
        <v>3.6363636363636362</v>
      </c>
      <c r="AA9" s="288">
        <v>3.1363636363636362</v>
      </c>
      <c r="AB9" s="288">
        <v>0</v>
      </c>
      <c r="AC9" s="288">
        <v>4.2</v>
      </c>
      <c r="AD9" s="288">
        <v>3.836363636363636</v>
      </c>
      <c r="AE9" s="288">
        <v>3.7363636363636363</v>
      </c>
      <c r="AF9" s="288">
        <v>3.6363636363636362</v>
      </c>
      <c r="AG9" s="288">
        <v>3.1363636363636362</v>
      </c>
      <c r="AH9" s="288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0</v>
      </c>
      <c r="BG9" s="167" t="s">
        <v>145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5"/>
      <c r="BQ9" s="163"/>
      <c r="BR9" s="168" t="s">
        <v>260</v>
      </c>
    </row>
    <row r="10" spans="1:70" x14ac:dyDescent="0.2">
      <c r="A10" s="162"/>
      <c r="B10" s="26">
        <v>44847</v>
      </c>
      <c r="C10" s="163" t="s">
        <v>141</v>
      </c>
      <c r="D10" s="163" t="s">
        <v>148</v>
      </c>
      <c r="E10" s="163">
        <v>44812</v>
      </c>
      <c r="F10" s="163" t="s">
        <v>193</v>
      </c>
      <c r="G10" s="163" t="s">
        <v>194</v>
      </c>
      <c r="H10" s="288">
        <v>78.854545454545445</v>
      </c>
      <c r="I10" s="162"/>
      <c r="J10" s="162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66">
        <v>300000</v>
      </c>
      <c r="Q10" s="162"/>
      <c r="R10" s="162"/>
      <c r="S10" s="162"/>
      <c r="T10" s="162"/>
      <c r="U10" s="162"/>
      <c r="V10" s="162"/>
      <c r="W10" s="288">
        <v>6.4545454545454541</v>
      </c>
      <c r="X10" s="288">
        <v>5.8999999999999995</v>
      </c>
      <c r="Y10" s="288">
        <v>5.8999999999999995</v>
      </c>
      <c r="Z10" s="288">
        <v>5.8999999999999995</v>
      </c>
      <c r="AA10" s="288">
        <v>5.8999999999999995</v>
      </c>
      <c r="AB10" s="288">
        <v>5.0999999999999996</v>
      </c>
      <c r="AC10" s="288">
        <v>6.4545454545454541</v>
      </c>
      <c r="AD10" s="288">
        <v>5.8999999999999995</v>
      </c>
      <c r="AE10" s="288">
        <v>5.8999999999999995</v>
      </c>
      <c r="AF10" s="288">
        <v>5.8999999999999995</v>
      </c>
      <c r="AG10" s="288">
        <v>5.8999999999999995</v>
      </c>
      <c r="AH10" s="288">
        <v>5.0999999999999996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15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0</v>
      </c>
      <c r="BG10" s="167" t="s">
        <v>145</v>
      </c>
      <c r="BH10" s="167">
        <v>0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5"/>
      <c r="BQ10" s="163"/>
      <c r="BR10" s="168" t="s">
        <v>261</v>
      </c>
    </row>
    <row r="11" spans="1:70" x14ac:dyDescent="0.2">
      <c r="A11" s="162"/>
      <c r="B11" s="26">
        <v>44847</v>
      </c>
      <c r="C11" s="163" t="s">
        <v>141</v>
      </c>
      <c r="D11" s="163" t="s">
        <v>148</v>
      </c>
      <c r="E11" s="163">
        <v>44805</v>
      </c>
      <c r="F11" s="163" t="s">
        <v>218</v>
      </c>
      <c r="G11" s="163" t="s">
        <v>219</v>
      </c>
      <c r="H11" s="288">
        <v>71.899999999999991</v>
      </c>
      <c r="I11" s="162"/>
      <c r="J11" s="162"/>
      <c r="K11" s="165" t="s">
        <v>144</v>
      </c>
      <c r="L11" s="166">
        <v>12000</v>
      </c>
      <c r="M11" s="166">
        <v>18000</v>
      </c>
      <c r="N11" s="166">
        <v>30000</v>
      </c>
      <c r="O11" s="166">
        <v>60000</v>
      </c>
      <c r="P11" s="166">
        <v>300000</v>
      </c>
      <c r="Q11" s="162"/>
      <c r="R11" s="162"/>
      <c r="S11" s="162"/>
      <c r="T11" s="162"/>
      <c r="U11" s="162"/>
      <c r="V11" s="162"/>
      <c r="W11" s="288">
        <v>3.5999999999999996</v>
      </c>
      <c r="X11" s="288">
        <v>3.5999999999999996</v>
      </c>
      <c r="Y11" s="288">
        <v>3.5999999999999996</v>
      </c>
      <c r="Z11" s="288">
        <v>3.5999999999999996</v>
      </c>
      <c r="AA11" s="288">
        <v>3.5999999999999996</v>
      </c>
      <c r="AB11" s="288">
        <v>3.5999999999999996</v>
      </c>
      <c r="AC11" s="288">
        <v>3.5999999999999996</v>
      </c>
      <c r="AD11" s="288">
        <v>3.5999999999999996</v>
      </c>
      <c r="AE11" s="288">
        <v>3.5999999999999996</v>
      </c>
      <c r="AF11" s="288">
        <v>3.5999999999999996</v>
      </c>
      <c r="AG11" s="288">
        <v>3.5999999999999996</v>
      </c>
      <c r="AH11" s="288">
        <v>3.5999999999999996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0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0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5"/>
      <c r="BQ11" s="163"/>
      <c r="BR11" s="168" t="s">
        <v>255</v>
      </c>
    </row>
    <row r="12" spans="1:70" x14ac:dyDescent="0.2">
      <c r="A12" s="162">
        <v>7</v>
      </c>
      <c r="B12" s="26">
        <v>44847</v>
      </c>
      <c r="C12" s="163" t="s">
        <v>141</v>
      </c>
      <c r="D12" s="163" t="s">
        <v>149</v>
      </c>
      <c r="E12" s="163">
        <v>44846</v>
      </c>
      <c r="F12" s="163" t="s">
        <v>147</v>
      </c>
      <c r="G12" s="163" t="s">
        <v>258</v>
      </c>
      <c r="H12" s="288">
        <v>69.61818181818181</v>
      </c>
      <c r="I12" s="162"/>
      <c r="J12" s="162"/>
      <c r="K12" s="165" t="s">
        <v>144</v>
      </c>
      <c r="L12" s="166">
        <v>12000</v>
      </c>
      <c r="M12" s="166">
        <v>408000</v>
      </c>
      <c r="N12" s="166"/>
      <c r="O12" s="166"/>
      <c r="P12" s="166"/>
      <c r="Q12" s="162"/>
      <c r="R12" s="162"/>
      <c r="S12" s="162"/>
      <c r="T12" s="162"/>
      <c r="U12" s="162"/>
      <c r="V12" s="162"/>
      <c r="W12" s="288">
        <v>4.3636363636363633</v>
      </c>
      <c r="X12" s="288">
        <v>3.709090909090909</v>
      </c>
      <c r="Y12" s="288">
        <v>2.918181818181818</v>
      </c>
      <c r="Z12" s="288">
        <v>0</v>
      </c>
      <c r="AA12" s="288">
        <v>0</v>
      </c>
      <c r="AB12" s="288">
        <v>0</v>
      </c>
      <c r="AC12" s="288">
        <v>4.3636363636363633</v>
      </c>
      <c r="AD12" s="288">
        <v>3.709090909090909</v>
      </c>
      <c r="AE12" s="288">
        <v>2.918181818181818</v>
      </c>
      <c r="AF12" s="288">
        <v>0</v>
      </c>
      <c r="AG12" s="288">
        <v>0</v>
      </c>
      <c r="AH12" s="288">
        <v>0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0</v>
      </c>
      <c r="AU12" s="167">
        <v>0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0</v>
      </c>
      <c r="BG12" s="167" t="s">
        <v>145</v>
      </c>
      <c r="BH12" s="167">
        <v>12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5"/>
      <c r="BQ12" s="163"/>
      <c r="BR12" s="168" t="s">
        <v>267</v>
      </c>
    </row>
    <row r="13" spans="1:70" x14ac:dyDescent="0.2">
      <c r="A13" s="162"/>
      <c r="B13" s="26">
        <v>44847</v>
      </c>
      <c r="C13" s="163" t="s">
        <v>141</v>
      </c>
      <c r="D13" s="163" t="s">
        <v>149</v>
      </c>
      <c r="E13" s="163">
        <v>44812</v>
      </c>
      <c r="F13" s="163" t="s">
        <v>193</v>
      </c>
      <c r="G13" s="163" t="s">
        <v>194</v>
      </c>
      <c r="H13" s="288">
        <v>78.854545454545445</v>
      </c>
      <c r="I13" s="162"/>
      <c r="J13" s="162"/>
      <c r="K13" s="165" t="s">
        <v>144</v>
      </c>
      <c r="L13" s="166">
        <v>12000</v>
      </c>
      <c r="M13" s="166">
        <v>18000</v>
      </c>
      <c r="N13" s="166">
        <v>30000</v>
      </c>
      <c r="O13" s="166">
        <v>60000</v>
      </c>
      <c r="P13" s="166">
        <v>300000</v>
      </c>
      <c r="Q13" s="162"/>
      <c r="R13" s="162"/>
      <c r="S13" s="162"/>
      <c r="T13" s="162"/>
      <c r="U13" s="162"/>
      <c r="V13" s="162"/>
      <c r="W13" s="288">
        <v>6.4545454545454541</v>
      </c>
      <c r="X13" s="288">
        <v>5.8999999999999995</v>
      </c>
      <c r="Y13" s="288">
        <v>5.8999999999999995</v>
      </c>
      <c r="Z13" s="288">
        <v>5.8999999999999995</v>
      </c>
      <c r="AA13" s="288">
        <v>5.8999999999999995</v>
      </c>
      <c r="AB13" s="288">
        <v>5.0999999999999996</v>
      </c>
      <c r="AC13" s="288">
        <v>6.4545454545454541</v>
      </c>
      <c r="AD13" s="288">
        <v>5.8999999999999995</v>
      </c>
      <c r="AE13" s="288">
        <v>5.8999999999999995</v>
      </c>
      <c r="AF13" s="288">
        <v>5.8999999999999995</v>
      </c>
      <c r="AG13" s="288">
        <v>5.8999999999999995</v>
      </c>
      <c r="AH13" s="288">
        <v>5.0999999999999996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15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0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5"/>
      <c r="BQ13" s="163"/>
      <c r="BR13" s="168" t="s">
        <v>268</v>
      </c>
    </row>
    <row r="14" spans="1:70" x14ac:dyDescent="0.2">
      <c r="A14" s="162">
        <v>9</v>
      </c>
      <c r="B14" s="26">
        <v>44847</v>
      </c>
      <c r="C14" s="163" t="s">
        <v>141</v>
      </c>
      <c r="D14" s="163" t="s">
        <v>150</v>
      </c>
      <c r="E14" s="163">
        <v>44846</v>
      </c>
      <c r="F14" s="163" t="s">
        <v>147</v>
      </c>
      <c r="G14" s="163" t="s">
        <v>258</v>
      </c>
      <c r="H14" s="288">
        <v>54.409090909090907</v>
      </c>
      <c r="I14" s="162"/>
      <c r="J14" s="162"/>
      <c r="K14" s="35"/>
      <c r="L14" s="166"/>
      <c r="M14" s="166"/>
      <c r="N14" s="166"/>
      <c r="O14" s="166"/>
      <c r="P14" s="166"/>
      <c r="Q14" s="162"/>
      <c r="R14" s="162"/>
      <c r="S14" s="162"/>
      <c r="T14" s="162"/>
      <c r="U14" s="162"/>
      <c r="V14" s="162"/>
      <c r="W14" s="288">
        <v>3.7727272727272729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3.7727272727272729</v>
      </c>
      <c r="AD14" s="288">
        <v>0</v>
      </c>
      <c r="AE14" s="288">
        <v>0</v>
      </c>
      <c r="AF14" s="288">
        <v>0</v>
      </c>
      <c r="AG14" s="288">
        <v>0</v>
      </c>
      <c r="AH14" s="288">
        <v>0</v>
      </c>
      <c r="AI14" s="162"/>
      <c r="AJ14" s="162"/>
      <c r="AK14" s="162"/>
      <c r="AL14" s="162"/>
      <c r="AM14" s="162"/>
      <c r="AN14" s="162"/>
      <c r="AO14" s="167" t="s">
        <v>145</v>
      </c>
      <c r="AP14" s="167"/>
      <c r="AQ14" s="167">
        <v>3</v>
      </c>
      <c r="AR14" s="167">
        <v>3</v>
      </c>
      <c r="AS14" s="167"/>
      <c r="AT14" s="167">
        <v>0</v>
      </c>
      <c r="AU14" s="167">
        <v>0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/>
      <c r="BC14" s="167"/>
      <c r="BD14" s="167">
        <v>0</v>
      </c>
      <c r="BE14" s="167">
        <v>0</v>
      </c>
      <c r="BF14" s="167">
        <v>0</v>
      </c>
      <c r="BG14" s="167" t="s">
        <v>145</v>
      </c>
      <c r="BH14" s="167">
        <v>12</v>
      </c>
      <c r="BI14" s="167" t="s">
        <v>145</v>
      </c>
      <c r="BJ14" s="167"/>
      <c r="BK14" s="167"/>
      <c r="BL14" s="169"/>
      <c r="BM14" s="162"/>
      <c r="BN14" s="167"/>
      <c r="BO14" s="167" t="s">
        <v>146</v>
      </c>
      <c r="BP14" s="185"/>
      <c r="BQ14" s="163"/>
      <c r="BR14" s="168" t="s">
        <v>269</v>
      </c>
    </row>
    <row r="15" spans="1:70" x14ac:dyDescent="0.2">
      <c r="B15" s="26">
        <v>44847</v>
      </c>
      <c r="C15" s="163" t="s">
        <v>141</v>
      </c>
      <c r="D15" s="163" t="s">
        <v>150</v>
      </c>
      <c r="E15" s="163">
        <v>44812</v>
      </c>
      <c r="F15" s="163" t="s">
        <v>193</v>
      </c>
      <c r="G15" s="163" t="s">
        <v>194</v>
      </c>
      <c r="H15" s="288">
        <v>78.854545454545445</v>
      </c>
      <c r="I15" s="162"/>
      <c r="J15" s="162"/>
      <c r="K15" s="165" t="s">
        <v>144</v>
      </c>
      <c r="L15" s="166">
        <v>12000</v>
      </c>
      <c r="M15" s="166">
        <v>18000</v>
      </c>
      <c r="N15" s="166">
        <v>30000</v>
      </c>
      <c r="O15" s="166">
        <v>60000</v>
      </c>
      <c r="P15" s="166">
        <v>300000</v>
      </c>
      <c r="Q15" s="162"/>
      <c r="R15" s="162"/>
      <c r="S15" s="162"/>
      <c r="T15" s="162"/>
      <c r="U15" s="162"/>
      <c r="V15" s="162"/>
      <c r="W15" s="288">
        <v>6.4545454545454541</v>
      </c>
      <c r="X15" s="288">
        <v>5.8999999999999995</v>
      </c>
      <c r="Y15" s="288">
        <v>5.8999999999999995</v>
      </c>
      <c r="Z15" s="288">
        <v>5.8999999999999995</v>
      </c>
      <c r="AA15" s="288">
        <v>5.8999999999999995</v>
      </c>
      <c r="AB15" s="288">
        <v>5.0999999999999996</v>
      </c>
      <c r="AC15" s="288">
        <v>6.4545454545454541</v>
      </c>
      <c r="AD15" s="288">
        <v>5.8999999999999995</v>
      </c>
      <c r="AE15" s="288">
        <v>5.8999999999999995</v>
      </c>
      <c r="AF15" s="288">
        <v>5.8999999999999995</v>
      </c>
      <c r="AG15" s="288">
        <v>5.8999999999999995</v>
      </c>
      <c r="AH15" s="288">
        <v>5.0999999999999996</v>
      </c>
      <c r="AI15" s="162"/>
      <c r="AJ15" s="162"/>
      <c r="AK15" s="162"/>
      <c r="AL15" s="162"/>
      <c r="AM15" s="162"/>
      <c r="AN15" s="162"/>
      <c r="AO15" s="167" t="s">
        <v>145</v>
      </c>
      <c r="AP15" s="167"/>
      <c r="AQ15" s="167">
        <v>3</v>
      </c>
      <c r="AR15" s="167">
        <v>3</v>
      </c>
      <c r="AS15" s="167"/>
      <c r="AT15" s="167">
        <v>0</v>
      </c>
      <c r="AU15" s="167">
        <v>15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/>
      <c r="BC15" s="167"/>
      <c r="BD15" s="167">
        <v>0</v>
      </c>
      <c r="BE15" s="167">
        <v>0</v>
      </c>
      <c r="BF15" s="167">
        <v>0</v>
      </c>
      <c r="BG15" s="167" t="s">
        <v>145</v>
      </c>
      <c r="BH15" s="167">
        <v>0</v>
      </c>
      <c r="BI15" s="167" t="s">
        <v>145</v>
      </c>
      <c r="BJ15" s="167"/>
      <c r="BK15" s="167"/>
      <c r="BL15" s="169"/>
      <c r="BM15" s="162"/>
      <c r="BN15" s="167"/>
      <c r="BO15" s="167" t="s">
        <v>146</v>
      </c>
      <c r="BP15" s="185"/>
      <c r="BQ15" s="163"/>
      <c r="BR15" s="168" t="s">
        <v>270</v>
      </c>
    </row>
    <row r="16" spans="1:70" x14ac:dyDescent="0.2">
      <c r="A16" s="39"/>
      <c r="B16" s="39"/>
      <c r="C16" s="39"/>
      <c r="D16" s="39"/>
      <c r="E16" s="39"/>
    </row>
  </sheetData>
  <sheetProtection algorithmName="SHA-512" hashValue="a895CyaGKY/yr+ohtTjQZ+7CvMfzjWZ+1vMgQGKJpoJl+xmtw7wk2xi94+1jqffuILefpD9OXs4C0xh55WwErg==" saltValue="ud/5EoHVjr7V0LDbEP3JUg==" spinCount="100000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6FB8-3FFF-0F42-88CF-F1AD9C3479EE}">
  <sheetPr codeName="Sheet24"/>
  <dimension ref="A1:BR18"/>
  <sheetViews>
    <sheetView zoomScale="140" zoomScaleNormal="140" zoomScalePageLayoutView="12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B2" sqref="B2:B1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7" t="s">
        <v>164</v>
      </c>
      <c r="J1" s="178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79" t="s">
        <v>166</v>
      </c>
      <c r="R1" s="179" t="s">
        <v>167</v>
      </c>
      <c r="S1" s="179" t="s">
        <v>168</v>
      </c>
      <c r="T1" s="179" t="s">
        <v>169</v>
      </c>
      <c r="U1" s="179" t="s">
        <v>170</v>
      </c>
      <c r="V1" s="180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1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2" t="s">
        <v>173</v>
      </c>
      <c r="BC1" s="183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4" t="s">
        <v>175</v>
      </c>
      <c r="BK1" s="184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6" t="s">
        <v>177</v>
      </c>
      <c r="BQ1" s="24" t="s">
        <v>75</v>
      </c>
      <c r="BR1" s="187" t="s">
        <v>178</v>
      </c>
    </row>
    <row r="2" spans="1:70" x14ac:dyDescent="0.2">
      <c r="A2" s="162">
        <v>1</v>
      </c>
      <c r="B2" s="26">
        <v>44670</v>
      </c>
      <c r="C2" s="163" t="s">
        <v>141</v>
      </c>
      <c r="D2" s="163" t="s">
        <v>142</v>
      </c>
      <c r="E2" s="163">
        <v>44656</v>
      </c>
      <c r="F2" s="163" t="s">
        <v>143</v>
      </c>
      <c r="G2" s="163" t="s">
        <v>249</v>
      </c>
      <c r="H2" s="288">
        <v>127.79090909090907</v>
      </c>
      <c r="I2" s="162"/>
      <c r="J2" s="162"/>
      <c r="K2" s="165"/>
      <c r="L2" s="64"/>
      <c r="M2" s="64"/>
      <c r="N2" s="64"/>
      <c r="O2" s="64"/>
      <c r="P2" s="64"/>
      <c r="Q2" s="162"/>
      <c r="R2" s="162"/>
      <c r="S2" s="162"/>
      <c r="T2" s="162"/>
      <c r="U2" s="162"/>
      <c r="V2" s="162"/>
      <c r="W2" s="288">
        <v>2.4454545454545453</v>
      </c>
      <c r="X2" s="288">
        <v>0</v>
      </c>
      <c r="Y2" s="288">
        <v>0</v>
      </c>
      <c r="Z2" s="288">
        <v>0</v>
      </c>
      <c r="AA2" s="288">
        <v>0</v>
      </c>
      <c r="AB2" s="288">
        <v>0</v>
      </c>
      <c r="AC2" s="288">
        <v>2.4454545454545453</v>
      </c>
      <c r="AD2" s="288">
        <v>0</v>
      </c>
      <c r="AE2" s="288">
        <v>0</v>
      </c>
      <c r="AF2" s="288">
        <v>0</v>
      </c>
      <c r="AG2" s="288">
        <v>0</v>
      </c>
      <c r="AH2" s="288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0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5"/>
      <c r="BQ2" s="168" t="s">
        <v>246</v>
      </c>
    </row>
    <row r="3" spans="1:70" x14ac:dyDescent="0.2">
      <c r="A3" s="162">
        <v>2</v>
      </c>
      <c r="B3" s="26">
        <v>44670</v>
      </c>
      <c r="C3" s="163" t="s">
        <v>141</v>
      </c>
      <c r="D3" s="163" t="s">
        <v>142</v>
      </c>
      <c r="E3" s="163">
        <v>44509</v>
      </c>
      <c r="F3" s="163" t="s">
        <v>147</v>
      </c>
      <c r="G3" s="163" t="s">
        <v>225</v>
      </c>
      <c r="H3" s="288">
        <v>113.0090909090909</v>
      </c>
      <c r="I3" s="162"/>
      <c r="J3" s="162"/>
      <c r="K3" s="165" t="s">
        <v>144</v>
      </c>
      <c r="L3" s="166">
        <v>102000</v>
      </c>
      <c r="M3" s="166"/>
      <c r="N3" s="166"/>
      <c r="O3" s="166"/>
      <c r="P3" s="166"/>
      <c r="Q3" s="162"/>
      <c r="R3" s="162"/>
      <c r="S3" s="162"/>
      <c r="T3" s="162"/>
      <c r="U3" s="162"/>
      <c r="V3" s="162"/>
      <c r="W3" s="288">
        <v>2.9454545454545453</v>
      </c>
      <c r="X3" s="288">
        <v>2.4090909090909087</v>
      </c>
      <c r="Y3" s="288">
        <v>0</v>
      </c>
      <c r="Z3" s="288">
        <v>0</v>
      </c>
      <c r="AA3" s="288">
        <v>0</v>
      </c>
      <c r="AB3" s="288">
        <v>0</v>
      </c>
      <c r="AC3" s="288">
        <v>2.9454545454545453</v>
      </c>
      <c r="AD3" s="288">
        <v>2.4090909090909087</v>
      </c>
      <c r="AE3" s="288">
        <v>0</v>
      </c>
      <c r="AF3" s="288">
        <v>0</v>
      </c>
      <c r="AG3" s="288">
        <v>0</v>
      </c>
      <c r="AH3" s="288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0</v>
      </c>
      <c r="AU3" s="167">
        <v>0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0</v>
      </c>
      <c r="BI3" s="167" t="s">
        <v>145</v>
      </c>
      <c r="BJ3" s="167">
        <v>12</v>
      </c>
      <c r="BK3" s="167"/>
      <c r="BL3" s="169"/>
      <c r="BM3" s="162"/>
      <c r="BN3" s="167"/>
      <c r="BO3" s="167" t="s">
        <v>146</v>
      </c>
      <c r="BP3" s="185"/>
      <c r="BQ3" s="168" t="s">
        <v>247</v>
      </c>
    </row>
    <row r="4" spans="1:70" x14ac:dyDescent="0.2">
      <c r="A4" s="162">
        <v>3</v>
      </c>
      <c r="B4" s="26">
        <v>44670</v>
      </c>
      <c r="C4" s="163" t="s">
        <v>141</v>
      </c>
      <c r="D4" s="163" t="s">
        <v>142</v>
      </c>
      <c r="E4" s="163">
        <v>44378</v>
      </c>
      <c r="F4" s="163" t="s">
        <v>155</v>
      </c>
      <c r="G4" s="163" t="s">
        <v>156</v>
      </c>
      <c r="H4" s="288">
        <v>114.99999999999999</v>
      </c>
      <c r="I4" s="162"/>
      <c r="J4" s="162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2"/>
      <c r="R4" s="162"/>
      <c r="S4" s="162"/>
      <c r="T4" s="162"/>
      <c r="U4" s="162"/>
      <c r="V4" s="162"/>
      <c r="W4" s="288">
        <v>2.5545454545454542</v>
      </c>
      <c r="X4" s="288">
        <v>2.1999999999999997</v>
      </c>
      <c r="Y4" s="288">
        <v>1.9636363636363636</v>
      </c>
      <c r="Z4" s="288">
        <v>0</v>
      </c>
      <c r="AA4" s="288">
        <v>0</v>
      </c>
      <c r="AB4" s="288">
        <v>0</v>
      </c>
      <c r="AC4" s="288">
        <v>2.5545454545454542</v>
      </c>
      <c r="AD4" s="288">
        <v>2.1999999999999997</v>
      </c>
      <c r="AE4" s="288">
        <v>1.9636363636363636</v>
      </c>
      <c r="AF4" s="288">
        <v>0</v>
      </c>
      <c r="AG4" s="288">
        <v>0</v>
      </c>
      <c r="AH4" s="288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5"/>
      <c r="BQ4" s="168" t="s">
        <v>227</v>
      </c>
    </row>
    <row r="5" spans="1:70" x14ac:dyDescent="0.2">
      <c r="A5" s="162"/>
      <c r="B5" s="26">
        <v>44670</v>
      </c>
      <c r="C5" s="163" t="s">
        <v>141</v>
      </c>
      <c r="D5" s="163" t="s">
        <v>142</v>
      </c>
      <c r="E5" s="163">
        <v>44403</v>
      </c>
      <c r="F5" s="163" t="s">
        <v>193</v>
      </c>
      <c r="G5" s="163" t="s">
        <v>194</v>
      </c>
      <c r="H5" s="288">
        <v>112.25454545454545</v>
      </c>
      <c r="I5" s="162"/>
      <c r="J5" s="162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2"/>
      <c r="R5" s="162"/>
      <c r="S5" s="162"/>
      <c r="T5" s="162"/>
      <c r="U5" s="162"/>
      <c r="V5" s="162"/>
      <c r="W5" s="288">
        <v>3.5727272727272728</v>
      </c>
      <c r="X5" s="288">
        <v>2.918181818181818</v>
      </c>
      <c r="Y5" s="288">
        <v>2.918181818181818</v>
      </c>
      <c r="Z5" s="288">
        <v>0</v>
      </c>
      <c r="AA5" s="288">
        <v>0</v>
      </c>
      <c r="AB5" s="288">
        <v>0</v>
      </c>
      <c r="AC5" s="288">
        <v>3.5727272727272728</v>
      </c>
      <c r="AD5" s="288">
        <v>2.918181818181818</v>
      </c>
      <c r="AE5" s="288">
        <v>2.918181818181818</v>
      </c>
      <c r="AF5" s="288">
        <v>0</v>
      </c>
      <c r="AG5" s="288">
        <v>0</v>
      </c>
      <c r="AH5" s="288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5"/>
      <c r="BQ5" s="168" t="s">
        <v>228</v>
      </c>
    </row>
    <row r="6" spans="1:70" x14ac:dyDescent="0.2">
      <c r="A6" s="162"/>
      <c r="B6" s="26">
        <v>44670</v>
      </c>
      <c r="C6" s="163" t="s">
        <v>141</v>
      </c>
      <c r="D6" s="163" t="s">
        <v>142</v>
      </c>
      <c r="E6" s="163">
        <v>44522</v>
      </c>
      <c r="F6" s="163" t="s">
        <v>218</v>
      </c>
      <c r="G6" s="163" t="s">
        <v>219</v>
      </c>
      <c r="H6" s="288">
        <v>118</v>
      </c>
      <c r="I6" s="162"/>
      <c r="J6" s="162"/>
      <c r="K6" s="165" t="s">
        <v>144</v>
      </c>
      <c r="L6" s="166">
        <v>102000</v>
      </c>
      <c r="M6" s="166">
        <v>498000</v>
      </c>
      <c r="N6" s="166"/>
      <c r="O6" s="166"/>
      <c r="P6" s="166"/>
      <c r="Q6" s="162"/>
      <c r="R6" s="162"/>
      <c r="S6" s="162"/>
      <c r="T6" s="162"/>
      <c r="U6" s="162"/>
      <c r="V6" s="162"/>
      <c r="W6" s="288">
        <v>2.4</v>
      </c>
      <c r="X6" s="288">
        <v>2.4</v>
      </c>
      <c r="Y6" s="288">
        <v>2.4</v>
      </c>
      <c r="Z6" s="288">
        <v>0</v>
      </c>
      <c r="AA6" s="288">
        <v>0</v>
      </c>
      <c r="AB6" s="288">
        <v>0</v>
      </c>
      <c r="AC6" s="288">
        <v>2.4</v>
      </c>
      <c r="AD6" s="288">
        <v>2.4</v>
      </c>
      <c r="AE6" s="288">
        <v>2.4</v>
      </c>
      <c r="AF6" s="288">
        <v>0</v>
      </c>
      <c r="AG6" s="288">
        <v>0</v>
      </c>
      <c r="AH6" s="288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0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5"/>
      <c r="BQ6" s="168" t="s">
        <v>248</v>
      </c>
    </row>
    <row r="7" spans="1:70" x14ac:dyDescent="0.2">
      <c r="A7" s="162"/>
      <c r="B7" s="26">
        <v>44670</v>
      </c>
      <c r="C7" s="163" t="s">
        <v>141</v>
      </c>
      <c r="D7" s="163" t="s">
        <v>142</v>
      </c>
      <c r="E7" s="163">
        <v>44378</v>
      </c>
      <c r="F7" s="163" t="s">
        <v>210</v>
      </c>
      <c r="G7" s="163" t="s">
        <v>230</v>
      </c>
      <c r="H7" s="288">
        <v>110.45454545454544</v>
      </c>
      <c r="I7" s="162"/>
      <c r="J7" s="162"/>
      <c r="K7" s="165" t="s">
        <v>144</v>
      </c>
      <c r="L7" s="166">
        <v>102000</v>
      </c>
      <c r="M7" s="166">
        <v>498000</v>
      </c>
      <c r="N7" s="166"/>
      <c r="O7" s="166"/>
      <c r="P7" s="166"/>
      <c r="Q7" s="162"/>
      <c r="R7" s="162"/>
      <c r="S7" s="162"/>
      <c r="T7" s="162"/>
      <c r="U7" s="162"/>
      <c r="V7" s="162"/>
      <c r="W7" s="288">
        <v>2.8818181818181814</v>
      </c>
      <c r="X7" s="288">
        <v>2.5090909090909088</v>
      </c>
      <c r="Y7" s="288">
        <v>2.209090909090909</v>
      </c>
      <c r="Z7" s="288">
        <v>0</v>
      </c>
      <c r="AA7" s="288">
        <v>0</v>
      </c>
      <c r="AB7" s="288">
        <v>0</v>
      </c>
      <c r="AC7" s="288">
        <v>2.8818181818181814</v>
      </c>
      <c r="AD7" s="288">
        <v>2.5090909090909088</v>
      </c>
      <c r="AE7" s="288">
        <v>2.209090909090909</v>
      </c>
      <c r="AF7" s="288">
        <v>0</v>
      </c>
      <c r="AG7" s="288">
        <v>0</v>
      </c>
      <c r="AH7" s="288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5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0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5"/>
      <c r="BQ7" s="168" t="s">
        <v>231</v>
      </c>
    </row>
    <row r="8" spans="1:70" x14ac:dyDescent="0.2">
      <c r="A8" s="162">
        <v>4</v>
      </c>
      <c r="B8" s="26">
        <v>44670</v>
      </c>
      <c r="C8" s="163" t="s">
        <v>141</v>
      </c>
      <c r="D8" s="163" t="s">
        <v>148</v>
      </c>
      <c r="E8" s="163">
        <v>44656</v>
      </c>
      <c r="F8" s="163" t="s">
        <v>143</v>
      </c>
      <c r="G8" s="163" t="s">
        <v>249</v>
      </c>
      <c r="H8" s="288">
        <v>71.327272727272714</v>
      </c>
      <c r="I8" s="162"/>
      <c r="J8" s="162"/>
      <c r="K8" s="165"/>
      <c r="L8" s="64"/>
      <c r="M8" s="64"/>
      <c r="N8" s="64"/>
      <c r="O8" s="64"/>
      <c r="P8" s="64"/>
      <c r="Q8" s="162"/>
      <c r="R8" s="162"/>
      <c r="S8" s="162"/>
      <c r="T8" s="162"/>
      <c r="U8" s="162"/>
      <c r="V8" s="162"/>
      <c r="W8" s="288">
        <v>3.3</v>
      </c>
      <c r="X8" s="288">
        <v>0</v>
      </c>
      <c r="Y8" s="288">
        <v>0</v>
      </c>
      <c r="Z8" s="288">
        <v>0</v>
      </c>
      <c r="AA8" s="288">
        <v>0</v>
      </c>
      <c r="AB8" s="288">
        <v>0</v>
      </c>
      <c r="AC8" s="288">
        <v>3.3</v>
      </c>
      <c r="AD8" s="288">
        <v>0</v>
      </c>
      <c r="AE8" s="288">
        <v>0</v>
      </c>
      <c r="AF8" s="288">
        <v>0</v>
      </c>
      <c r="AG8" s="288">
        <v>0</v>
      </c>
      <c r="AH8" s="288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0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0</v>
      </c>
      <c r="BG8" s="167" t="s">
        <v>145</v>
      </c>
      <c r="BH8" s="167">
        <v>0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5"/>
      <c r="BQ8" s="168" t="s">
        <v>250</v>
      </c>
    </row>
    <row r="9" spans="1:70" x14ac:dyDescent="0.2">
      <c r="A9" s="162">
        <v>5</v>
      </c>
      <c r="B9" s="26">
        <v>44670</v>
      </c>
      <c r="C9" s="163" t="s">
        <v>141</v>
      </c>
      <c r="D9" s="163" t="s">
        <v>148</v>
      </c>
      <c r="E9" s="163">
        <v>44509</v>
      </c>
      <c r="F9" s="163" t="s">
        <v>147</v>
      </c>
      <c r="G9" s="163" t="s">
        <v>225</v>
      </c>
      <c r="H9" s="288">
        <v>66.727272727272734</v>
      </c>
      <c r="I9" s="162"/>
      <c r="J9" s="162"/>
      <c r="K9" s="165" t="s">
        <v>144</v>
      </c>
      <c r="L9" s="166">
        <v>12000</v>
      </c>
      <c r="M9" s="166">
        <v>408000</v>
      </c>
      <c r="N9" s="166"/>
      <c r="O9" s="166"/>
      <c r="P9" s="166"/>
      <c r="Q9" s="162"/>
      <c r="R9" s="162"/>
      <c r="S9" s="162"/>
      <c r="T9" s="162"/>
      <c r="U9" s="162"/>
      <c r="V9" s="162"/>
      <c r="W9" s="288">
        <v>3.836363636363636</v>
      </c>
      <c r="X9" s="288">
        <v>3.3818181818181818</v>
      </c>
      <c r="Y9" s="288">
        <v>2.7272727272727271</v>
      </c>
      <c r="Z9" s="288">
        <v>0</v>
      </c>
      <c r="AA9" s="288">
        <v>0</v>
      </c>
      <c r="AB9" s="288">
        <v>0</v>
      </c>
      <c r="AC9" s="288">
        <v>3.836363636363636</v>
      </c>
      <c r="AD9" s="288">
        <v>3.3818181818181818</v>
      </c>
      <c r="AE9" s="288">
        <v>2.7272727272727271</v>
      </c>
      <c r="AF9" s="288">
        <v>0</v>
      </c>
      <c r="AG9" s="288">
        <v>0</v>
      </c>
      <c r="AH9" s="288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12</v>
      </c>
      <c r="BG9" s="167" t="s">
        <v>28</v>
      </c>
      <c r="BH9" s="167">
        <v>0</v>
      </c>
      <c r="BI9" s="167" t="s">
        <v>145</v>
      </c>
      <c r="BJ9" s="167">
        <v>12</v>
      </c>
      <c r="BK9" s="167"/>
      <c r="BL9" s="169"/>
      <c r="BM9" s="162"/>
      <c r="BN9" s="167"/>
      <c r="BO9" s="167" t="s">
        <v>146</v>
      </c>
      <c r="BP9" s="185"/>
      <c r="BQ9" s="168" t="s">
        <v>251</v>
      </c>
    </row>
    <row r="10" spans="1:70" x14ac:dyDescent="0.2">
      <c r="A10" s="162">
        <v>6</v>
      </c>
      <c r="B10" s="26">
        <v>44670</v>
      </c>
      <c r="C10" s="163" t="s">
        <v>141</v>
      </c>
      <c r="D10" s="163" t="s">
        <v>148</v>
      </c>
      <c r="E10" s="163">
        <v>44378</v>
      </c>
      <c r="F10" s="163" t="s">
        <v>155</v>
      </c>
      <c r="G10" s="163" t="s">
        <v>156</v>
      </c>
      <c r="H10" s="288">
        <v>70</v>
      </c>
      <c r="I10" s="162"/>
      <c r="J10" s="162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70"/>
      <c r="Q10" s="162"/>
      <c r="R10" s="162"/>
      <c r="S10" s="162"/>
      <c r="T10" s="162"/>
      <c r="U10" s="162"/>
      <c r="V10" s="162"/>
      <c r="W10" s="288">
        <v>3.5</v>
      </c>
      <c r="X10" s="288">
        <v>3.1545454545454543</v>
      </c>
      <c r="Y10" s="288">
        <v>3.0545454545454542</v>
      </c>
      <c r="Z10" s="288">
        <v>3</v>
      </c>
      <c r="AA10" s="288">
        <v>2.5999999999999996</v>
      </c>
      <c r="AB10" s="288">
        <v>0</v>
      </c>
      <c r="AC10" s="288">
        <v>3.5</v>
      </c>
      <c r="AD10" s="288">
        <v>3.1545454545454543</v>
      </c>
      <c r="AE10" s="288">
        <v>3.0545454545454542</v>
      </c>
      <c r="AF10" s="288">
        <v>3</v>
      </c>
      <c r="AG10" s="288">
        <v>2.5999999999999996</v>
      </c>
      <c r="AH10" s="288">
        <v>0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0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0</v>
      </c>
      <c r="BG10" s="167" t="s">
        <v>145</v>
      </c>
      <c r="BH10" s="167">
        <v>0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5"/>
      <c r="BQ10" s="168" t="s">
        <v>234</v>
      </c>
    </row>
    <row r="11" spans="1:70" x14ac:dyDescent="0.2">
      <c r="A11" s="162"/>
      <c r="B11" s="26">
        <v>44670</v>
      </c>
      <c r="C11" s="163" t="s">
        <v>141</v>
      </c>
      <c r="D11" s="163" t="s">
        <v>148</v>
      </c>
      <c r="E11" s="163">
        <v>44403</v>
      </c>
      <c r="F11" s="163" t="s">
        <v>193</v>
      </c>
      <c r="G11" s="163" t="s">
        <v>194</v>
      </c>
      <c r="H11" s="288">
        <v>65.72727272727272</v>
      </c>
      <c r="I11" s="162"/>
      <c r="J11" s="162"/>
      <c r="K11" s="165" t="s">
        <v>144</v>
      </c>
      <c r="L11" s="166">
        <v>12000</v>
      </c>
      <c r="M11" s="166">
        <v>18000</v>
      </c>
      <c r="N11" s="166">
        <v>30000</v>
      </c>
      <c r="O11" s="166">
        <v>60000</v>
      </c>
      <c r="P11" s="166">
        <v>300000</v>
      </c>
      <c r="Q11" s="162"/>
      <c r="R11" s="162"/>
      <c r="S11" s="162"/>
      <c r="T11" s="162"/>
      <c r="U11" s="162"/>
      <c r="V11" s="162"/>
      <c r="W11" s="288">
        <v>4.6545454545454543</v>
      </c>
      <c r="X11" s="288">
        <v>4.0999999999999996</v>
      </c>
      <c r="Y11" s="288">
        <v>4.0999999999999996</v>
      </c>
      <c r="Z11" s="288">
        <v>4.0999999999999996</v>
      </c>
      <c r="AA11" s="288">
        <v>4.0999999999999996</v>
      </c>
      <c r="AB11" s="288">
        <v>3.3</v>
      </c>
      <c r="AC11" s="288">
        <v>4.6545454545454543</v>
      </c>
      <c r="AD11" s="288">
        <v>4.0999999999999996</v>
      </c>
      <c r="AE11" s="288">
        <v>4.0999999999999996</v>
      </c>
      <c r="AF11" s="288">
        <v>4.0999999999999996</v>
      </c>
      <c r="AG11" s="288">
        <v>4.0999999999999996</v>
      </c>
      <c r="AH11" s="288">
        <v>3.3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15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0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5"/>
      <c r="BQ11" s="168" t="s">
        <v>235</v>
      </c>
    </row>
    <row r="12" spans="1:70" x14ac:dyDescent="0.2">
      <c r="A12" s="162"/>
      <c r="B12" s="26">
        <v>44670</v>
      </c>
      <c r="C12" s="163" t="s">
        <v>141</v>
      </c>
      <c r="D12" s="163" t="s">
        <v>148</v>
      </c>
      <c r="E12" s="163">
        <v>44522</v>
      </c>
      <c r="F12" s="163" t="s">
        <v>218</v>
      </c>
      <c r="G12" s="163" t="s">
        <v>219</v>
      </c>
      <c r="H12" s="288">
        <v>65</v>
      </c>
      <c r="I12" s="162"/>
      <c r="J12" s="162"/>
      <c r="K12" s="165" t="s">
        <v>144</v>
      </c>
      <c r="L12" s="166">
        <v>12000</v>
      </c>
      <c r="M12" s="166">
        <v>18000</v>
      </c>
      <c r="N12" s="166">
        <v>30000</v>
      </c>
      <c r="O12" s="166">
        <v>60000</v>
      </c>
      <c r="P12" s="166">
        <v>300000</v>
      </c>
      <c r="Q12" s="162"/>
      <c r="R12" s="162"/>
      <c r="S12" s="162"/>
      <c r="T12" s="162"/>
      <c r="U12" s="162"/>
      <c r="V12" s="162"/>
      <c r="W12" s="288">
        <v>3.19</v>
      </c>
      <c r="X12" s="288">
        <v>3.19</v>
      </c>
      <c r="Y12" s="288">
        <v>3.19</v>
      </c>
      <c r="Z12" s="288">
        <v>3.19</v>
      </c>
      <c r="AA12" s="288">
        <v>3.19</v>
      </c>
      <c r="AB12" s="288">
        <v>3.19</v>
      </c>
      <c r="AC12" s="288">
        <v>3.19</v>
      </c>
      <c r="AD12" s="288">
        <v>3.19</v>
      </c>
      <c r="AE12" s="288">
        <v>3.19</v>
      </c>
      <c r="AF12" s="288">
        <v>3.19</v>
      </c>
      <c r="AG12" s="288">
        <v>3.19</v>
      </c>
      <c r="AH12" s="288">
        <v>3.19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0</v>
      </c>
      <c r="AU12" s="167">
        <v>0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0</v>
      </c>
      <c r="BG12" s="167" t="s">
        <v>145</v>
      </c>
      <c r="BH12" s="167">
        <v>0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5"/>
      <c r="BQ12" s="168" t="s">
        <v>252</v>
      </c>
    </row>
    <row r="13" spans="1:70" x14ac:dyDescent="0.2">
      <c r="A13" s="162"/>
      <c r="B13" s="26">
        <v>44670</v>
      </c>
      <c r="C13" s="163" t="s">
        <v>141</v>
      </c>
      <c r="D13" s="163" t="s">
        <v>148</v>
      </c>
      <c r="E13" s="163">
        <v>44378</v>
      </c>
      <c r="F13" s="163" t="s">
        <v>210</v>
      </c>
      <c r="G13" s="163" t="s">
        <v>230</v>
      </c>
      <c r="H13" s="288">
        <v>62</v>
      </c>
      <c r="I13" s="162"/>
      <c r="J13" s="162"/>
      <c r="K13" s="165" t="s">
        <v>144</v>
      </c>
      <c r="L13" s="166">
        <v>12000</v>
      </c>
      <c r="M13" s="166">
        <v>18000</v>
      </c>
      <c r="N13" s="166">
        <v>30000</v>
      </c>
      <c r="O13" s="166">
        <v>60000</v>
      </c>
      <c r="P13" s="166">
        <v>300000</v>
      </c>
      <c r="Q13" s="162"/>
      <c r="R13" s="162"/>
      <c r="S13" s="162"/>
      <c r="T13" s="162"/>
      <c r="U13" s="162"/>
      <c r="V13" s="162"/>
      <c r="W13" s="288">
        <v>3.8181818181818179</v>
      </c>
      <c r="X13" s="288">
        <v>3.5</v>
      </c>
      <c r="Y13" s="288">
        <v>3.5</v>
      </c>
      <c r="Z13" s="288">
        <v>3.5</v>
      </c>
      <c r="AA13" s="288">
        <v>3.5</v>
      </c>
      <c r="AB13" s="288">
        <v>3.1999999999999997</v>
      </c>
      <c r="AC13" s="288">
        <v>3.8181818181818179</v>
      </c>
      <c r="AD13" s="288">
        <v>3.5</v>
      </c>
      <c r="AE13" s="288">
        <v>3.5</v>
      </c>
      <c r="AF13" s="288">
        <v>3.5</v>
      </c>
      <c r="AG13" s="288">
        <v>3.5</v>
      </c>
      <c r="AH13" s="288">
        <v>3.1999999999999997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5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0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5"/>
      <c r="BQ13" s="168" t="s">
        <v>237</v>
      </c>
    </row>
    <row r="14" spans="1:70" x14ac:dyDescent="0.2">
      <c r="A14" s="162">
        <v>7</v>
      </c>
      <c r="B14" s="26">
        <v>44670</v>
      </c>
      <c r="C14" s="163" t="s">
        <v>141</v>
      </c>
      <c r="D14" s="163" t="s">
        <v>149</v>
      </c>
      <c r="E14" s="163">
        <v>44509</v>
      </c>
      <c r="F14" s="163" t="s">
        <v>147</v>
      </c>
      <c r="G14" s="163" t="s">
        <v>225</v>
      </c>
      <c r="H14" s="288">
        <v>64.818181818181813</v>
      </c>
      <c r="I14" s="162"/>
      <c r="J14" s="162"/>
      <c r="K14" s="165" t="s">
        <v>144</v>
      </c>
      <c r="L14" s="166">
        <v>12000</v>
      </c>
      <c r="M14" s="166">
        <v>408000</v>
      </c>
      <c r="N14" s="166"/>
      <c r="O14" s="166"/>
      <c r="P14" s="166"/>
      <c r="Q14" s="162"/>
      <c r="R14" s="162"/>
      <c r="S14" s="162"/>
      <c r="T14" s="162"/>
      <c r="U14" s="162"/>
      <c r="V14" s="162"/>
      <c r="W14" s="288">
        <v>4.0636363636363635</v>
      </c>
      <c r="X14" s="288">
        <v>3.4545454545454541</v>
      </c>
      <c r="Y14" s="288">
        <v>2.7181818181818183</v>
      </c>
      <c r="Z14" s="288">
        <v>0</v>
      </c>
      <c r="AA14" s="288">
        <v>0</v>
      </c>
      <c r="AB14" s="288">
        <v>0</v>
      </c>
      <c r="AC14" s="288">
        <v>4.0636363636363635</v>
      </c>
      <c r="AD14" s="288">
        <v>3.4545454545454541</v>
      </c>
      <c r="AE14" s="288">
        <v>2.7181818181818183</v>
      </c>
      <c r="AF14" s="288">
        <v>0</v>
      </c>
      <c r="AG14" s="288">
        <v>0</v>
      </c>
      <c r="AH14" s="288">
        <v>0</v>
      </c>
      <c r="AI14" s="162"/>
      <c r="AJ14" s="162"/>
      <c r="AK14" s="162"/>
      <c r="AL14" s="162"/>
      <c r="AM14" s="162"/>
      <c r="AN14" s="162"/>
      <c r="AO14" s="167" t="s">
        <v>145</v>
      </c>
      <c r="AP14" s="167"/>
      <c r="AQ14" s="167">
        <v>3</v>
      </c>
      <c r="AR14" s="167">
        <v>3</v>
      </c>
      <c r="AS14" s="167"/>
      <c r="AT14" s="167">
        <v>0</v>
      </c>
      <c r="AU14" s="167">
        <v>0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/>
      <c r="BC14" s="167"/>
      <c r="BD14" s="167">
        <v>0</v>
      </c>
      <c r="BE14" s="167">
        <v>0</v>
      </c>
      <c r="BF14" s="167">
        <v>12</v>
      </c>
      <c r="BG14" s="167" t="s">
        <v>28</v>
      </c>
      <c r="BH14" s="167">
        <v>0</v>
      </c>
      <c r="BI14" s="167" t="s">
        <v>145</v>
      </c>
      <c r="BJ14" s="167">
        <v>12</v>
      </c>
      <c r="BK14" s="167"/>
      <c r="BL14" s="169"/>
      <c r="BM14" s="162"/>
      <c r="BN14" s="167"/>
      <c r="BO14" s="167" t="s">
        <v>146</v>
      </c>
      <c r="BP14" s="185"/>
      <c r="BQ14" s="168" t="s">
        <v>253</v>
      </c>
    </row>
    <row r="15" spans="1:70" x14ac:dyDescent="0.2">
      <c r="A15" s="162"/>
      <c r="B15" s="26">
        <v>44670</v>
      </c>
      <c r="C15" s="163" t="s">
        <v>141</v>
      </c>
      <c r="D15" s="163" t="s">
        <v>149</v>
      </c>
      <c r="E15" s="163">
        <v>44403</v>
      </c>
      <c r="F15" s="163" t="s">
        <v>193</v>
      </c>
      <c r="G15" s="163" t="s">
        <v>194</v>
      </c>
      <c r="H15" s="288">
        <v>65.72727272727272</v>
      </c>
      <c r="I15" s="162"/>
      <c r="J15" s="162"/>
      <c r="K15" s="165" t="s">
        <v>144</v>
      </c>
      <c r="L15" s="166">
        <v>12000</v>
      </c>
      <c r="M15" s="166">
        <v>18000</v>
      </c>
      <c r="N15" s="166">
        <v>30000</v>
      </c>
      <c r="O15" s="166">
        <v>60000</v>
      </c>
      <c r="P15" s="166">
        <v>300000</v>
      </c>
      <c r="Q15" s="162"/>
      <c r="R15" s="162"/>
      <c r="S15" s="162"/>
      <c r="T15" s="162"/>
      <c r="U15" s="162"/>
      <c r="V15" s="162"/>
      <c r="W15" s="288">
        <v>4.6545454545454543</v>
      </c>
      <c r="X15" s="288">
        <v>4.0999999999999996</v>
      </c>
      <c r="Y15" s="288">
        <v>4.0999999999999996</v>
      </c>
      <c r="Z15" s="288">
        <v>4.0999999999999996</v>
      </c>
      <c r="AA15" s="288">
        <v>4.0999999999999996</v>
      </c>
      <c r="AB15" s="288">
        <v>3.3</v>
      </c>
      <c r="AC15" s="288">
        <v>4.6545454545454543</v>
      </c>
      <c r="AD15" s="288">
        <v>4.0999999999999996</v>
      </c>
      <c r="AE15" s="288">
        <v>4.0999999999999996</v>
      </c>
      <c r="AF15" s="288">
        <v>4.0999999999999996</v>
      </c>
      <c r="AG15" s="288">
        <v>4.0999999999999996</v>
      </c>
      <c r="AH15" s="288">
        <v>3.3</v>
      </c>
      <c r="AI15" s="162"/>
      <c r="AJ15" s="162"/>
      <c r="AK15" s="162"/>
      <c r="AL15" s="162"/>
      <c r="AM15" s="162"/>
      <c r="AN15" s="162"/>
      <c r="AO15" s="167" t="s">
        <v>145</v>
      </c>
      <c r="AP15" s="167"/>
      <c r="AQ15" s="167">
        <v>3</v>
      </c>
      <c r="AR15" s="167">
        <v>3</v>
      </c>
      <c r="AS15" s="167"/>
      <c r="AT15" s="167">
        <v>0</v>
      </c>
      <c r="AU15" s="167">
        <v>15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/>
      <c r="BC15" s="167"/>
      <c r="BD15" s="167">
        <v>0</v>
      </c>
      <c r="BE15" s="167">
        <v>0</v>
      </c>
      <c r="BF15" s="167">
        <v>0</v>
      </c>
      <c r="BG15" s="167" t="s">
        <v>145</v>
      </c>
      <c r="BH15" s="167">
        <v>0</v>
      </c>
      <c r="BI15" s="167" t="s">
        <v>145</v>
      </c>
      <c r="BJ15" s="167"/>
      <c r="BK15" s="167"/>
      <c r="BL15" s="169"/>
      <c r="BM15" s="162"/>
      <c r="BN15" s="167"/>
      <c r="BO15" s="167" t="s">
        <v>146</v>
      </c>
      <c r="BP15" s="185"/>
      <c r="BQ15" s="168" t="s">
        <v>240</v>
      </c>
    </row>
    <row r="16" spans="1:70" x14ac:dyDescent="0.2">
      <c r="A16" s="162">
        <v>9</v>
      </c>
      <c r="B16" s="26">
        <v>44670</v>
      </c>
      <c r="C16" s="163" t="s">
        <v>141</v>
      </c>
      <c r="D16" s="163" t="s">
        <v>150</v>
      </c>
      <c r="E16" s="163">
        <v>44509</v>
      </c>
      <c r="F16" s="163" t="s">
        <v>147</v>
      </c>
      <c r="G16" s="163" t="s">
        <v>225</v>
      </c>
      <c r="H16" s="288">
        <v>55.554545454545448</v>
      </c>
      <c r="I16" s="162"/>
      <c r="J16" s="162"/>
      <c r="K16" s="35"/>
      <c r="L16" s="166"/>
      <c r="M16" s="166"/>
      <c r="N16" s="166"/>
      <c r="O16" s="166"/>
      <c r="P16" s="166"/>
      <c r="Q16" s="162"/>
      <c r="R16" s="162"/>
      <c r="S16" s="162"/>
      <c r="T16" s="162"/>
      <c r="U16" s="162"/>
      <c r="V16" s="162"/>
      <c r="W16" s="288">
        <v>3.5090909090909088</v>
      </c>
      <c r="X16" s="288">
        <v>0</v>
      </c>
      <c r="Y16" s="288">
        <v>0</v>
      </c>
      <c r="Z16" s="288">
        <v>0</v>
      </c>
      <c r="AA16" s="288">
        <v>0</v>
      </c>
      <c r="AB16" s="288">
        <v>0</v>
      </c>
      <c r="AC16" s="288">
        <v>3.5090909090909088</v>
      </c>
      <c r="AD16" s="288">
        <v>0</v>
      </c>
      <c r="AE16" s="288">
        <v>0</v>
      </c>
      <c r="AF16" s="288">
        <v>0</v>
      </c>
      <c r="AG16" s="288">
        <v>0</v>
      </c>
      <c r="AH16" s="288">
        <v>0</v>
      </c>
      <c r="AI16" s="162"/>
      <c r="AJ16" s="162"/>
      <c r="AK16" s="162"/>
      <c r="AL16" s="162"/>
      <c r="AM16" s="162"/>
      <c r="AN16" s="162"/>
      <c r="AO16" s="167" t="s">
        <v>145</v>
      </c>
      <c r="AP16" s="167"/>
      <c r="AQ16" s="167">
        <v>3</v>
      </c>
      <c r="AR16" s="167">
        <v>3</v>
      </c>
      <c r="AS16" s="167"/>
      <c r="AT16" s="167">
        <v>0</v>
      </c>
      <c r="AU16" s="167">
        <v>0</v>
      </c>
      <c r="AV16" s="167">
        <v>0</v>
      </c>
      <c r="AW16" s="167">
        <v>0</v>
      </c>
      <c r="AX16" s="167">
        <v>0</v>
      </c>
      <c r="AY16" s="167">
        <v>0</v>
      </c>
      <c r="AZ16" s="167">
        <v>0</v>
      </c>
      <c r="BA16" s="167">
        <v>0</v>
      </c>
      <c r="BB16" s="167"/>
      <c r="BC16" s="167"/>
      <c r="BD16" s="167">
        <v>0</v>
      </c>
      <c r="BE16" s="167">
        <v>0</v>
      </c>
      <c r="BF16" s="167">
        <v>12</v>
      </c>
      <c r="BG16" s="167" t="s">
        <v>28</v>
      </c>
      <c r="BH16" s="167">
        <v>0</v>
      </c>
      <c r="BI16" s="167" t="s">
        <v>145</v>
      </c>
      <c r="BJ16" s="167">
        <v>12</v>
      </c>
      <c r="BK16" s="167"/>
      <c r="BL16" s="169"/>
      <c r="BM16" s="162"/>
      <c r="BN16" s="167"/>
      <c r="BO16" s="167" t="s">
        <v>146</v>
      </c>
      <c r="BP16" s="185"/>
      <c r="BQ16" s="168" t="s">
        <v>254</v>
      </c>
    </row>
    <row r="17" spans="1:69" x14ac:dyDescent="0.2">
      <c r="B17" s="26">
        <v>44670</v>
      </c>
      <c r="C17" s="163" t="s">
        <v>141</v>
      </c>
      <c r="D17" s="163" t="s">
        <v>150</v>
      </c>
      <c r="E17" s="163">
        <v>44403</v>
      </c>
      <c r="F17" s="163" t="s">
        <v>193</v>
      </c>
      <c r="G17" s="163" t="s">
        <v>194</v>
      </c>
      <c r="H17" s="288">
        <v>65.72727272727272</v>
      </c>
      <c r="I17" s="162"/>
      <c r="J17" s="162"/>
      <c r="K17" s="165" t="s">
        <v>144</v>
      </c>
      <c r="L17" s="166">
        <v>12000</v>
      </c>
      <c r="M17" s="166">
        <v>18000</v>
      </c>
      <c r="N17" s="166">
        <v>30000</v>
      </c>
      <c r="O17" s="166">
        <v>60000</v>
      </c>
      <c r="P17" s="166">
        <v>300000</v>
      </c>
      <c r="Q17" s="162"/>
      <c r="R17" s="162"/>
      <c r="S17" s="162"/>
      <c r="T17" s="162"/>
      <c r="U17" s="162"/>
      <c r="V17" s="162"/>
      <c r="W17" s="288">
        <v>4.6545454545454543</v>
      </c>
      <c r="X17" s="288">
        <v>4.0999999999999996</v>
      </c>
      <c r="Y17" s="288">
        <v>4.0999999999999996</v>
      </c>
      <c r="Z17" s="288">
        <v>4.0999999999999996</v>
      </c>
      <c r="AA17" s="288">
        <v>4.0999999999999996</v>
      </c>
      <c r="AB17" s="288">
        <v>3.3</v>
      </c>
      <c r="AC17" s="288">
        <v>4.6545454545454543</v>
      </c>
      <c r="AD17" s="288">
        <v>4.0999999999999996</v>
      </c>
      <c r="AE17" s="288">
        <v>4.0999999999999996</v>
      </c>
      <c r="AF17" s="288">
        <v>4.0999999999999996</v>
      </c>
      <c r="AG17" s="288">
        <v>4.0999999999999996</v>
      </c>
      <c r="AH17" s="288">
        <v>3.3</v>
      </c>
      <c r="AI17" s="162"/>
      <c r="AJ17" s="162"/>
      <c r="AK17" s="162"/>
      <c r="AL17" s="162"/>
      <c r="AM17" s="162"/>
      <c r="AN17" s="162"/>
      <c r="AO17" s="167" t="s">
        <v>145</v>
      </c>
      <c r="AP17" s="167"/>
      <c r="AQ17" s="167">
        <v>3</v>
      </c>
      <c r="AR17" s="167">
        <v>3</v>
      </c>
      <c r="AS17" s="167"/>
      <c r="AT17" s="167">
        <v>0</v>
      </c>
      <c r="AU17" s="167">
        <v>15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/>
      <c r="BC17" s="167"/>
      <c r="BD17" s="167">
        <v>0</v>
      </c>
      <c r="BE17" s="167">
        <v>0</v>
      </c>
      <c r="BF17" s="167">
        <v>0</v>
      </c>
      <c r="BG17" s="167" t="s">
        <v>145</v>
      </c>
      <c r="BH17" s="167">
        <v>0</v>
      </c>
      <c r="BI17" s="167" t="s">
        <v>145</v>
      </c>
      <c r="BJ17" s="167"/>
      <c r="BK17" s="167"/>
      <c r="BL17" s="169"/>
      <c r="BM17" s="162"/>
      <c r="BN17" s="167"/>
      <c r="BO17" s="167" t="s">
        <v>146</v>
      </c>
      <c r="BP17" s="185"/>
      <c r="BQ17" s="168" t="s">
        <v>244</v>
      </c>
    </row>
    <row r="18" spans="1:69" x14ac:dyDescent="0.2">
      <c r="A18" s="39"/>
      <c r="B18" s="39"/>
      <c r="C18" s="39"/>
      <c r="D18" s="39"/>
      <c r="E18" s="39"/>
    </row>
  </sheetData>
  <sheetProtection algorithmName="SHA-512" hashValue="7QEiYUNdymEO0CTHwSdDuriuc+tHJtwlas3IxI6FXJfNrdM4pBQGnRzVHfAu6F0tW0mG8ZfmMGORGmUNWAkzUg==" saltValue="Cf87KZpLUdEhVCNMgqwyNw==" spinCount="100000" sheet="1" objects="1" scenarios="1"/>
  <hyperlinks>
    <hyperlink ref="BQ16" r:id="rId1" xr:uid="{FFD0A59D-2CE7-FE4D-A310-1D5EDDEEB7D3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A27B4-D24F-DD48-839E-E70CEA20693A}">
  <sheetPr codeName="Sheet22"/>
  <dimension ref="A1:BR23"/>
  <sheetViews>
    <sheetView zoomScale="120" zoomScaleNormal="120" zoomScalePageLayoutView="120" workbookViewId="0">
      <selection activeCell="B2" sqref="B2:B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7" t="s">
        <v>164</v>
      </c>
      <c r="J1" s="178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79" t="s">
        <v>166</v>
      </c>
      <c r="R1" s="179" t="s">
        <v>167</v>
      </c>
      <c r="S1" s="179" t="s">
        <v>168</v>
      </c>
      <c r="T1" s="179" t="s">
        <v>169</v>
      </c>
      <c r="U1" s="179" t="s">
        <v>170</v>
      </c>
      <c r="V1" s="180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1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2" t="s">
        <v>173</v>
      </c>
      <c r="BC1" s="183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4" t="s">
        <v>175</v>
      </c>
      <c r="BK1" s="184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6" t="s">
        <v>177</v>
      </c>
      <c r="BQ1" s="24" t="s">
        <v>75</v>
      </c>
      <c r="BR1" s="187" t="s">
        <v>178</v>
      </c>
    </row>
    <row r="2" spans="1:70" x14ac:dyDescent="0.2">
      <c r="A2" s="162">
        <v>1</v>
      </c>
      <c r="B2" s="26">
        <v>44498</v>
      </c>
      <c r="C2" s="163" t="s">
        <v>141</v>
      </c>
      <c r="D2" s="163" t="s">
        <v>142</v>
      </c>
      <c r="E2" s="163">
        <v>44488</v>
      </c>
      <c r="F2" s="163" t="s">
        <v>143</v>
      </c>
      <c r="G2" s="163" t="s">
        <v>223</v>
      </c>
      <c r="H2" s="288">
        <v>130.62727272727273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288">
        <v>2.5</v>
      </c>
      <c r="X2" s="288">
        <v>0</v>
      </c>
      <c r="Y2" s="288">
        <v>0</v>
      </c>
      <c r="Z2" s="288">
        <v>0</v>
      </c>
      <c r="AA2" s="288">
        <v>0</v>
      </c>
      <c r="AB2" s="288">
        <v>0</v>
      </c>
      <c r="AC2" s="288">
        <v>2.5</v>
      </c>
      <c r="AD2" s="288">
        <v>0</v>
      </c>
      <c r="AE2" s="288">
        <v>0</v>
      </c>
      <c r="AF2" s="288">
        <v>0</v>
      </c>
      <c r="AG2" s="288">
        <v>0</v>
      </c>
      <c r="AH2" s="288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0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5"/>
      <c r="BQ2" s="168" t="s">
        <v>224</v>
      </c>
    </row>
    <row r="3" spans="1:70" x14ac:dyDescent="0.2">
      <c r="A3" s="162">
        <v>2</v>
      </c>
      <c r="B3" s="26">
        <v>44498</v>
      </c>
      <c r="C3" s="163" t="s">
        <v>141</v>
      </c>
      <c r="D3" s="163" t="s">
        <v>142</v>
      </c>
      <c r="E3" s="163">
        <v>44378</v>
      </c>
      <c r="F3" s="163" t="s">
        <v>147</v>
      </c>
      <c r="G3" s="163" t="s">
        <v>225</v>
      </c>
      <c r="H3" s="288">
        <v>109.5181818181818</v>
      </c>
      <c r="I3" s="164"/>
      <c r="J3" s="164"/>
      <c r="K3" s="165" t="s">
        <v>144</v>
      </c>
      <c r="L3" s="166">
        <v>102000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288">
        <v>2.8545454545454545</v>
      </c>
      <c r="X3" s="288">
        <v>2.336363636363636</v>
      </c>
      <c r="Y3" s="288">
        <v>0</v>
      </c>
      <c r="Z3" s="288">
        <v>0</v>
      </c>
      <c r="AA3" s="288">
        <v>0</v>
      </c>
      <c r="AB3" s="288">
        <v>0</v>
      </c>
      <c r="AC3" s="288">
        <v>2.8545454545454545</v>
      </c>
      <c r="AD3" s="288">
        <v>2.336363636363636</v>
      </c>
      <c r="AE3" s="288">
        <v>0</v>
      </c>
      <c r="AF3" s="288">
        <v>0</v>
      </c>
      <c r="AG3" s="288">
        <v>0</v>
      </c>
      <c r="AH3" s="288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0</v>
      </c>
      <c r="AU3" s="167">
        <v>0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5"/>
      <c r="BQ3" s="168" t="s">
        <v>226</v>
      </c>
    </row>
    <row r="4" spans="1:70" x14ac:dyDescent="0.2">
      <c r="A4" s="162">
        <v>3</v>
      </c>
      <c r="B4" s="26">
        <v>44498</v>
      </c>
      <c r="C4" s="163" t="s">
        <v>141</v>
      </c>
      <c r="D4" s="163" t="s">
        <v>142</v>
      </c>
      <c r="E4" s="163">
        <v>44378</v>
      </c>
      <c r="F4" s="163" t="s">
        <v>155</v>
      </c>
      <c r="G4" s="163" t="s">
        <v>156</v>
      </c>
      <c r="H4" s="288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288">
        <v>2.5545454545454542</v>
      </c>
      <c r="X4" s="288">
        <v>2.1999999999999997</v>
      </c>
      <c r="Y4" s="288">
        <v>1.9636363636363636</v>
      </c>
      <c r="Z4" s="288">
        <v>0</v>
      </c>
      <c r="AA4" s="288">
        <v>0</v>
      </c>
      <c r="AB4" s="288">
        <v>0</v>
      </c>
      <c r="AC4" s="288">
        <v>2.5545454545454542</v>
      </c>
      <c r="AD4" s="288">
        <v>2.1999999999999997</v>
      </c>
      <c r="AE4" s="288">
        <v>1.9636363636363636</v>
      </c>
      <c r="AF4" s="288">
        <v>0</v>
      </c>
      <c r="AG4" s="288">
        <v>0</v>
      </c>
      <c r="AH4" s="288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5"/>
      <c r="BQ4" s="168" t="s">
        <v>227</v>
      </c>
    </row>
    <row r="5" spans="1:70" x14ac:dyDescent="0.2">
      <c r="A5" s="162"/>
      <c r="B5" s="26">
        <v>44498</v>
      </c>
      <c r="C5" s="163" t="s">
        <v>141</v>
      </c>
      <c r="D5" s="163" t="s">
        <v>142</v>
      </c>
      <c r="E5" s="163">
        <v>44403</v>
      </c>
      <c r="F5" s="163" t="s">
        <v>193</v>
      </c>
      <c r="G5" s="163" t="s">
        <v>194</v>
      </c>
      <c r="H5" s="288">
        <v>112.25454545454545</v>
      </c>
      <c r="I5" s="164"/>
      <c r="J5" s="164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6"/>
      <c r="R5" s="166"/>
      <c r="S5" s="166"/>
      <c r="T5" s="166"/>
      <c r="U5" s="166"/>
      <c r="V5" s="166"/>
      <c r="W5" s="288">
        <v>3.5727272727272728</v>
      </c>
      <c r="X5" s="288">
        <v>2.918181818181818</v>
      </c>
      <c r="Y5" s="288">
        <v>2.918181818181818</v>
      </c>
      <c r="Z5" s="288">
        <v>0</v>
      </c>
      <c r="AA5" s="288">
        <v>0</v>
      </c>
      <c r="AB5" s="288">
        <v>0</v>
      </c>
      <c r="AC5" s="288">
        <v>3.5727272727272728</v>
      </c>
      <c r="AD5" s="288">
        <v>2.918181818181818</v>
      </c>
      <c r="AE5" s="288">
        <v>2.918181818181818</v>
      </c>
      <c r="AF5" s="288">
        <v>0</v>
      </c>
      <c r="AG5" s="288">
        <v>0</v>
      </c>
      <c r="AH5" s="288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5"/>
      <c r="BQ5" s="168" t="s">
        <v>228</v>
      </c>
    </row>
    <row r="6" spans="1:70" x14ac:dyDescent="0.2">
      <c r="A6" s="162"/>
      <c r="B6" s="26">
        <v>44498</v>
      </c>
      <c r="C6" s="163" t="s">
        <v>141</v>
      </c>
      <c r="D6" s="163" t="s">
        <v>142</v>
      </c>
      <c r="E6" s="163">
        <v>44490</v>
      </c>
      <c r="F6" s="163" t="s">
        <v>218</v>
      </c>
      <c r="G6" s="163" t="s">
        <v>219</v>
      </c>
      <c r="H6" s="288">
        <v>118</v>
      </c>
      <c r="I6" s="164"/>
      <c r="J6" s="164"/>
      <c r="K6" s="165" t="s">
        <v>144</v>
      </c>
      <c r="L6" s="166">
        <v>102000</v>
      </c>
      <c r="M6" s="166">
        <v>498000</v>
      </c>
      <c r="N6" s="166"/>
      <c r="O6" s="166"/>
      <c r="P6" s="166"/>
      <c r="Q6" s="166"/>
      <c r="R6" s="166"/>
      <c r="S6" s="166"/>
      <c r="T6" s="166"/>
      <c r="U6" s="166"/>
      <c r="V6" s="166"/>
      <c r="W6" s="288">
        <v>2.4</v>
      </c>
      <c r="X6" s="288">
        <v>2.4</v>
      </c>
      <c r="Y6" s="288">
        <v>2.4</v>
      </c>
      <c r="Z6" s="288">
        <v>0</v>
      </c>
      <c r="AA6" s="288">
        <v>0</v>
      </c>
      <c r="AB6" s="288">
        <v>0</v>
      </c>
      <c r="AC6" s="288">
        <v>2.4</v>
      </c>
      <c r="AD6" s="288">
        <v>2.4</v>
      </c>
      <c r="AE6" s="288">
        <v>2.4</v>
      </c>
      <c r="AF6" s="288">
        <v>0</v>
      </c>
      <c r="AG6" s="288">
        <v>0</v>
      </c>
      <c r="AH6" s="288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0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5"/>
      <c r="BQ6" s="168" t="s">
        <v>229</v>
      </c>
    </row>
    <row r="7" spans="1:70" x14ac:dyDescent="0.2">
      <c r="A7" s="162"/>
      <c r="B7" s="26">
        <v>44498</v>
      </c>
      <c r="C7" s="163" t="s">
        <v>141</v>
      </c>
      <c r="D7" s="163" t="s">
        <v>142</v>
      </c>
      <c r="E7" s="163">
        <v>44378</v>
      </c>
      <c r="F7" s="163" t="s">
        <v>210</v>
      </c>
      <c r="G7" s="163" t="s">
        <v>230</v>
      </c>
      <c r="H7" s="288">
        <v>110.45454545454544</v>
      </c>
      <c r="I7" s="164"/>
      <c r="J7" s="164"/>
      <c r="K7" s="165" t="s">
        <v>144</v>
      </c>
      <c r="L7" s="166">
        <v>102000</v>
      </c>
      <c r="M7" s="166">
        <v>498000</v>
      </c>
      <c r="N7" s="166"/>
      <c r="O7" s="166"/>
      <c r="P7" s="166"/>
      <c r="Q7" s="166"/>
      <c r="R7" s="166"/>
      <c r="S7" s="166"/>
      <c r="T7" s="166"/>
      <c r="U7" s="166"/>
      <c r="V7" s="166"/>
      <c r="W7" s="288">
        <v>2.8818181818181814</v>
      </c>
      <c r="X7" s="288">
        <v>2.5090909090909088</v>
      </c>
      <c r="Y7" s="288">
        <v>2.209090909090909</v>
      </c>
      <c r="Z7" s="288">
        <v>0</v>
      </c>
      <c r="AA7" s="288">
        <v>0</v>
      </c>
      <c r="AB7" s="288">
        <v>0</v>
      </c>
      <c r="AC7" s="288">
        <v>2.8818181818181814</v>
      </c>
      <c r="AD7" s="288">
        <v>2.5090909090909088</v>
      </c>
      <c r="AE7" s="288">
        <v>2.209090909090909</v>
      </c>
      <c r="AF7" s="288">
        <v>0</v>
      </c>
      <c r="AG7" s="288">
        <v>0</v>
      </c>
      <c r="AH7" s="288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5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0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5"/>
      <c r="BQ7" s="168" t="s">
        <v>231</v>
      </c>
    </row>
    <row r="8" spans="1:70" x14ac:dyDescent="0.2">
      <c r="A8" s="162">
        <v>4</v>
      </c>
      <c r="B8" s="26">
        <v>44498</v>
      </c>
      <c r="C8" s="163" t="s">
        <v>141</v>
      </c>
      <c r="D8" s="163" t="s">
        <v>148</v>
      </c>
      <c r="E8" s="163">
        <v>44478</v>
      </c>
      <c r="F8" s="163" t="s">
        <v>143</v>
      </c>
      <c r="G8" s="163" t="s">
        <v>223</v>
      </c>
      <c r="H8" s="288">
        <v>72.909090909090907</v>
      </c>
      <c r="I8" s="164"/>
      <c r="J8" s="164"/>
      <c r="K8" s="165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288">
        <v>3.3727272727272726</v>
      </c>
      <c r="X8" s="288">
        <v>0</v>
      </c>
      <c r="Y8" s="288">
        <v>0</v>
      </c>
      <c r="Z8" s="288">
        <v>0</v>
      </c>
      <c r="AA8" s="288">
        <v>0</v>
      </c>
      <c r="AB8" s="288">
        <v>0</v>
      </c>
      <c r="AC8" s="288">
        <v>3.3727272727272726</v>
      </c>
      <c r="AD8" s="288">
        <v>0</v>
      </c>
      <c r="AE8" s="288">
        <v>0</v>
      </c>
      <c r="AF8" s="288">
        <v>0</v>
      </c>
      <c r="AG8" s="288">
        <v>0</v>
      </c>
      <c r="AH8" s="288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0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0</v>
      </c>
      <c r="BG8" s="167" t="s">
        <v>145</v>
      </c>
      <c r="BH8" s="167">
        <v>0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5"/>
      <c r="BQ8" s="168" t="s">
        <v>232</v>
      </c>
    </row>
    <row r="9" spans="1:70" x14ac:dyDescent="0.2">
      <c r="A9" s="162">
        <v>5</v>
      </c>
      <c r="B9" s="26">
        <v>44498</v>
      </c>
      <c r="C9" s="163" t="s">
        <v>141</v>
      </c>
      <c r="D9" s="163" t="s">
        <v>148</v>
      </c>
      <c r="E9" s="163">
        <v>44378</v>
      </c>
      <c r="F9" s="163" t="s">
        <v>147</v>
      </c>
      <c r="G9" s="163" t="s">
        <v>225</v>
      </c>
      <c r="H9" s="288">
        <v>64.636363636363626</v>
      </c>
      <c r="I9" s="164"/>
      <c r="J9" s="164"/>
      <c r="K9" s="165" t="s">
        <v>144</v>
      </c>
      <c r="L9" s="166">
        <v>12000</v>
      </c>
      <c r="M9" s="166">
        <v>408000</v>
      </c>
      <c r="N9" s="166"/>
      <c r="O9" s="166"/>
      <c r="P9" s="166"/>
      <c r="Q9" s="166"/>
      <c r="R9" s="166"/>
      <c r="S9" s="166"/>
      <c r="T9" s="166"/>
      <c r="U9" s="166"/>
      <c r="V9" s="166"/>
      <c r="W9" s="288">
        <v>3.7181818181818178</v>
      </c>
      <c r="X9" s="288">
        <v>3.2727272727272725</v>
      </c>
      <c r="Y9" s="288">
        <v>2.6454545454545455</v>
      </c>
      <c r="Z9" s="288">
        <v>0</v>
      </c>
      <c r="AA9" s="288">
        <v>0</v>
      </c>
      <c r="AB9" s="288">
        <v>0</v>
      </c>
      <c r="AC9" s="288">
        <v>3.7181818181818178</v>
      </c>
      <c r="AD9" s="288">
        <v>3.2727272727272725</v>
      </c>
      <c r="AE9" s="288">
        <v>2.6454545454545455</v>
      </c>
      <c r="AF9" s="288">
        <v>0</v>
      </c>
      <c r="AG9" s="288">
        <v>0</v>
      </c>
      <c r="AH9" s="288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12</v>
      </c>
      <c r="BG9" s="167" t="s">
        <v>28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5"/>
      <c r="BQ9" s="168" t="s">
        <v>233</v>
      </c>
    </row>
    <row r="10" spans="1:70" x14ac:dyDescent="0.2">
      <c r="A10" s="162">
        <v>6</v>
      </c>
      <c r="B10" s="26">
        <v>44498</v>
      </c>
      <c r="C10" s="163" t="s">
        <v>141</v>
      </c>
      <c r="D10" s="163" t="s">
        <v>148</v>
      </c>
      <c r="E10" s="163">
        <v>44378</v>
      </c>
      <c r="F10" s="163" t="s">
        <v>155</v>
      </c>
      <c r="G10" s="163" t="s">
        <v>156</v>
      </c>
      <c r="H10" s="288">
        <v>70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70"/>
      <c r="Q10" s="170"/>
      <c r="R10" s="170"/>
      <c r="S10" s="170"/>
      <c r="T10" s="170"/>
      <c r="U10" s="170"/>
      <c r="V10" s="170"/>
      <c r="W10" s="288">
        <v>3.5</v>
      </c>
      <c r="X10" s="288">
        <v>3.1545454545454543</v>
      </c>
      <c r="Y10" s="288">
        <v>3.0545454545454542</v>
      </c>
      <c r="Z10" s="288">
        <v>3</v>
      </c>
      <c r="AA10" s="288">
        <v>2.5999999999999996</v>
      </c>
      <c r="AB10" s="288">
        <v>0</v>
      </c>
      <c r="AC10" s="288">
        <v>3.5</v>
      </c>
      <c r="AD10" s="288">
        <v>3.1545454545454543</v>
      </c>
      <c r="AE10" s="288">
        <v>3.0545454545454542</v>
      </c>
      <c r="AF10" s="288">
        <v>3</v>
      </c>
      <c r="AG10" s="288">
        <v>2.5999999999999996</v>
      </c>
      <c r="AH10" s="288">
        <v>0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0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0</v>
      </c>
      <c r="BG10" s="167" t="s">
        <v>145</v>
      </c>
      <c r="BH10" s="167">
        <v>0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5"/>
      <c r="BQ10" s="168" t="s">
        <v>234</v>
      </c>
    </row>
    <row r="11" spans="1:70" x14ac:dyDescent="0.2">
      <c r="A11" s="162"/>
      <c r="B11" s="26">
        <v>44498</v>
      </c>
      <c r="C11" s="163" t="s">
        <v>141</v>
      </c>
      <c r="D11" s="163" t="s">
        <v>148</v>
      </c>
      <c r="E11" s="163">
        <v>44403</v>
      </c>
      <c r="F11" s="163" t="s">
        <v>193</v>
      </c>
      <c r="G11" s="163" t="s">
        <v>194</v>
      </c>
      <c r="H11" s="288">
        <v>65.72727272727272</v>
      </c>
      <c r="I11" s="164"/>
      <c r="J11" s="164"/>
      <c r="K11" s="165" t="s">
        <v>144</v>
      </c>
      <c r="L11" s="166">
        <v>12000</v>
      </c>
      <c r="M11" s="166">
        <v>18000</v>
      </c>
      <c r="N11" s="166">
        <v>30000</v>
      </c>
      <c r="O11" s="166">
        <v>60000</v>
      </c>
      <c r="P11" s="166">
        <v>300000</v>
      </c>
      <c r="Q11" s="170"/>
      <c r="R11" s="170"/>
      <c r="S11" s="170"/>
      <c r="T11" s="170"/>
      <c r="U11" s="170"/>
      <c r="V11" s="170"/>
      <c r="W11" s="288">
        <v>4.6545454545454543</v>
      </c>
      <c r="X11" s="288">
        <v>4.0999999999999996</v>
      </c>
      <c r="Y11" s="288">
        <v>4.0999999999999996</v>
      </c>
      <c r="Z11" s="288">
        <v>4.0999999999999996</v>
      </c>
      <c r="AA11" s="288">
        <v>4.0999999999999996</v>
      </c>
      <c r="AB11" s="288">
        <v>3.3</v>
      </c>
      <c r="AC11" s="288">
        <v>4.6545454545454543</v>
      </c>
      <c r="AD11" s="288">
        <v>4.0999999999999996</v>
      </c>
      <c r="AE11" s="288">
        <v>4.0999999999999996</v>
      </c>
      <c r="AF11" s="288">
        <v>4.0999999999999996</v>
      </c>
      <c r="AG11" s="288">
        <v>4.0999999999999996</v>
      </c>
      <c r="AH11" s="288">
        <v>3.3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15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0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5"/>
      <c r="BQ11" s="168" t="s">
        <v>235</v>
      </c>
    </row>
    <row r="12" spans="1:70" x14ac:dyDescent="0.2">
      <c r="A12" s="162"/>
      <c r="B12" s="26">
        <v>44498</v>
      </c>
      <c r="C12" s="163" t="s">
        <v>141</v>
      </c>
      <c r="D12" s="163" t="s">
        <v>148</v>
      </c>
      <c r="E12" s="163">
        <v>44490</v>
      </c>
      <c r="F12" s="163" t="s">
        <v>218</v>
      </c>
      <c r="G12" s="163" t="s">
        <v>219</v>
      </c>
      <c r="H12" s="288">
        <v>65</v>
      </c>
      <c r="I12" s="164"/>
      <c r="J12" s="164"/>
      <c r="K12" s="165" t="s">
        <v>144</v>
      </c>
      <c r="L12" s="166">
        <v>12000</v>
      </c>
      <c r="M12" s="166">
        <v>18000</v>
      </c>
      <c r="N12" s="166">
        <v>30000</v>
      </c>
      <c r="O12" s="166">
        <v>60000</v>
      </c>
      <c r="P12" s="166">
        <v>300000</v>
      </c>
      <c r="Q12" s="170"/>
      <c r="R12" s="170"/>
      <c r="S12" s="170"/>
      <c r="T12" s="170"/>
      <c r="U12" s="170"/>
      <c r="V12" s="170"/>
      <c r="W12" s="288">
        <v>3.19</v>
      </c>
      <c r="X12" s="288">
        <v>3.19</v>
      </c>
      <c r="Y12" s="288">
        <v>3.19</v>
      </c>
      <c r="Z12" s="288">
        <v>3.19</v>
      </c>
      <c r="AA12" s="288">
        <v>3.19</v>
      </c>
      <c r="AB12" s="288">
        <v>3.19</v>
      </c>
      <c r="AC12" s="288">
        <v>3.19</v>
      </c>
      <c r="AD12" s="288">
        <v>3.19</v>
      </c>
      <c r="AE12" s="288">
        <v>3.19</v>
      </c>
      <c r="AF12" s="288">
        <v>3.19</v>
      </c>
      <c r="AG12" s="288">
        <v>3.19</v>
      </c>
      <c r="AH12" s="288">
        <v>3.19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0</v>
      </c>
      <c r="AU12" s="167">
        <v>0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0</v>
      </c>
      <c r="BG12" s="167" t="s">
        <v>145</v>
      </c>
      <c r="BH12" s="167">
        <v>0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5"/>
      <c r="BQ12" s="168" t="s">
        <v>236</v>
      </c>
    </row>
    <row r="13" spans="1:70" x14ac:dyDescent="0.2">
      <c r="A13" s="162"/>
      <c r="B13" s="26">
        <v>44498</v>
      </c>
      <c r="C13" s="163" t="s">
        <v>141</v>
      </c>
      <c r="D13" s="163" t="s">
        <v>148</v>
      </c>
      <c r="E13" s="163">
        <v>44378</v>
      </c>
      <c r="F13" s="163" t="s">
        <v>210</v>
      </c>
      <c r="G13" s="163" t="s">
        <v>230</v>
      </c>
      <c r="H13" s="288">
        <v>62</v>
      </c>
      <c r="I13" s="164"/>
      <c r="J13" s="164"/>
      <c r="K13" s="165" t="s">
        <v>144</v>
      </c>
      <c r="L13" s="166">
        <v>12000</v>
      </c>
      <c r="M13" s="166">
        <v>18000</v>
      </c>
      <c r="N13" s="166">
        <v>30000</v>
      </c>
      <c r="O13" s="166">
        <v>60000</v>
      </c>
      <c r="P13" s="166">
        <v>300000</v>
      </c>
      <c r="Q13" s="170"/>
      <c r="R13" s="170"/>
      <c r="S13" s="170"/>
      <c r="T13" s="170"/>
      <c r="U13" s="170"/>
      <c r="V13" s="170"/>
      <c r="W13" s="288">
        <v>3.8181818181818179</v>
      </c>
      <c r="X13" s="288">
        <v>3.5</v>
      </c>
      <c r="Y13" s="288">
        <v>3.5</v>
      </c>
      <c r="Z13" s="288">
        <v>3.5</v>
      </c>
      <c r="AA13" s="288">
        <v>3.5</v>
      </c>
      <c r="AB13" s="288">
        <v>3.1999999999999997</v>
      </c>
      <c r="AC13" s="288">
        <v>3.8181818181818179</v>
      </c>
      <c r="AD13" s="288">
        <v>3.5</v>
      </c>
      <c r="AE13" s="288">
        <v>3.5</v>
      </c>
      <c r="AF13" s="288">
        <v>3.5</v>
      </c>
      <c r="AG13" s="288">
        <v>3.5</v>
      </c>
      <c r="AH13" s="288">
        <v>3.1999999999999997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5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0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5"/>
      <c r="BQ13" s="168" t="s">
        <v>237</v>
      </c>
    </row>
    <row r="14" spans="1:70" x14ac:dyDescent="0.2">
      <c r="A14" s="162">
        <v>7</v>
      </c>
      <c r="B14" s="26">
        <v>44498</v>
      </c>
      <c r="C14" s="163" t="s">
        <v>141</v>
      </c>
      <c r="D14" s="163" t="s">
        <v>149</v>
      </c>
      <c r="E14" s="163">
        <v>44378</v>
      </c>
      <c r="F14" s="163" t="s">
        <v>147</v>
      </c>
      <c r="G14" s="163" t="s">
        <v>225</v>
      </c>
      <c r="H14" s="288">
        <v>64.636363636363626</v>
      </c>
      <c r="I14" s="164"/>
      <c r="J14" s="164"/>
      <c r="K14" s="165" t="s">
        <v>144</v>
      </c>
      <c r="L14" s="166">
        <v>12000</v>
      </c>
      <c r="M14" s="166">
        <v>408000</v>
      </c>
      <c r="N14" s="166"/>
      <c r="O14" s="166"/>
      <c r="P14" s="166"/>
      <c r="Q14" s="166"/>
      <c r="R14" s="166"/>
      <c r="S14" s="166"/>
      <c r="T14" s="166"/>
      <c r="U14" s="166"/>
      <c r="V14" s="166"/>
      <c r="W14" s="288">
        <v>3.7181818181818178</v>
      </c>
      <c r="X14" s="288">
        <v>3.2727272727272725</v>
      </c>
      <c r="Y14" s="288">
        <v>2.6454545454545455</v>
      </c>
      <c r="Z14" s="288">
        <v>0</v>
      </c>
      <c r="AA14" s="288">
        <v>0</v>
      </c>
      <c r="AB14" s="288">
        <v>0</v>
      </c>
      <c r="AC14" s="288">
        <v>3.7181818181818178</v>
      </c>
      <c r="AD14" s="288">
        <v>3.2727272727272725</v>
      </c>
      <c r="AE14" s="288">
        <v>2.6454545454545455</v>
      </c>
      <c r="AF14" s="288">
        <v>0</v>
      </c>
      <c r="AG14" s="288">
        <v>0</v>
      </c>
      <c r="AH14" s="288">
        <v>0</v>
      </c>
      <c r="AI14" s="162"/>
      <c r="AJ14" s="162"/>
      <c r="AK14" s="162"/>
      <c r="AL14" s="162"/>
      <c r="AM14" s="162"/>
      <c r="AN14" s="162"/>
      <c r="AO14" s="167" t="s">
        <v>145</v>
      </c>
      <c r="AP14" s="167"/>
      <c r="AQ14" s="167">
        <v>3</v>
      </c>
      <c r="AR14" s="167">
        <v>3</v>
      </c>
      <c r="AS14" s="167"/>
      <c r="AT14" s="167">
        <v>0</v>
      </c>
      <c r="AU14" s="167">
        <v>8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/>
      <c r="BC14" s="167"/>
      <c r="BD14" s="167">
        <v>0</v>
      </c>
      <c r="BE14" s="167">
        <v>0</v>
      </c>
      <c r="BF14" s="167">
        <v>12</v>
      </c>
      <c r="BG14" s="167" t="s">
        <v>28</v>
      </c>
      <c r="BH14" s="167">
        <v>0</v>
      </c>
      <c r="BI14" s="167" t="s">
        <v>145</v>
      </c>
      <c r="BJ14" s="167"/>
      <c r="BK14" s="167"/>
      <c r="BL14" s="169"/>
      <c r="BM14" s="162"/>
      <c r="BN14" s="167"/>
      <c r="BO14" s="167" t="s">
        <v>146</v>
      </c>
      <c r="BP14" s="185"/>
      <c r="BQ14" s="168" t="s">
        <v>238</v>
      </c>
    </row>
    <row r="15" spans="1:70" x14ac:dyDescent="0.2">
      <c r="A15" s="162">
        <v>4</v>
      </c>
      <c r="B15" s="26">
        <v>44498</v>
      </c>
      <c r="C15" s="163" t="s">
        <v>141</v>
      </c>
      <c r="D15" s="163" t="s">
        <v>149</v>
      </c>
      <c r="E15" s="163">
        <v>44488</v>
      </c>
      <c r="F15" s="163" t="s">
        <v>143</v>
      </c>
      <c r="G15" s="163" t="s">
        <v>223</v>
      </c>
      <c r="H15" s="288">
        <v>72.909090909090907</v>
      </c>
      <c r="I15" s="164"/>
      <c r="J15" s="164"/>
      <c r="K15" s="165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288">
        <v>3.3727272727272726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3.3727272727272726</v>
      </c>
      <c r="AD15" s="288">
        <v>0</v>
      </c>
      <c r="AE15" s="288">
        <v>0</v>
      </c>
      <c r="AF15" s="288">
        <v>0</v>
      </c>
      <c r="AG15" s="288">
        <v>0</v>
      </c>
      <c r="AH15" s="288">
        <v>0</v>
      </c>
      <c r="AI15" s="162"/>
      <c r="AJ15" s="162"/>
      <c r="AK15" s="162"/>
      <c r="AL15" s="162"/>
      <c r="AM15" s="162"/>
      <c r="AN15" s="162"/>
      <c r="AO15" s="167" t="s">
        <v>145</v>
      </c>
      <c r="AP15" s="167"/>
      <c r="AQ15" s="167">
        <v>3</v>
      </c>
      <c r="AR15" s="167">
        <v>3</v>
      </c>
      <c r="AS15" s="167"/>
      <c r="AT15" s="167">
        <v>0</v>
      </c>
      <c r="AU15" s="167">
        <v>0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/>
      <c r="BC15" s="167"/>
      <c r="BD15" s="167">
        <v>0</v>
      </c>
      <c r="BE15" s="167">
        <v>0</v>
      </c>
      <c r="BF15" s="167">
        <v>0</v>
      </c>
      <c r="BG15" s="167" t="s">
        <v>145</v>
      </c>
      <c r="BH15" s="167">
        <v>0</v>
      </c>
      <c r="BI15" s="167" t="s">
        <v>145</v>
      </c>
      <c r="BJ15" s="167"/>
      <c r="BK15" s="167"/>
      <c r="BL15" s="169"/>
      <c r="BM15" s="162"/>
      <c r="BN15" s="167"/>
      <c r="BO15" s="167" t="s">
        <v>146</v>
      </c>
      <c r="BP15" s="185"/>
      <c r="BQ15" s="168" t="s">
        <v>239</v>
      </c>
    </row>
    <row r="16" spans="1:70" x14ac:dyDescent="0.2">
      <c r="A16" s="162"/>
      <c r="B16" s="26">
        <v>44498</v>
      </c>
      <c r="C16" s="163" t="s">
        <v>141</v>
      </c>
      <c r="D16" s="163" t="s">
        <v>149</v>
      </c>
      <c r="E16" s="163">
        <v>44403</v>
      </c>
      <c r="F16" s="163" t="s">
        <v>193</v>
      </c>
      <c r="G16" s="163" t="s">
        <v>194</v>
      </c>
      <c r="H16" s="288">
        <v>65.72727272727272</v>
      </c>
      <c r="I16" s="164"/>
      <c r="J16" s="164"/>
      <c r="K16" s="165" t="s">
        <v>144</v>
      </c>
      <c r="L16" s="166">
        <v>12000</v>
      </c>
      <c r="M16" s="166">
        <v>18000</v>
      </c>
      <c r="N16" s="166">
        <v>30000</v>
      </c>
      <c r="O16" s="166">
        <v>60000</v>
      </c>
      <c r="P16" s="166">
        <v>300000</v>
      </c>
      <c r="Q16" s="170"/>
      <c r="R16" s="170"/>
      <c r="S16" s="170"/>
      <c r="T16" s="170"/>
      <c r="U16" s="170"/>
      <c r="V16" s="170"/>
      <c r="W16" s="288">
        <v>4.6545454545454543</v>
      </c>
      <c r="X16" s="288">
        <v>4.0999999999999996</v>
      </c>
      <c r="Y16" s="288">
        <v>4.0999999999999996</v>
      </c>
      <c r="Z16" s="288">
        <v>4.0999999999999996</v>
      </c>
      <c r="AA16" s="288">
        <v>4.0999999999999996</v>
      </c>
      <c r="AB16" s="288">
        <v>3.3</v>
      </c>
      <c r="AC16" s="288">
        <v>4.6545454545454543</v>
      </c>
      <c r="AD16" s="288">
        <v>4.0999999999999996</v>
      </c>
      <c r="AE16" s="288">
        <v>4.0999999999999996</v>
      </c>
      <c r="AF16" s="288">
        <v>4.0999999999999996</v>
      </c>
      <c r="AG16" s="288">
        <v>4.0999999999999996</v>
      </c>
      <c r="AH16" s="288">
        <v>3.3</v>
      </c>
      <c r="AI16" s="162"/>
      <c r="AJ16" s="162"/>
      <c r="AK16" s="162"/>
      <c r="AL16" s="162"/>
      <c r="AM16" s="162"/>
      <c r="AN16" s="162"/>
      <c r="AO16" s="167" t="s">
        <v>145</v>
      </c>
      <c r="AP16" s="167"/>
      <c r="AQ16" s="167">
        <v>3</v>
      </c>
      <c r="AR16" s="167">
        <v>3</v>
      </c>
      <c r="AS16" s="167"/>
      <c r="AT16" s="167">
        <v>0</v>
      </c>
      <c r="AU16" s="167">
        <v>15</v>
      </c>
      <c r="AV16" s="167">
        <v>0</v>
      </c>
      <c r="AW16" s="167">
        <v>0</v>
      </c>
      <c r="AX16" s="167">
        <v>0</v>
      </c>
      <c r="AY16" s="167">
        <v>0</v>
      </c>
      <c r="AZ16" s="167">
        <v>0</v>
      </c>
      <c r="BA16" s="167">
        <v>0</v>
      </c>
      <c r="BB16" s="167"/>
      <c r="BC16" s="167"/>
      <c r="BD16" s="167">
        <v>0</v>
      </c>
      <c r="BE16" s="167">
        <v>0</v>
      </c>
      <c r="BF16" s="167">
        <v>0</v>
      </c>
      <c r="BG16" s="167" t="s">
        <v>145</v>
      </c>
      <c r="BH16" s="167">
        <v>0</v>
      </c>
      <c r="BI16" s="167" t="s">
        <v>145</v>
      </c>
      <c r="BJ16" s="167"/>
      <c r="BK16" s="167"/>
      <c r="BL16" s="169"/>
      <c r="BM16" s="162"/>
      <c r="BN16" s="167"/>
      <c r="BO16" s="167" t="s">
        <v>146</v>
      </c>
      <c r="BP16" s="185"/>
      <c r="BQ16" s="168" t="s">
        <v>240</v>
      </c>
    </row>
    <row r="17" spans="1:69" x14ac:dyDescent="0.2">
      <c r="A17" s="162"/>
      <c r="B17" s="26">
        <v>44498</v>
      </c>
      <c r="C17" s="163" t="s">
        <v>141</v>
      </c>
      <c r="D17" s="163" t="s">
        <v>149</v>
      </c>
      <c r="E17" s="163">
        <v>44490</v>
      </c>
      <c r="F17" s="163" t="s">
        <v>218</v>
      </c>
      <c r="G17" s="163" t="s">
        <v>219</v>
      </c>
      <c r="H17" s="288">
        <v>65</v>
      </c>
      <c r="I17" s="164"/>
      <c r="J17" s="164"/>
      <c r="K17" s="165" t="s">
        <v>144</v>
      </c>
      <c r="L17" s="166">
        <v>12000</v>
      </c>
      <c r="M17" s="166">
        <v>18000</v>
      </c>
      <c r="N17" s="166">
        <v>30000</v>
      </c>
      <c r="O17" s="166">
        <v>60000</v>
      </c>
      <c r="P17" s="166">
        <v>300000</v>
      </c>
      <c r="Q17" s="170"/>
      <c r="R17" s="170"/>
      <c r="S17" s="170"/>
      <c r="T17" s="170"/>
      <c r="U17" s="170"/>
      <c r="V17" s="170"/>
      <c r="W17" s="288">
        <v>3.19</v>
      </c>
      <c r="X17" s="288">
        <v>3.19</v>
      </c>
      <c r="Y17" s="288">
        <v>3.19</v>
      </c>
      <c r="Z17" s="288">
        <v>3.19</v>
      </c>
      <c r="AA17" s="288">
        <v>3.19</v>
      </c>
      <c r="AB17" s="288">
        <v>3.19</v>
      </c>
      <c r="AC17" s="288">
        <v>3.19</v>
      </c>
      <c r="AD17" s="288">
        <v>3.19</v>
      </c>
      <c r="AE17" s="288">
        <v>3.19</v>
      </c>
      <c r="AF17" s="288">
        <v>3.19</v>
      </c>
      <c r="AG17" s="288">
        <v>3.19</v>
      </c>
      <c r="AH17" s="288">
        <v>3.19</v>
      </c>
      <c r="AI17" s="162"/>
      <c r="AJ17" s="162"/>
      <c r="AK17" s="162"/>
      <c r="AL17" s="162"/>
      <c r="AM17" s="162"/>
      <c r="AN17" s="162"/>
      <c r="AO17" s="167" t="s">
        <v>145</v>
      </c>
      <c r="AP17" s="167"/>
      <c r="AQ17" s="167">
        <v>3</v>
      </c>
      <c r="AR17" s="167">
        <v>3</v>
      </c>
      <c r="AS17" s="167"/>
      <c r="AT17" s="167">
        <v>0</v>
      </c>
      <c r="AU17" s="167">
        <v>0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/>
      <c r="BC17" s="167"/>
      <c r="BD17" s="167">
        <v>0</v>
      </c>
      <c r="BE17" s="167">
        <v>0</v>
      </c>
      <c r="BF17" s="167">
        <v>0</v>
      </c>
      <c r="BG17" s="167" t="s">
        <v>145</v>
      </c>
      <c r="BH17" s="167">
        <v>0</v>
      </c>
      <c r="BI17" s="167" t="s">
        <v>145</v>
      </c>
      <c r="BJ17" s="167"/>
      <c r="BK17" s="167"/>
      <c r="BL17" s="169"/>
      <c r="BM17" s="162"/>
      <c r="BN17" s="167"/>
      <c r="BO17" s="167" t="s">
        <v>146</v>
      </c>
      <c r="BP17" s="185"/>
      <c r="BQ17" s="168" t="s">
        <v>241</v>
      </c>
    </row>
    <row r="18" spans="1:69" x14ac:dyDescent="0.2">
      <c r="A18" s="162">
        <v>8</v>
      </c>
      <c r="B18" s="26">
        <v>44498</v>
      </c>
      <c r="C18" s="163" t="s">
        <v>141</v>
      </c>
      <c r="D18" s="163" t="s">
        <v>150</v>
      </c>
      <c r="E18" s="163">
        <v>44488</v>
      </c>
      <c r="F18" s="163" t="s">
        <v>143</v>
      </c>
      <c r="G18" s="163" t="s">
        <v>223</v>
      </c>
      <c r="H18" s="288">
        <v>72.909090909090907</v>
      </c>
      <c r="I18" s="164"/>
      <c r="J18" s="164"/>
      <c r="K18" s="165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288">
        <v>3.3727272727272726</v>
      </c>
      <c r="X18" s="288">
        <v>0</v>
      </c>
      <c r="Y18" s="288">
        <v>0</v>
      </c>
      <c r="Z18" s="288">
        <v>0</v>
      </c>
      <c r="AA18" s="288">
        <v>0</v>
      </c>
      <c r="AB18" s="288">
        <v>0</v>
      </c>
      <c r="AC18" s="288">
        <v>3.3727272727272726</v>
      </c>
      <c r="AD18" s="288">
        <v>0</v>
      </c>
      <c r="AE18" s="288">
        <v>0</v>
      </c>
      <c r="AF18" s="288">
        <v>0</v>
      </c>
      <c r="AG18" s="288">
        <v>0</v>
      </c>
      <c r="AH18" s="288">
        <v>0</v>
      </c>
      <c r="AI18" s="162"/>
      <c r="AJ18" s="162"/>
      <c r="AK18" s="162"/>
      <c r="AL18" s="162"/>
      <c r="AM18" s="162"/>
      <c r="AN18" s="162"/>
      <c r="AO18" s="167" t="s">
        <v>145</v>
      </c>
      <c r="AP18" s="167"/>
      <c r="AQ18" s="167">
        <v>3</v>
      </c>
      <c r="AR18" s="167">
        <v>3</v>
      </c>
      <c r="AS18" s="167"/>
      <c r="AT18" s="167">
        <v>0</v>
      </c>
      <c r="AU18" s="167">
        <v>0</v>
      </c>
      <c r="AV18" s="167">
        <v>0</v>
      </c>
      <c r="AW18" s="167">
        <v>0</v>
      </c>
      <c r="AX18" s="167">
        <v>0</v>
      </c>
      <c r="AY18" s="167">
        <v>0</v>
      </c>
      <c r="AZ18" s="167">
        <v>0</v>
      </c>
      <c r="BA18" s="167">
        <v>0</v>
      </c>
      <c r="BB18" s="167"/>
      <c r="BC18" s="167"/>
      <c r="BD18" s="167">
        <v>0</v>
      </c>
      <c r="BE18" s="167">
        <v>0</v>
      </c>
      <c r="BF18" s="167">
        <v>0</v>
      </c>
      <c r="BG18" s="167" t="s">
        <v>145</v>
      </c>
      <c r="BH18" s="167">
        <v>0</v>
      </c>
      <c r="BI18" s="167" t="s">
        <v>145</v>
      </c>
      <c r="BJ18" s="167"/>
      <c r="BK18" s="167"/>
      <c r="BL18" s="169"/>
      <c r="BM18" s="162"/>
      <c r="BN18" s="167"/>
      <c r="BO18" s="167" t="s">
        <v>146</v>
      </c>
      <c r="BP18" s="185"/>
      <c r="BQ18" s="168" t="s">
        <v>242</v>
      </c>
    </row>
    <row r="19" spans="1:69" x14ac:dyDescent="0.2">
      <c r="A19" s="162">
        <v>9</v>
      </c>
      <c r="B19" s="26">
        <v>44498</v>
      </c>
      <c r="C19" s="163" t="s">
        <v>141</v>
      </c>
      <c r="D19" s="163" t="s">
        <v>150</v>
      </c>
      <c r="E19" s="163">
        <v>44378</v>
      </c>
      <c r="F19" s="163" t="s">
        <v>147</v>
      </c>
      <c r="G19" s="163" t="s">
        <v>225</v>
      </c>
      <c r="H19" s="288">
        <v>64.636363636363626</v>
      </c>
      <c r="I19" s="164"/>
      <c r="J19" s="164"/>
      <c r="K19" s="165" t="s">
        <v>144</v>
      </c>
      <c r="L19" s="166">
        <v>12000</v>
      </c>
      <c r="M19" s="166">
        <v>408000</v>
      </c>
      <c r="N19" s="166"/>
      <c r="O19" s="166"/>
      <c r="P19" s="166"/>
      <c r="Q19" s="166"/>
      <c r="R19" s="166"/>
      <c r="S19" s="166"/>
      <c r="T19" s="166"/>
      <c r="U19" s="166"/>
      <c r="V19" s="166"/>
      <c r="W19" s="288">
        <v>3.7181818181818178</v>
      </c>
      <c r="X19" s="288">
        <v>3.2727272727272725</v>
      </c>
      <c r="Y19" s="288">
        <v>2.6454545454545455</v>
      </c>
      <c r="Z19" s="288">
        <v>0</v>
      </c>
      <c r="AA19" s="288">
        <v>0</v>
      </c>
      <c r="AB19" s="288">
        <v>0</v>
      </c>
      <c r="AC19" s="288">
        <v>3.7181818181818178</v>
      </c>
      <c r="AD19" s="288">
        <v>3.2727272727272725</v>
      </c>
      <c r="AE19" s="288">
        <v>2.6454545454545455</v>
      </c>
      <c r="AF19" s="288">
        <v>0</v>
      </c>
      <c r="AG19" s="288">
        <v>0</v>
      </c>
      <c r="AH19" s="288">
        <v>0</v>
      </c>
      <c r="AI19" s="162"/>
      <c r="AJ19" s="162"/>
      <c r="AK19" s="162"/>
      <c r="AL19" s="162"/>
      <c r="AM19" s="162"/>
      <c r="AN19" s="162"/>
      <c r="AO19" s="167" t="s">
        <v>145</v>
      </c>
      <c r="AP19" s="167"/>
      <c r="AQ19" s="167">
        <v>3</v>
      </c>
      <c r="AR19" s="167">
        <v>3</v>
      </c>
      <c r="AS19" s="167"/>
      <c r="AT19" s="167">
        <v>0</v>
      </c>
      <c r="AU19" s="167">
        <v>0</v>
      </c>
      <c r="AV19" s="167">
        <v>0</v>
      </c>
      <c r="AW19" s="167">
        <v>0</v>
      </c>
      <c r="AX19" s="167">
        <v>0</v>
      </c>
      <c r="AY19" s="167">
        <v>0</v>
      </c>
      <c r="AZ19" s="167">
        <v>0</v>
      </c>
      <c r="BA19" s="167">
        <v>0</v>
      </c>
      <c r="BB19" s="167"/>
      <c r="BC19" s="167"/>
      <c r="BD19" s="167">
        <v>0</v>
      </c>
      <c r="BE19" s="167">
        <v>0</v>
      </c>
      <c r="BF19" s="167">
        <v>12</v>
      </c>
      <c r="BG19" s="167" t="s">
        <v>28</v>
      </c>
      <c r="BH19" s="167">
        <v>0</v>
      </c>
      <c r="BI19" s="167" t="s">
        <v>145</v>
      </c>
      <c r="BJ19" s="167"/>
      <c r="BK19" s="167"/>
      <c r="BL19" s="169"/>
      <c r="BM19" s="162"/>
      <c r="BN19" s="167"/>
      <c r="BO19" s="167" t="s">
        <v>146</v>
      </c>
      <c r="BP19" s="185"/>
      <c r="BQ19" s="168" t="s">
        <v>243</v>
      </c>
    </row>
    <row r="20" spans="1:69" x14ac:dyDescent="0.2">
      <c r="B20" s="26">
        <v>44498</v>
      </c>
      <c r="C20" s="163" t="s">
        <v>141</v>
      </c>
      <c r="D20" s="163" t="s">
        <v>150</v>
      </c>
      <c r="E20" s="163">
        <v>44403</v>
      </c>
      <c r="F20" s="163" t="s">
        <v>193</v>
      </c>
      <c r="G20" s="163" t="s">
        <v>194</v>
      </c>
      <c r="H20" s="288">
        <v>65.72727272727272</v>
      </c>
      <c r="I20" s="164"/>
      <c r="J20" s="164"/>
      <c r="K20" s="165" t="s">
        <v>144</v>
      </c>
      <c r="L20" s="166">
        <v>12000</v>
      </c>
      <c r="M20" s="166">
        <v>18000</v>
      </c>
      <c r="N20" s="166">
        <v>30000</v>
      </c>
      <c r="O20" s="166">
        <v>60000</v>
      </c>
      <c r="P20" s="166">
        <v>300000</v>
      </c>
      <c r="Q20" s="170"/>
      <c r="R20" s="170"/>
      <c r="S20" s="170"/>
      <c r="T20" s="170"/>
      <c r="U20" s="170"/>
      <c r="V20" s="170"/>
      <c r="W20" s="288">
        <v>4.6545454545454543</v>
      </c>
      <c r="X20" s="288">
        <v>4.0999999999999996</v>
      </c>
      <c r="Y20" s="288">
        <v>4.0999999999999996</v>
      </c>
      <c r="Z20" s="288">
        <v>4.0999999999999996</v>
      </c>
      <c r="AA20" s="288">
        <v>4.0999999999999996</v>
      </c>
      <c r="AB20" s="288">
        <v>3.3</v>
      </c>
      <c r="AC20" s="288">
        <v>4.6545454545454543</v>
      </c>
      <c r="AD20" s="288">
        <v>4.0999999999999996</v>
      </c>
      <c r="AE20" s="288">
        <v>4.0999999999999996</v>
      </c>
      <c r="AF20" s="288">
        <v>4.0999999999999996</v>
      </c>
      <c r="AG20" s="288">
        <v>4.0999999999999996</v>
      </c>
      <c r="AH20" s="288">
        <v>3.3</v>
      </c>
      <c r="AI20" s="162"/>
      <c r="AJ20" s="162"/>
      <c r="AK20" s="162"/>
      <c r="AL20" s="162"/>
      <c r="AM20" s="162"/>
      <c r="AN20" s="162"/>
      <c r="AO20" s="167" t="s">
        <v>145</v>
      </c>
      <c r="AP20" s="167"/>
      <c r="AQ20" s="167">
        <v>3</v>
      </c>
      <c r="AR20" s="167">
        <v>3</v>
      </c>
      <c r="AS20" s="167"/>
      <c r="AT20" s="167">
        <v>0</v>
      </c>
      <c r="AU20" s="167">
        <v>15</v>
      </c>
      <c r="AV20" s="167">
        <v>0</v>
      </c>
      <c r="AW20" s="167">
        <v>0</v>
      </c>
      <c r="AX20" s="167">
        <v>0</v>
      </c>
      <c r="AY20" s="167">
        <v>0</v>
      </c>
      <c r="AZ20" s="167">
        <v>0</v>
      </c>
      <c r="BA20" s="167">
        <v>0</v>
      </c>
      <c r="BB20" s="167"/>
      <c r="BC20" s="167"/>
      <c r="BD20" s="167">
        <v>0</v>
      </c>
      <c r="BE20" s="167">
        <v>0</v>
      </c>
      <c r="BF20" s="167">
        <v>0</v>
      </c>
      <c r="BG20" s="167" t="s">
        <v>145</v>
      </c>
      <c r="BH20" s="167">
        <v>0</v>
      </c>
      <c r="BI20" s="167" t="s">
        <v>145</v>
      </c>
      <c r="BJ20" s="167"/>
      <c r="BK20" s="167"/>
      <c r="BL20" s="169"/>
      <c r="BM20" s="162"/>
      <c r="BN20" s="167"/>
      <c r="BO20" s="167" t="s">
        <v>146</v>
      </c>
      <c r="BP20" s="185"/>
      <c r="BQ20" s="168" t="s">
        <v>244</v>
      </c>
    </row>
    <row r="21" spans="1:69" x14ac:dyDescent="0.2">
      <c r="A21" s="162"/>
      <c r="B21" s="26">
        <v>44498</v>
      </c>
      <c r="C21" s="163" t="s">
        <v>141</v>
      </c>
      <c r="D21" s="163" t="s">
        <v>150</v>
      </c>
      <c r="E21" s="163">
        <v>44490</v>
      </c>
      <c r="F21" s="163" t="s">
        <v>218</v>
      </c>
      <c r="G21" s="163" t="s">
        <v>219</v>
      </c>
      <c r="H21" s="288">
        <v>65</v>
      </c>
      <c r="I21" s="164"/>
      <c r="J21" s="164"/>
      <c r="K21" s="165" t="s">
        <v>144</v>
      </c>
      <c r="L21" s="166">
        <v>12000</v>
      </c>
      <c r="M21" s="166">
        <v>18000</v>
      </c>
      <c r="N21" s="166">
        <v>30000</v>
      </c>
      <c r="O21" s="166">
        <v>60000</v>
      </c>
      <c r="P21" s="166">
        <v>300000</v>
      </c>
      <c r="Q21" s="170"/>
      <c r="R21" s="170"/>
      <c r="S21" s="170"/>
      <c r="T21" s="170"/>
      <c r="U21" s="170"/>
      <c r="V21" s="170"/>
      <c r="W21" s="288">
        <v>3.19</v>
      </c>
      <c r="X21" s="288">
        <v>3.19</v>
      </c>
      <c r="Y21" s="288">
        <v>3.19</v>
      </c>
      <c r="Z21" s="288">
        <v>3.19</v>
      </c>
      <c r="AA21" s="288">
        <v>3.19</v>
      </c>
      <c r="AB21" s="288">
        <v>3.19</v>
      </c>
      <c r="AC21" s="288">
        <v>3.19</v>
      </c>
      <c r="AD21" s="288">
        <v>3.19</v>
      </c>
      <c r="AE21" s="288">
        <v>3.19</v>
      </c>
      <c r="AF21" s="288">
        <v>3.19</v>
      </c>
      <c r="AG21" s="288">
        <v>3.19</v>
      </c>
      <c r="AH21" s="288">
        <v>3.19</v>
      </c>
      <c r="AI21" s="162"/>
      <c r="AJ21" s="162"/>
      <c r="AK21" s="162"/>
      <c r="AL21" s="162"/>
      <c r="AM21" s="162"/>
      <c r="AN21" s="162"/>
      <c r="AO21" s="167" t="s">
        <v>145</v>
      </c>
      <c r="AP21" s="167"/>
      <c r="AQ21" s="167">
        <v>3</v>
      </c>
      <c r="AR21" s="167">
        <v>3</v>
      </c>
      <c r="AS21" s="167"/>
      <c r="AT21" s="167">
        <v>0</v>
      </c>
      <c r="AU21" s="167">
        <v>0</v>
      </c>
      <c r="AV21" s="167">
        <v>0</v>
      </c>
      <c r="AW21" s="167">
        <v>0</v>
      </c>
      <c r="AX21" s="167">
        <v>0</v>
      </c>
      <c r="AY21" s="167">
        <v>0</v>
      </c>
      <c r="AZ21" s="167">
        <v>0</v>
      </c>
      <c r="BA21" s="167">
        <v>0</v>
      </c>
      <c r="BB21" s="167"/>
      <c r="BC21" s="167"/>
      <c r="BD21" s="167">
        <v>0</v>
      </c>
      <c r="BE21" s="167">
        <v>0</v>
      </c>
      <c r="BF21" s="167">
        <v>0</v>
      </c>
      <c r="BG21" s="167" t="s">
        <v>145</v>
      </c>
      <c r="BH21" s="167">
        <v>0</v>
      </c>
      <c r="BI21" s="167" t="s">
        <v>145</v>
      </c>
      <c r="BJ21" s="167"/>
      <c r="BK21" s="167"/>
      <c r="BL21" s="169"/>
      <c r="BM21" s="162"/>
      <c r="BN21" s="167"/>
      <c r="BO21" s="167" t="s">
        <v>146</v>
      </c>
      <c r="BP21" s="185"/>
      <c r="BQ21" s="168" t="s">
        <v>245</v>
      </c>
    </row>
    <row r="22" spans="1:69" x14ac:dyDescent="0.2">
      <c r="A22" s="39"/>
      <c r="B22" s="39"/>
      <c r="C22" s="39"/>
      <c r="D22" s="39"/>
      <c r="E22" s="39"/>
    </row>
    <row r="23" spans="1:69" x14ac:dyDescent="0.2">
      <c r="A23" s="39"/>
      <c r="B23" s="39"/>
      <c r="C23" s="39"/>
      <c r="D23" s="39"/>
      <c r="E23" s="39"/>
      <c r="H23" s="272"/>
    </row>
  </sheetData>
  <sheetProtection algorithmName="SHA-512" hashValue="xBne+ZhU9oLjXbRYd8SlA6LJb8W3qK1Ga+haHL6pf1GHOoDUJxS2Qwuqn1y5WaDXs5pjB++NJKmYGY9SGZ9wew==" saltValue="un2G8mGlvXorTOZVgGNg4A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B9AC-CFD3-C746-9096-8C1FFA9EED1B}">
  <sheetPr codeName="Sheet21"/>
  <dimension ref="A1:BR18"/>
  <sheetViews>
    <sheetView zoomScale="120" zoomScaleNormal="120" zoomScalePageLayoutView="120" workbookViewId="0">
      <selection activeCell="B2" sqref="B2:B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7" t="s">
        <v>164</v>
      </c>
      <c r="J1" s="178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79" t="s">
        <v>166</v>
      </c>
      <c r="R1" s="179" t="s">
        <v>167</v>
      </c>
      <c r="S1" s="179" t="s">
        <v>168</v>
      </c>
      <c r="T1" s="179" t="s">
        <v>169</v>
      </c>
      <c r="U1" s="179" t="s">
        <v>170</v>
      </c>
      <c r="V1" s="180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1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2" t="s">
        <v>173</v>
      </c>
      <c r="BC1" s="183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4" t="s">
        <v>175</v>
      </c>
      <c r="BK1" s="184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6" t="s">
        <v>177</v>
      </c>
      <c r="BQ1" s="24" t="s">
        <v>75</v>
      </c>
      <c r="BR1" s="187" t="s">
        <v>178</v>
      </c>
    </row>
    <row r="2" spans="1:70" x14ac:dyDescent="0.2">
      <c r="A2" s="162">
        <v>1</v>
      </c>
      <c r="B2" s="26">
        <v>44293</v>
      </c>
      <c r="C2" s="163" t="s">
        <v>141</v>
      </c>
      <c r="D2" s="163" t="s">
        <v>142</v>
      </c>
      <c r="E2" s="163">
        <v>44013</v>
      </c>
      <c r="F2" s="163" t="s">
        <v>143</v>
      </c>
      <c r="G2" s="163" t="s">
        <v>151</v>
      </c>
      <c r="H2" s="164">
        <v>124.7181818181818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164">
        <v>2.4272727272727268</v>
      </c>
      <c r="X2" s="164">
        <v>0</v>
      </c>
      <c r="Y2" s="164">
        <v>0</v>
      </c>
      <c r="Z2" s="164">
        <v>0</v>
      </c>
      <c r="AA2" s="164">
        <v>0</v>
      </c>
      <c r="AB2" s="164">
        <v>0</v>
      </c>
      <c r="AC2" s="164">
        <v>2.4272727272727268</v>
      </c>
      <c r="AD2" s="164">
        <v>0</v>
      </c>
      <c r="AE2" s="164">
        <v>0</v>
      </c>
      <c r="AF2" s="164">
        <v>0</v>
      </c>
      <c r="AG2" s="164">
        <v>0</v>
      </c>
      <c r="AH2" s="164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12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5"/>
      <c r="BQ2" s="168" t="s">
        <v>198</v>
      </c>
    </row>
    <row r="3" spans="1:70" x14ac:dyDescent="0.2">
      <c r="A3" s="162">
        <v>2</v>
      </c>
      <c r="B3" s="26">
        <v>44293</v>
      </c>
      <c r="C3" s="163" t="s">
        <v>141</v>
      </c>
      <c r="D3" s="163" t="s">
        <v>142</v>
      </c>
      <c r="E3" s="163">
        <v>44197</v>
      </c>
      <c r="F3" s="163" t="s">
        <v>147</v>
      </c>
      <c r="G3" s="163" t="s">
        <v>153</v>
      </c>
      <c r="H3" s="164">
        <v>105.90909090909091</v>
      </c>
      <c r="I3" s="164"/>
      <c r="J3" s="164"/>
      <c r="K3" s="165" t="s">
        <v>144</v>
      </c>
      <c r="L3" s="166">
        <v>102000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4">
        <v>2.8545454545454545</v>
      </c>
      <c r="X3" s="164">
        <v>2.2181818181818178</v>
      </c>
      <c r="Y3" s="164">
        <v>0</v>
      </c>
      <c r="Z3" s="164">
        <v>0</v>
      </c>
      <c r="AA3" s="164">
        <v>0</v>
      </c>
      <c r="AB3" s="164">
        <v>0</v>
      </c>
      <c r="AC3" s="164">
        <v>2.8545454545454545</v>
      </c>
      <c r="AD3" s="164">
        <v>2.2181818181818178</v>
      </c>
      <c r="AE3" s="164">
        <v>0</v>
      </c>
      <c r="AF3" s="164">
        <v>0</v>
      </c>
      <c r="AG3" s="164">
        <v>0</v>
      </c>
      <c r="AH3" s="164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0</v>
      </c>
      <c r="AU3" s="167">
        <v>8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5"/>
      <c r="BQ3" s="168" t="s">
        <v>215</v>
      </c>
    </row>
    <row r="4" spans="1:70" x14ac:dyDescent="0.2">
      <c r="A4" s="162">
        <v>3</v>
      </c>
      <c r="B4" s="26">
        <v>44293</v>
      </c>
      <c r="C4" s="163" t="s">
        <v>141</v>
      </c>
      <c r="D4" s="163" t="s">
        <v>142</v>
      </c>
      <c r="E4" s="163">
        <v>44057</v>
      </c>
      <c r="F4" s="163" t="s">
        <v>155</v>
      </c>
      <c r="G4" s="163" t="s">
        <v>156</v>
      </c>
      <c r="H4" s="164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164">
        <v>2.5545454545454542</v>
      </c>
      <c r="X4" s="164">
        <v>2.1999999999999997</v>
      </c>
      <c r="Y4" s="164">
        <v>1.9636363636363636</v>
      </c>
      <c r="Z4" s="164">
        <v>0</v>
      </c>
      <c r="AA4" s="164">
        <v>0</v>
      </c>
      <c r="AB4" s="164">
        <v>0</v>
      </c>
      <c r="AC4" s="164">
        <v>2.5545454545454542</v>
      </c>
      <c r="AD4" s="164">
        <v>2.1999999999999997</v>
      </c>
      <c r="AE4" s="164">
        <v>1.9636363636363636</v>
      </c>
      <c r="AF4" s="164">
        <v>0</v>
      </c>
      <c r="AG4" s="164">
        <v>0</v>
      </c>
      <c r="AH4" s="164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5"/>
      <c r="BQ4" s="168" t="s">
        <v>200</v>
      </c>
    </row>
    <row r="5" spans="1:70" x14ac:dyDescent="0.2">
      <c r="A5" s="162"/>
      <c r="B5" s="26">
        <v>44293</v>
      </c>
      <c r="C5" s="163" t="s">
        <v>141</v>
      </c>
      <c r="D5" s="163" t="s">
        <v>142</v>
      </c>
      <c r="E5" s="163">
        <v>44013</v>
      </c>
      <c r="F5" s="163" t="s">
        <v>193</v>
      </c>
      <c r="G5" s="163" t="s">
        <v>194</v>
      </c>
      <c r="H5" s="164">
        <v>115</v>
      </c>
      <c r="I5" s="164"/>
      <c r="J5" s="164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6"/>
      <c r="R5" s="166"/>
      <c r="S5" s="166"/>
      <c r="T5" s="166"/>
      <c r="U5" s="166"/>
      <c r="V5" s="166"/>
      <c r="W5" s="164">
        <v>2.9363636363636361</v>
      </c>
      <c r="X5" s="164">
        <v>2.5272727272727269</v>
      </c>
      <c r="Y5" s="164">
        <v>2.2636363636363637</v>
      </c>
      <c r="Z5" s="164">
        <v>0</v>
      </c>
      <c r="AA5" s="164">
        <v>0</v>
      </c>
      <c r="AB5" s="164">
        <v>0</v>
      </c>
      <c r="AC5" s="164">
        <v>2.9363636363636361</v>
      </c>
      <c r="AD5" s="164">
        <v>2.5272727272727269</v>
      </c>
      <c r="AE5" s="164">
        <v>2.2636363636363637</v>
      </c>
      <c r="AF5" s="164">
        <v>0</v>
      </c>
      <c r="AG5" s="164">
        <v>0</v>
      </c>
      <c r="AH5" s="164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5"/>
      <c r="BQ5" s="168" t="s">
        <v>201</v>
      </c>
    </row>
    <row r="6" spans="1:70" x14ac:dyDescent="0.2">
      <c r="A6" s="162"/>
      <c r="B6" s="26">
        <v>44293</v>
      </c>
      <c r="C6" s="163" t="s">
        <v>141</v>
      </c>
      <c r="D6" s="163" t="s">
        <v>142</v>
      </c>
      <c r="E6" s="163">
        <v>44270</v>
      </c>
      <c r="F6" s="163" t="s">
        <v>218</v>
      </c>
      <c r="G6" s="163" t="s">
        <v>219</v>
      </c>
      <c r="H6" s="164">
        <v>118</v>
      </c>
      <c r="I6" s="164"/>
      <c r="J6" s="164"/>
      <c r="K6" s="165" t="s">
        <v>144</v>
      </c>
      <c r="L6" s="166">
        <v>102000</v>
      </c>
      <c r="M6" s="166">
        <v>498000</v>
      </c>
      <c r="N6" s="166"/>
      <c r="O6" s="166"/>
      <c r="P6" s="166"/>
      <c r="Q6" s="166"/>
      <c r="R6" s="166"/>
      <c r="S6" s="166"/>
      <c r="T6" s="166"/>
      <c r="U6" s="166"/>
      <c r="V6" s="166"/>
      <c r="W6" s="164">
        <v>2.4</v>
      </c>
      <c r="X6" s="164">
        <v>2.4</v>
      </c>
      <c r="Y6" s="164">
        <v>2.4</v>
      </c>
      <c r="Z6" s="164">
        <v>0</v>
      </c>
      <c r="AA6" s="164">
        <v>0</v>
      </c>
      <c r="AB6" s="164">
        <v>0</v>
      </c>
      <c r="AC6" s="164">
        <v>2.4</v>
      </c>
      <c r="AD6" s="164">
        <v>2.4</v>
      </c>
      <c r="AE6" s="164">
        <v>2.4</v>
      </c>
      <c r="AF6" s="164">
        <v>0</v>
      </c>
      <c r="AG6" s="164">
        <v>0</v>
      </c>
      <c r="AH6" s="164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0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5"/>
      <c r="BQ6" s="168" t="s">
        <v>221</v>
      </c>
    </row>
    <row r="7" spans="1:70" x14ac:dyDescent="0.2">
      <c r="A7" s="162">
        <v>4</v>
      </c>
      <c r="B7" s="26">
        <v>44293</v>
      </c>
      <c r="C7" s="163" t="s">
        <v>141</v>
      </c>
      <c r="D7" s="163" t="s">
        <v>148</v>
      </c>
      <c r="E7" s="163">
        <v>44013</v>
      </c>
      <c r="F7" s="163" t="s">
        <v>143</v>
      </c>
      <c r="G7" s="163" t="s">
        <v>151</v>
      </c>
      <c r="H7" s="164">
        <v>69.61818181818181</v>
      </c>
      <c r="I7" s="164"/>
      <c r="J7" s="164"/>
      <c r="K7" s="165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164">
        <v>3.3272727272727272</v>
      </c>
      <c r="X7" s="164">
        <v>0</v>
      </c>
      <c r="Y7" s="164">
        <v>0</v>
      </c>
      <c r="Z7" s="164">
        <v>0</v>
      </c>
      <c r="AA7" s="164">
        <v>0</v>
      </c>
      <c r="AB7" s="164">
        <v>0</v>
      </c>
      <c r="AC7" s="164">
        <v>3.3272727272727272</v>
      </c>
      <c r="AD7" s="164">
        <v>0</v>
      </c>
      <c r="AE7" s="164">
        <v>0</v>
      </c>
      <c r="AF7" s="164">
        <v>0</v>
      </c>
      <c r="AG7" s="164">
        <v>0</v>
      </c>
      <c r="AH7" s="164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0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12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5"/>
      <c r="BQ7" s="168" t="s">
        <v>202</v>
      </c>
    </row>
    <row r="8" spans="1:70" x14ac:dyDescent="0.2">
      <c r="A8" s="162">
        <v>5</v>
      </c>
      <c r="B8" s="26">
        <v>44293</v>
      </c>
      <c r="C8" s="163" t="s">
        <v>141</v>
      </c>
      <c r="D8" s="163" t="s">
        <v>148</v>
      </c>
      <c r="E8" s="163">
        <v>44197</v>
      </c>
      <c r="F8" s="163" t="s">
        <v>147</v>
      </c>
      <c r="G8" s="163" t="s">
        <v>153</v>
      </c>
      <c r="H8" s="164">
        <v>65.454545454545453</v>
      </c>
      <c r="I8" s="164"/>
      <c r="J8" s="164"/>
      <c r="K8" s="165" t="s">
        <v>144</v>
      </c>
      <c r="L8" s="166">
        <v>12000</v>
      </c>
      <c r="M8" s="166">
        <v>408000</v>
      </c>
      <c r="N8" s="166"/>
      <c r="O8" s="166"/>
      <c r="P8" s="166"/>
      <c r="Q8" s="166"/>
      <c r="R8" s="166"/>
      <c r="S8" s="166"/>
      <c r="T8" s="166"/>
      <c r="U8" s="166"/>
      <c r="V8" s="166"/>
      <c r="W8" s="164">
        <v>3.9363636363636361</v>
      </c>
      <c r="X8" s="164">
        <v>3.4</v>
      </c>
      <c r="Y8" s="164">
        <v>2.7272727272727271</v>
      </c>
      <c r="Z8" s="164">
        <v>0</v>
      </c>
      <c r="AA8" s="164">
        <v>0</v>
      </c>
      <c r="AB8" s="164">
        <v>0</v>
      </c>
      <c r="AC8" s="164">
        <v>3.9363636363636361</v>
      </c>
      <c r="AD8" s="164">
        <v>3.4</v>
      </c>
      <c r="AE8" s="164">
        <v>2.7272727272727271</v>
      </c>
      <c r="AF8" s="164">
        <v>0</v>
      </c>
      <c r="AG8" s="164">
        <v>0</v>
      </c>
      <c r="AH8" s="164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0</v>
      </c>
      <c r="AU8" s="167">
        <v>8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12</v>
      </c>
      <c r="BG8" s="167" t="s">
        <v>28</v>
      </c>
      <c r="BH8" s="167">
        <v>12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5"/>
      <c r="BQ8" s="168" t="s">
        <v>214</v>
      </c>
    </row>
    <row r="9" spans="1:70" x14ac:dyDescent="0.2">
      <c r="A9" s="162">
        <v>6</v>
      </c>
      <c r="B9" s="26">
        <v>44293</v>
      </c>
      <c r="C9" s="163" t="s">
        <v>141</v>
      </c>
      <c r="D9" s="163" t="s">
        <v>148</v>
      </c>
      <c r="E9" s="163">
        <v>44013</v>
      </c>
      <c r="F9" s="163" t="s">
        <v>155</v>
      </c>
      <c r="G9" s="163" t="s">
        <v>156</v>
      </c>
      <c r="H9" s="164">
        <v>70</v>
      </c>
      <c r="I9" s="164"/>
      <c r="J9" s="164"/>
      <c r="K9" s="165" t="s">
        <v>144</v>
      </c>
      <c r="L9" s="166">
        <v>12000</v>
      </c>
      <c r="M9" s="166">
        <v>18000</v>
      </c>
      <c r="N9" s="166">
        <v>30000</v>
      </c>
      <c r="O9" s="166">
        <v>60000</v>
      </c>
      <c r="P9" s="170"/>
      <c r="Q9" s="170"/>
      <c r="R9" s="170"/>
      <c r="S9" s="170"/>
      <c r="T9" s="170"/>
      <c r="U9" s="170"/>
      <c r="V9" s="170"/>
      <c r="W9" s="164">
        <v>3.5</v>
      </c>
      <c r="X9" s="164">
        <v>3.1545454545454543</v>
      </c>
      <c r="Y9" s="164">
        <v>3.0545454545454542</v>
      </c>
      <c r="Z9" s="164">
        <v>3</v>
      </c>
      <c r="AA9" s="164">
        <v>2.5999999999999996</v>
      </c>
      <c r="AB9" s="164">
        <v>0</v>
      </c>
      <c r="AC9" s="164">
        <v>3.5</v>
      </c>
      <c r="AD9" s="164">
        <v>3.1545454545454543</v>
      </c>
      <c r="AE9" s="164">
        <v>3.0545454545454542</v>
      </c>
      <c r="AF9" s="164">
        <v>3</v>
      </c>
      <c r="AG9" s="164">
        <v>2.5999999999999996</v>
      </c>
      <c r="AH9" s="164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0</v>
      </c>
      <c r="BG9" s="167" t="s">
        <v>145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5"/>
      <c r="BQ9" s="168" t="s">
        <v>204</v>
      </c>
    </row>
    <row r="10" spans="1:70" x14ac:dyDescent="0.2">
      <c r="A10" s="162"/>
      <c r="B10" s="26">
        <v>44293</v>
      </c>
      <c r="C10" s="163" t="s">
        <v>141</v>
      </c>
      <c r="D10" s="163" t="s">
        <v>148</v>
      </c>
      <c r="E10" s="163">
        <v>44013</v>
      </c>
      <c r="F10" s="163" t="s">
        <v>193</v>
      </c>
      <c r="G10" s="163" t="s">
        <v>194</v>
      </c>
      <c r="H10" s="164">
        <v>70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66">
        <v>300000</v>
      </c>
      <c r="Q10" s="170"/>
      <c r="R10" s="170"/>
      <c r="S10" s="170"/>
      <c r="T10" s="170"/>
      <c r="U10" s="170"/>
      <c r="V10" s="170"/>
      <c r="W10" s="164">
        <v>4.1363636363636358</v>
      </c>
      <c r="X10" s="164">
        <v>3.836363636363636</v>
      </c>
      <c r="Y10" s="164">
        <v>3.8181818181818179</v>
      </c>
      <c r="Z10" s="164">
        <v>3.6727272727272724</v>
      </c>
      <c r="AA10" s="164">
        <v>3.5999999999999996</v>
      </c>
      <c r="AB10" s="164">
        <v>3.5999999999999996</v>
      </c>
      <c r="AC10" s="164">
        <v>4.1363636363636358</v>
      </c>
      <c r="AD10" s="164">
        <v>3.836363636363636</v>
      </c>
      <c r="AE10" s="164">
        <v>3.8181818181818179</v>
      </c>
      <c r="AF10" s="164">
        <v>3.6727272727272724</v>
      </c>
      <c r="AG10" s="164">
        <v>3.5999999999999996</v>
      </c>
      <c r="AH10" s="164">
        <v>3.5999999999999996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15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0</v>
      </c>
      <c r="BG10" s="167" t="s">
        <v>145</v>
      </c>
      <c r="BH10" s="167">
        <v>0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5"/>
      <c r="BQ10" s="168" t="s">
        <v>205</v>
      </c>
    </row>
    <row r="11" spans="1:70" x14ac:dyDescent="0.2">
      <c r="A11" s="162"/>
      <c r="B11" s="26">
        <v>44293</v>
      </c>
      <c r="C11" s="163" t="s">
        <v>141</v>
      </c>
      <c r="D11" s="163" t="s">
        <v>148</v>
      </c>
      <c r="E11" s="163">
        <v>44270</v>
      </c>
      <c r="F11" s="163" t="s">
        <v>218</v>
      </c>
      <c r="G11" s="163" t="s">
        <v>219</v>
      </c>
      <c r="H11" s="164">
        <v>65</v>
      </c>
      <c r="I11" s="164"/>
      <c r="J11" s="164"/>
      <c r="K11" s="165" t="s">
        <v>144</v>
      </c>
      <c r="L11" s="166">
        <v>12000</v>
      </c>
      <c r="M11" s="166">
        <v>18000</v>
      </c>
      <c r="N11" s="166">
        <v>30000</v>
      </c>
      <c r="O11" s="166">
        <v>60000</v>
      </c>
      <c r="P11" s="166">
        <v>300000</v>
      </c>
      <c r="Q11" s="170"/>
      <c r="R11" s="170"/>
      <c r="S11" s="170"/>
      <c r="T11" s="170"/>
      <c r="U11" s="170"/>
      <c r="V11" s="170"/>
      <c r="W11" s="164">
        <v>3.19</v>
      </c>
      <c r="X11" s="164">
        <v>3.19</v>
      </c>
      <c r="Y11" s="164">
        <v>3.19</v>
      </c>
      <c r="Z11" s="164">
        <v>3.19</v>
      </c>
      <c r="AA11" s="164">
        <v>3.19</v>
      </c>
      <c r="AB11" s="164">
        <v>3.19</v>
      </c>
      <c r="AC11" s="164">
        <v>3.19</v>
      </c>
      <c r="AD11" s="164">
        <v>3.19</v>
      </c>
      <c r="AE11" s="164">
        <v>3.19</v>
      </c>
      <c r="AF11" s="164">
        <v>3.19</v>
      </c>
      <c r="AG11" s="164">
        <v>3.19</v>
      </c>
      <c r="AH11" s="164">
        <v>3.19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0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0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5"/>
      <c r="BQ11" s="168" t="s">
        <v>220</v>
      </c>
    </row>
    <row r="12" spans="1:70" x14ac:dyDescent="0.2">
      <c r="A12" s="162">
        <v>7</v>
      </c>
      <c r="B12" s="26">
        <v>44293</v>
      </c>
      <c r="C12" s="163" t="s">
        <v>141</v>
      </c>
      <c r="D12" s="163" t="s">
        <v>149</v>
      </c>
      <c r="E12" s="163">
        <v>44197</v>
      </c>
      <c r="F12" s="163" t="s">
        <v>147</v>
      </c>
      <c r="G12" s="163" t="s">
        <v>153</v>
      </c>
      <c r="H12" s="164">
        <v>63.636363636363633</v>
      </c>
      <c r="I12" s="164"/>
      <c r="J12" s="164"/>
      <c r="K12" s="165" t="s">
        <v>144</v>
      </c>
      <c r="L12" s="166">
        <v>12000</v>
      </c>
      <c r="M12" s="166">
        <v>408000</v>
      </c>
      <c r="N12" s="166"/>
      <c r="O12" s="166"/>
      <c r="P12" s="166"/>
      <c r="Q12" s="166"/>
      <c r="R12" s="166"/>
      <c r="S12" s="166"/>
      <c r="T12" s="166"/>
      <c r="U12" s="166"/>
      <c r="V12" s="166"/>
      <c r="W12" s="164">
        <v>4.1545454545454543</v>
      </c>
      <c r="X12" s="164">
        <v>3.4818181818181815</v>
      </c>
      <c r="Y12" s="164">
        <v>2.7272727272727271</v>
      </c>
      <c r="Z12" s="164">
        <v>0</v>
      </c>
      <c r="AA12" s="164">
        <v>0</v>
      </c>
      <c r="AB12" s="164">
        <v>0</v>
      </c>
      <c r="AC12" s="164">
        <v>4.1545454545454543</v>
      </c>
      <c r="AD12" s="164">
        <v>3.4818181818181815</v>
      </c>
      <c r="AE12" s="164">
        <v>2.7272727272727271</v>
      </c>
      <c r="AF12" s="164">
        <v>0</v>
      </c>
      <c r="AG12" s="164">
        <v>0</v>
      </c>
      <c r="AH12" s="164">
        <v>0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0</v>
      </c>
      <c r="AU12" s="167">
        <v>8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12</v>
      </c>
      <c r="BG12" s="167" t="s">
        <v>28</v>
      </c>
      <c r="BH12" s="167">
        <v>12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5"/>
      <c r="BQ12" s="168" t="s">
        <v>216</v>
      </c>
    </row>
    <row r="13" spans="1:70" x14ac:dyDescent="0.2">
      <c r="A13" s="162">
        <v>8</v>
      </c>
      <c r="B13" s="26">
        <v>44293</v>
      </c>
      <c r="C13" s="163" t="s">
        <v>141</v>
      </c>
      <c r="D13" s="163" t="s">
        <v>150</v>
      </c>
      <c r="E13" s="163">
        <v>44013</v>
      </c>
      <c r="F13" s="163" t="s">
        <v>143</v>
      </c>
      <c r="G13" s="163" t="s">
        <v>151</v>
      </c>
      <c r="H13" s="164">
        <v>69.61818181818181</v>
      </c>
      <c r="I13" s="164"/>
      <c r="J13" s="164"/>
      <c r="K13" s="165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164">
        <v>3.3272727272727272</v>
      </c>
      <c r="X13" s="164">
        <v>0</v>
      </c>
      <c r="Y13" s="164">
        <v>0</v>
      </c>
      <c r="Z13" s="164">
        <v>0</v>
      </c>
      <c r="AA13" s="164">
        <v>0</v>
      </c>
      <c r="AB13" s="164">
        <v>0</v>
      </c>
      <c r="AC13" s="164">
        <v>3.3272727272727272</v>
      </c>
      <c r="AD13" s="164">
        <v>0</v>
      </c>
      <c r="AE13" s="164">
        <v>0</v>
      </c>
      <c r="AF13" s="164">
        <v>0</v>
      </c>
      <c r="AG13" s="164">
        <v>0</v>
      </c>
      <c r="AH13" s="164">
        <v>0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0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12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5"/>
      <c r="BQ13" s="168" t="s">
        <v>207</v>
      </c>
    </row>
    <row r="14" spans="1:70" x14ac:dyDescent="0.2">
      <c r="A14" s="162">
        <v>9</v>
      </c>
      <c r="B14" s="26">
        <v>44293</v>
      </c>
      <c r="C14" s="163" t="s">
        <v>141</v>
      </c>
      <c r="D14" s="163" t="s">
        <v>150</v>
      </c>
      <c r="E14" s="163">
        <v>44197</v>
      </c>
      <c r="F14" s="163" t="s">
        <v>147</v>
      </c>
      <c r="G14" s="163" t="s">
        <v>153</v>
      </c>
      <c r="H14" s="164">
        <v>57.27</v>
      </c>
      <c r="I14" s="164"/>
      <c r="J14" s="164"/>
      <c r="K14" s="165"/>
      <c r="L14" s="64"/>
      <c r="M14" s="64"/>
      <c r="N14" s="166"/>
      <c r="O14" s="166"/>
      <c r="P14" s="166"/>
      <c r="Q14" s="166"/>
      <c r="R14" s="166"/>
      <c r="S14" s="166"/>
      <c r="T14" s="166"/>
      <c r="U14" s="166"/>
      <c r="V14" s="166"/>
      <c r="W14" s="164">
        <v>3.27</v>
      </c>
      <c r="X14" s="164">
        <v>0</v>
      </c>
      <c r="Y14" s="164">
        <v>0</v>
      </c>
      <c r="Z14" s="164">
        <v>0</v>
      </c>
      <c r="AA14" s="164">
        <v>0</v>
      </c>
      <c r="AB14" s="164">
        <v>0</v>
      </c>
      <c r="AC14" s="164">
        <v>3.27</v>
      </c>
      <c r="AD14" s="164">
        <v>0</v>
      </c>
      <c r="AE14" s="164">
        <v>0</v>
      </c>
      <c r="AF14" s="164">
        <v>0</v>
      </c>
      <c r="AG14" s="164">
        <v>0</v>
      </c>
      <c r="AH14" s="164">
        <v>0</v>
      </c>
      <c r="AI14" s="162"/>
      <c r="AJ14" s="162"/>
      <c r="AK14" s="162"/>
      <c r="AL14" s="162"/>
      <c r="AM14" s="162"/>
      <c r="AN14" s="162"/>
      <c r="AO14" s="167" t="s">
        <v>145</v>
      </c>
      <c r="AP14" s="167"/>
      <c r="AQ14" s="167">
        <v>3</v>
      </c>
      <c r="AR14" s="167">
        <v>3</v>
      </c>
      <c r="AS14" s="167"/>
      <c r="AT14" s="167">
        <v>0</v>
      </c>
      <c r="AU14" s="167">
        <v>8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/>
      <c r="BC14" s="167"/>
      <c r="BD14" s="167">
        <v>0</v>
      </c>
      <c r="BE14" s="167">
        <v>0</v>
      </c>
      <c r="BF14" s="167">
        <v>12</v>
      </c>
      <c r="BG14" s="167" t="s">
        <v>28</v>
      </c>
      <c r="BH14" s="167">
        <v>12</v>
      </c>
      <c r="BI14" s="167" t="s">
        <v>145</v>
      </c>
      <c r="BJ14" s="167"/>
      <c r="BK14" s="167"/>
      <c r="BL14" s="169"/>
      <c r="BM14" s="162"/>
      <c r="BN14" s="167"/>
      <c r="BO14" s="167" t="s">
        <v>146</v>
      </c>
      <c r="BP14" s="185"/>
      <c r="BQ14" s="168" t="s">
        <v>217</v>
      </c>
    </row>
    <row r="15" spans="1:70" x14ac:dyDescent="0.2">
      <c r="B15" s="26">
        <v>44293</v>
      </c>
      <c r="C15" s="163" t="s">
        <v>141</v>
      </c>
      <c r="D15" s="163" t="s">
        <v>150</v>
      </c>
      <c r="E15" s="163">
        <v>44013</v>
      </c>
      <c r="F15" s="163" t="s">
        <v>193</v>
      </c>
      <c r="G15" s="163" t="s">
        <v>194</v>
      </c>
      <c r="H15" s="164">
        <v>70</v>
      </c>
      <c r="I15" s="164"/>
      <c r="J15" s="164"/>
      <c r="K15" s="165" t="s">
        <v>144</v>
      </c>
      <c r="L15" s="166">
        <v>12000</v>
      </c>
      <c r="M15" s="166">
        <v>18000</v>
      </c>
      <c r="N15" s="166">
        <v>30000</v>
      </c>
      <c r="O15" s="166">
        <v>60000</v>
      </c>
      <c r="P15" s="166">
        <v>300000</v>
      </c>
      <c r="Q15" s="170"/>
      <c r="R15" s="170"/>
      <c r="S15" s="170"/>
      <c r="T15" s="170"/>
      <c r="U15" s="170"/>
      <c r="V15" s="170"/>
      <c r="W15" s="164">
        <v>4.1363636363636358</v>
      </c>
      <c r="X15" s="164">
        <v>3.836363636363636</v>
      </c>
      <c r="Y15" s="164">
        <v>3.8181818181818179</v>
      </c>
      <c r="Z15" s="164">
        <v>3.6727272727272724</v>
      </c>
      <c r="AA15" s="164">
        <v>3.5999999999999996</v>
      </c>
      <c r="AB15" s="164">
        <v>3.5999999999999996</v>
      </c>
      <c r="AC15" s="164">
        <v>4.1363636363636358</v>
      </c>
      <c r="AD15" s="164">
        <v>3.836363636363636</v>
      </c>
      <c r="AE15" s="164">
        <v>3.8181818181818179</v>
      </c>
      <c r="AF15" s="164">
        <v>3.6727272727272724</v>
      </c>
      <c r="AG15" s="164">
        <v>3.5999999999999996</v>
      </c>
      <c r="AH15" s="164">
        <v>3.5999999999999996</v>
      </c>
      <c r="AI15" s="162"/>
      <c r="AJ15" s="162"/>
      <c r="AK15" s="162"/>
      <c r="AL15" s="162"/>
      <c r="AM15" s="162"/>
      <c r="AN15" s="162"/>
      <c r="AO15" s="167" t="s">
        <v>145</v>
      </c>
      <c r="AP15" s="167"/>
      <c r="AQ15" s="167">
        <v>3</v>
      </c>
      <c r="AR15" s="167">
        <v>3</v>
      </c>
      <c r="AS15" s="167"/>
      <c r="AT15" s="167">
        <v>0</v>
      </c>
      <c r="AU15" s="167">
        <v>15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/>
      <c r="BC15" s="167"/>
      <c r="BD15" s="167">
        <v>0</v>
      </c>
      <c r="BE15" s="167">
        <v>0</v>
      </c>
      <c r="BF15" s="167">
        <v>0</v>
      </c>
      <c r="BG15" s="167" t="s">
        <v>145</v>
      </c>
      <c r="BH15" s="167">
        <v>0</v>
      </c>
      <c r="BI15" s="167" t="s">
        <v>145</v>
      </c>
      <c r="BJ15" s="167"/>
      <c r="BK15" s="167"/>
      <c r="BL15" s="169"/>
      <c r="BM15" s="162"/>
      <c r="BN15" s="167"/>
      <c r="BO15" s="167" t="s">
        <v>146</v>
      </c>
      <c r="BP15" s="185"/>
      <c r="BQ15" s="168" t="s">
        <v>209</v>
      </c>
    </row>
    <row r="18" spans="8:8" x14ac:dyDescent="0.2">
      <c r="H18" s="272"/>
    </row>
  </sheetData>
  <sheetProtection algorithmName="SHA-512" hashValue="klCG3F4O+Uz7E35dK+s6Se7p4qdgDW+KFm8OuS7jBTFCtH09ShT9T8/cXeSNK9VyYxzAcf1z/fKjorduyJB1zA==" saltValue="XdpuoJaa7J6+ljNrTvyRdQ==" spinCount="100000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43AE-A2F2-7F44-A7EE-DA40ECE6A210}">
  <sheetPr codeName="Sheet18"/>
  <dimension ref="A1:BR18"/>
  <sheetViews>
    <sheetView zoomScale="120" zoomScaleNormal="120" zoomScalePageLayoutView="120" workbookViewId="0">
      <selection activeCell="B2" sqref="B2:B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7" t="s">
        <v>164</v>
      </c>
      <c r="J1" s="178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79" t="s">
        <v>166</v>
      </c>
      <c r="R1" s="179" t="s">
        <v>167</v>
      </c>
      <c r="S1" s="179" t="s">
        <v>168</v>
      </c>
      <c r="T1" s="179" t="s">
        <v>169</v>
      </c>
      <c r="U1" s="179" t="s">
        <v>170</v>
      </c>
      <c r="V1" s="180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1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2" t="s">
        <v>173</v>
      </c>
      <c r="BC1" s="183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4" t="s">
        <v>175</v>
      </c>
      <c r="BK1" s="184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6" t="s">
        <v>177</v>
      </c>
      <c r="BQ1" s="24" t="s">
        <v>75</v>
      </c>
      <c r="BR1" s="187" t="s">
        <v>178</v>
      </c>
    </row>
    <row r="2" spans="1:70" x14ac:dyDescent="0.2">
      <c r="A2" s="162">
        <v>1</v>
      </c>
      <c r="B2" s="26">
        <v>44124</v>
      </c>
      <c r="C2" s="163" t="s">
        <v>141</v>
      </c>
      <c r="D2" s="163" t="s">
        <v>142</v>
      </c>
      <c r="E2" s="163">
        <v>44013</v>
      </c>
      <c r="F2" s="163" t="s">
        <v>143</v>
      </c>
      <c r="G2" s="163" t="s">
        <v>151</v>
      </c>
      <c r="H2" s="164">
        <v>124.7181818181818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164">
        <v>2.4272727272727268</v>
      </c>
      <c r="X2" s="164">
        <v>0</v>
      </c>
      <c r="Y2" s="164">
        <v>0</v>
      </c>
      <c r="Z2" s="164">
        <v>0</v>
      </c>
      <c r="AA2" s="164">
        <v>0</v>
      </c>
      <c r="AB2" s="164">
        <v>0</v>
      </c>
      <c r="AC2" s="164">
        <v>2.4272727272727268</v>
      </c>
      <c r="AD2" s="164">
        <v>0</v>
      </c>
      <c r="AE2" s="164">
        <v>0</v>
      </c>
      <c r="AF2" s="164">
        <v>0</v>
      </c>
      <c r="AG2" s="164">
        <v>0</v>
      </c>
      <c r="AH2" s="164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12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5"/>
      <c r="BQ2" s="168" t="s">
        <v>198</v>
      </c>
    </row>
    <row r="3" spans="1:70" x14ac:dyDescent="0.2">
      <c r="A3" s="162">
        <v>2</v>
      </c>
      <c r="B3" s="26">
        <v>44124</v>
      </c>
      <c r="C3" s="163" t="s">
        <v>141</v>
      </c>
      <c r="D3" s="163" t="s">
        <v>142</v>
      </c>
      <c r="E3" s="163">
        <v>44027</v>
      </c>
      <c r="F3" s="163" t="s">
        <v>147</v>
      </c>
      <c r="G3" s="163" t="s">
        <v>153</v>
      </c>
      <c r="H3" s="164">
        <v>105.90909090909091</v>
      </c>
      <c r="I3" s="164"/>
      <c r="J3" s="164"/>
      <c r="K3" s="165" t="s">
        <v>144</v>
      </c>
      <c r="L3" s="166">
        <v>102000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4">
        <v>2.8545454545454545</v>
      </c>
      <c r="X3" s="164">
        <v>2.2181818181818178</v>
      </c>
      <c r="Y3" s="164">
        <v>0</v>
      </c>
      <c r="Z3" s="164">
        <v>0</v>
      </c>
      <c r="AA3" s="164">
        <v>0</v>
      </c>
      <c r="AB3" s="164">
        <v>0</v>
      </c>
      <c r="AC3" s="164">
        <v>2.8545454545454545</v>
      </c>
      <c r="AD3" s="164">
        <v>2.2181818181818178</v>
      </c>
      <c r="AE3" s="164">
        <v>0</v>
      </c>
      <c r="AF3" s="164">
        <v>0</v>
      </c>
      <c r="AG3" s="164">
        <v>0</v>
      </c>
      <c r="AH3" s="164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6</v>
      </c>
      <c r="AU3" s="167">
        <v>0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5"/>
      <c r="BQ3" s="168" t="s">
        <v>199</v>
      </c>
    </row>
    <row r="4" spans="1:70" x14ac:dyDescent="0.2">
      <c r="A4" s="162">
        <v>3</v>
      </c>
      <c r="B4" s="26">
        <v>44124</v>
      </c>
      <c r="C4" s="163" t="s">
        <v>141</v>
      </c>
      <c r="D4" s="163" t="s">
        <v>142</v>
      </c>
      <c r="E4" s="163">
        <v>44057</v>
      </c>
      <c r="F4" s="163" t="s">
        <v>155</v>
      </c>
      <c r="G4" s="163" t="s">
        <v>156</v>
      </c>
      <c r="H4" s="164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164">
        <v>2.5545454545454542</v>
      </c>
      <c r="X4" s="164">
        <v>2.1999999999999997</v>
      </c>
      <c r="Y4" s="164">
        <v>1.9636363636363636</v>
      </c>
      <c r="Z4" s="164">
        <v>0</v>
      </c>
      <c r="AA4" s="164">
        <v>0</v>
      </c>
      <c r="AB4" s="164">
        <v>0</v>
      </c>
      <c r="AC4" s="164">
        <v>2.5545454545454542</v>
      </c>
      <c r="AD4" s="164">
        <v>2.1999999999999997</v>
      </c>
      <c r="AE4" s="164">
        <v>1.9636363636363636</v>
      </c>
      <c r="AF4" s="164">
        <v>0</v>
      </c>
      <c r="AG4" s="164">
        <v>0</v>
      </c>
      <c r="AH4" s="164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5"/>
      <c r="BQ4" s="168" t="s">
        <v>200</v>
      </c>
    </row>
    <row r="5" spans="1:70" x14ac:dyDescent="0.2">
      <c r="A5" s="162"/>
      <c r="B5" s="26">
        <v>44124</v>
      </c>
      <c r="C5" s="163" t="s">
        <v>141</v>
      </c>
      <c r="D5" s="163" t="s">
        <v>142</v>
      </c>
      <c r="E5" s="163">
        <v>44013</v>
      </c>
      <c r="F5" s="163" t="s">
        <v>193</v>
      </c>
      <c r="G5" s="163" t="s">
        <v>194</v>
      </c>
      <c r="H5" s="164">
        <v>115</v>
      </c>
      <c r="I5" s="164"/>
      <c r="J5" s="164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6"/>
      <c r="R5" s="166"/>
      <c r="S5" s="166"/>
      <c r="T5" s="166"/>
      <c r="U5" s="166"/>
      <c r="V5" s="166"/>
      <c r="W5" s="164">
        <v>2.9363636363636361</v>
      </c>
      <c r="X5" s="164">
        <v>2.5272727272727269</v>
      </c>
      <c r="Y5" s="164">
        <v>2.2636363636363637</v>
      </c>
      <c r="Z5" s="164">
        <v>0</v>
      </c>
      <c r="AA5" s="164">
        <v>0</v>
      </c>
      <c r="AB5" s="164">
        <v>0</v>
      </c>
      <c r="AC5" s="164">
        <v>2.9363636363636361</v>
      </c>
      <c r="AD5" s="164">
        <v>2.5272727272727269</v>
      </c>
      <c r="AE5" s="164">
        <v>2.2636363636363637</v>
      </c>
      <c r="AF5" s="164">
        <v>0</v>
      </c>
      <c r="AG5" s="164">
        <v>0</v>
      </c>
      <c r="AH5" s="164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5"/>
      <c r="BQ5" s="168" t="s">
        <v>201</v>
      </c>
    </row>
    <row r="6" spans="1:70" x14ac:dyDescent="0.2">
      <c r="A6" s="162"/>
      <c r="B6" s="26">
        <v>44124</v>
      </c>
      <c r="C6" s="163" t="s">
        <v>141</v>
      </c>
      <c r="D6" s="163" t="s">
        <v>142</v>
      </c>
      <c r="E6" s="163">
        <v>44106</v>
      </c>
      <c r="F6" s="163" t="s">
        <v>210</v>
      </c>
      <c r="G6" s="163" t="s">
        <v>211</v>
      </c>
      <c r="H6" s="164">
        <v>114.45454545454545</v>
      </c>
      <c r="I6" s="164"/>
      <c r="J6" s="164"/>
      <c r="K6" s="165" t="s">
        <v>144</v>
      </c>
      <c r="L6" s="166">
        <v>102000</v>
      </c>
      <c r="M6" s="166">
        <v>498000</v>
      </c>
      <c r="N6" s="166"/>
      <c r="O6" s="166"/>
      <c r="P6" s="166"/>
      <c r="Q6" s="166"/>
      <c r="R6" s="166"/>
      <c r="S6" s="166"/>
      <c r="T6" s="166"/>
      <c r="U6" s="166"/>
      <c r="V6" s="166"/>
      <c r="W6" s="164">
        <v>2.9818181818181815</v>
      </c>
      <c r="X6" s="164">
        <v>2.5090909090909088</v>
      </c>
      <c r="Y6" s="164">
        <v>2.3090909090909091</v>
      </c>
      <c r="Z6" s="164">
        <v>0</v>
      </c>
      <c r="AA6" s="164">
        <v>0</v>
      </c>
      <c r="AB6" s="164">
        <v>0</v>
      </c>
      <c r="AC6" s="164">
        <v>2.9818181818181815</v>
      </c>
      <c r="AD6" s="164">
        <v>2.5090909090909088</v>
      </c>
      <c r="AE6" s="164">
        <v>2.3090909090909091</v>
      </c>
      <c r="AF6" s="164">
        <v>0</v>
      </c>
      <c r="AG6" s="164">
        <v>0</v>
      </c>
      <c r="AH6" s="164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15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0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5"/>
      <c r="BQ6" s="168" t="s">
        <v>212</v>
      </c>
    </row>
    <row r="7" spans="1:70" x14ac:dyDescent="0.2">
      <c r="A7" s="162">
        <v>4</v>
      </c>
      <c r="B7" s="26">
        <v>44124</v>
      </c>
      <c r="C7" s="163" t="s">
        <v>141</v>
      </c>
      <c r="D7" s="163" t="s">
        <v>148</v>
      </c>
      <c r="E7" s="163">
        <v>44013</v>
      </c>
      <c r="F7" s="163" t="s">
        <v>143</v>
      </c>
      <c r="G7" s="163" t="s">
        <v>151</v>
      </c>
      <c r="H7" s="164">
        <v>69.61818181818181</v>
      </c>
      <c r="I7" s="164"/>
      <c r="J7" s="164"/>
      <c r="K7" s="165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164">
        <v>3.3272727272727272</v>
      </c>
      <c r="X7" s="164">
        <v>0</v>
      </c>
      <c r="Y7" s="164">
        <v>0</v>
      </c>
      <c r="Z7" s="164">
        <v>0</v>
      </c>
      <c r="AA7" s="164">
        <v>0</v>
      </c>
      <c r="AB7" s="164">
        <v>0</v>
      </c>
      <c r="AC7" s="164">
        <v>3.3272727272727272</v>
      </c>
      <c r="AD7" s="164">
        <v>0</v>
      </c>
      <c r="AE7" s="164">
        <v>0</v>
      </c>
      <c r="AF7" s="164">
        <v>0</v>
      </c>
      <c r="AG7" s="164">
        <v>0</v>
      </c>
      <c r="AH7" s="164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0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12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5"/>
      <c r="BQ7" s="168" t="s">
        <v>202</v>
      </c>
    </row>
    <row r="8" spans="1:70" x14ac:dyDescent="0.2">
      <c r="A8" s="162">
        <v>5</v>
      </c>
      <c r="B8" s="26">
        <v>44124</v>
      </c>
      <c r="C8" s="163" t="s">
        <v>141</v>
      </c>
      <c r="D8" s="163" t="s">
        <v>148</v>
      </c>
      <c r="E8" s="163">
        <v>44027</v>
      </c>
      <c r="F8" s="163" t="s">
        <v>147</v>
      </c>
      <c r="G8" s="163" t="s">
        <v>153</v>
      </c>
      <c r="H8" s="164">
        <v>65.454545454545453</v>
      </c>
      <c r="I8" s="164"/>
      <c r="J8" s="164"/>
      <c r="K8" s="165" t="s">
        <v>144</v>
      </c>
      <c r="L8" s="166">
        <v>12000</v>
      </c>
      <c r="M8" s="166">
        <v>408000</v>
      </c>
      <c r="N8" s="166"/>
      <c r="O8" s="166"/>
      <c r="P8" s="166"/>
      <c r="Q8" s="166"/>
      <c r="R8" s="166"/>
      <c r="S8" s="166"/>
      <c r="T8" s="166"/>
      <c r="U8" s="166"/>
      <c r="V8" s="166"/>
      <c r="W8" s="164">
        <v>3.9363636363636361</v>
      </c>
      <c r="X8" s="164">
        <v>3.4</v>
      </c>
      <c r="Y8" s="164">
        <v>2.7272727272727271</v>
      </c>
      <c r="Z8" s="164">
        <v>0</v>
      </c>
      <c r="AA8" s="164">
        <v>0</v>
      </c>
      <c r="AB8" s="164">
        <v>0</v>
      </c>
      <c r="AC8" s="164">
        <v>3.9363636363636361</v>
      </c>
      <c r="AD8" s="164">
        <v>3.4</v>
      </c>
      <c r="AE8" s="164">
        <v>2.7272727272727271</v>
      </c>
      <c r="AF8" s="164">
        <v>0</v>
      </c>
      <c r="AG8" s="164">
        <v>0</v>
      </c>
      <c r="AH8" s="164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6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12</v>
      </c>
      <c r="BG8" s="167" t="s">
        <v>28</v>
      </c>
      <c r="BH8" s="167">
        <v>12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5"/>
      <c r="BQ8" s="168" t="s">
        <v>203</v>
      </c>
    </row>
    <row r="9" spans="1:70" x14ac:dyDescent="0.2">
      <c r="A9" s="162">
        <v>6</v>
      </c>
      <c r="B9" s="26">
        <v>44124</v>
      </c>
      <c r="C9" s="163" t="s">
        <v>141</v>
      </c>
      <c r="D9" s="163" t="s">
        <v>148</v>
      </c>
      <c r="E9" s="163">
        <v>44013</v>
      </c>
      <c r="F9" s="163" t="s">
        <v>155</v>
      </c>
      <c r="G9" s="163" t="s">
        <v>156</v>
      </c>
      <c r="H9" s="164">
        <v>70</v>
      </c>
      <c r="I9" s="164"/>
      <c r="J9" s="164"/>
      <c r="K9" s="165" t="s">
        <v>144</v>
      </c>
      <c r="L9" s="166">
        <v>12000</v>
      </c>
      <c r="M9" s="166">
        <v>18000</v>
      </c>
      <c r="N9" s="166">
        <v>30000</v>
      </c>
      <c r="O9" s="166">
        <v>60000</v>
      </c>
      <c r="P9" s="170"/>
      <c r="Q9" s="170"/>
      <c r="R9" s="170"/>
      <c r="S9" s="170"/>
      <c r="T9" s="170"/>
      <c r="U9" s="170"/>
      <c r="V9" s="170"/>
      <c r="W9" s="164">
        <v>3.5</v>
      </c>
      <c r="X9" s="164">
        <v>3.1545454545454543</v>
      </c>
      <c r="Y9" s="164">
        <v>3.0545454545454542</v>
      </c>
      <c r="Z9" s="164">
        <v>3</v>
      </c>
      <c r="AA9" s="164">
        <v>2.5999999999999996</v>
      </c>
      <c r="AB9" s="164">
        <v>0</v>
      </c>
      <c r="AC9" s="164">
        <v>3.5</v>
      </c>
      <c r="AD9" s="164">
        <v>3.1545454545454543</v>
      </c>
      <c r="AE9" s="164">
        <v>3.0545454545454542</v>
      </c>
      <c r="AF9" s="164">
        <v>3</v>
      </c>
      <c r="AG9" s="164">
        <v>2.5999999999999996</v>
      </c>
      <c r="AH9" s="164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0</v>
      </c>
      <c r="BG9" s="167" t="s">
        <v>145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5"/>
      <c r="BQ9" s="168" t="s">
        <v>204</v>
      </c>
    </row>
    <row r="10" spans="1:70" x14ac:dyDescent="0.2">
      <c r="A10" s="162"/>
      <c r="B10" s="26">
        <v>44124</v>
      </c>
      <c r="C10" s="163" t="s">
        <v>141</v>
      </c>
      <c r="D10" s="163" t="s">
        <v>148</v>
      </c>
      <c r="E10" s="163">
        <v>44013</v>
      </c>
      <c r="F10" s="163" t="s">
        <v>193</v>
      </c>
      <c r="G10" s="163" t="s">
        <v>194</v>
      </c>
      <c r="H10" s="164">
        <v>70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66">
        <v>300000</v>
      </c>
      <c r="Q10" s="170"/>
      <c r="R10" s="170"/>
      <c r="S10" s="170"/>
      <c r="T10" s="170"/>
      <c r="U10" s="170"/>
      <c r="V10" s="170"/>
      <c r="W10" s="164">
        <v>4.1363636363636358</v>
      </c>
      <c r="X10" s="164">
        <v>3.836363636363636</v>
      </c>
      <c r="Y10" s="164">
        <v>3.8181818181818179</v>
      </c>
      <c r="Z10" s="164">
        <v>3.6727272727272724</v>
      </c>
      <c r="AA10" s="164">
        <v>3.5999999999999996</v>
      </c>
      <c r="AB10" s="164">
        <v>3.5999999999999996</v>
      </c>
      <c r="AC10" s="164">
        <v>4.1363636363636358</v>
      </c>
      <c r="AD10" s="164">
        <v>3.836363636363636</v>
      </c>
      <c r="AE10" s="164">
        <v>3.8181818181818179</v>
      </c>
      <c r="AF10" s="164">
        <v>3.6727272727272724</v>
      </c>
      <c r="AG10" s="164">
        <v>3.5999999999999996</v>
      </c>
      <c r="AH10" s="164">
        <v>3.5999999999999996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15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0</v>
      </c>
      <c r="BG10" s="167" t="s">
        <v>145</v>
      </c>
      <c r="BH10" s="167">
        <v>0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5"/>
      <c r="BQ10" s="168" t="s">
        <v>205</v>
      </c>
    </row>
    <row r="11" spans="1:70" x14ac:dyDescent="0.2">
      <c r="A11" s="162"/>
      <c r="B11" s="26">
        <v>44124</v>
      </c>
      <c r="C11" s="163" t="s">
        <v>141</v>
      </c>
      <c r="D11" s="163" t="s">
        <v>148</v>
      </c>
      <c r="E11" s="163">
        <v>44106</v>
      </c>
      <c r="F11" s="163" t="s">
        <v>210</v>
      </c>
      <c r="G11" s="163" t="s">
        <v>211</v>
      </c>
      <c r="H11" s="164">
        <v>65</v>
      </c>
      <c r="I11" s="164"/>
      <c r="J11" s="164"/>
      <c r="K11" s="165" t="s">
        <v>144</v>
      </c>
      <c r="L11" s="166">
        <v>12000</v>
      </c>
      <c r="M11" s="166">
        <v>18000</v>
      </c>
      <c r="N11" s="166">
        <v>30000</v>
      </c>
      <c r="O11" s="166">
        <v>60000</v>
      </c>
      <c r="P11" s="166">
        <v>300000</v>
      </c>
      <c r="Q11" s="170"/>
      <c r="R11" s="170"/>
      <c r="S11" s="170"/>
      <c r="T11" s="170"/>
      <c r="U11" s="170"/>
      <c r="V11" s="170"/>
      <c r="W11" s="164">
        <v>4.6181818181818182</v>
      </c>
      <c r="X11" s="164">
        <v>3.9</v>
      </c>
      <c r="Y11" s="164">
        <v>3.9</v>
      </c>
      <c r="Z11" s="164">
        <v>3.9</v>
      </c>
      <c r="AA11" s="164">
        <v>3.9</v>
      </c>
      <c r="AB11" s="164">
        <v>3.1999999999999997</v>
      </c>
      <c r="AC11" s="164">
        <v>4.6181818181818182</v>
      </c>
      <c r="AD11" s="164">
        <v>3.9</v>
      </c>
      <c r="AE11" s="164">
        <v>3.9</v>
      </c>
      <c r="AF11" s="164">
        <v>3.9</v>
      </c>
      <c r="AG11" s="164">
        <v>3.9</v>
      </c>
      <c r="AH11" s="164">
        <v>3.1999999999999997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15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0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5"/>
      <c r="BQ11" s="168" t="s">
        <v>213</v>
      </c>
    </row>
    <row r="12" spans="1:70" x14ac:dyDescent="0.2">
      <c r="A12" s="162">
        <v>7</v>
      </c>
      <c r="B12" s="26">
        <v>44124</v>
      </c>
      <c r="C12" s="163" t="s">
        <v>141</v>
      </c>
      <c r="D12" s="163" t="s">
        <v>149</v>
      </c>
      <c r="E12" s="163">
        <v>44027</v>
      </c>
      <c r="F12" s="163" t="s">
        <v>147</v>
      </c>
      <c r="G12" s="163" t="s">
        <v>153</v>
      </c>
      <c r="H12" s="164">
        <v>63.636363636363633</v>
      </c>
      <c r="I12" s="164"/>
      <c r="J12" s="164"/>
      <c r="K12" s="165" t="s">
        <v>144</v>
      </c>
      <c r="L12" s="166">
        <v>12000</v>
      </c>
      <c r="M12" s="166">
        <v>408000</v>
      </c>
      <c r="N12" s="166"/>
      <c r="O12" s="166"/>
      <c r="P12" s="166"/>
      <c r="Q12" s="166"/>
      <c r="R12" s="166"/>
      <c r="S12" s="166"/>
      <c r="T12" s="166"/>
      <c r="U12" s="166"/>
      <c r="V12" s="166"/>
      <c r="W12" s="164">
        <v>4.1545454545454543</v>
      </c>
      <c r="X12" s="164">
        <v>3.4818181818181815</v>
      </c>
      <c r="Y12" s="164">
        <v>2.7272727272727271</v>
      </c>
      <c r="Z12" s="164">
        <v>0</v>
      </c>
      <c r="AA12" s="164">
        <v>0</v>
      </c>
      <c r="AB12" s="164">
        <v>0</v>
      </c>
      <c r="AC12" s="164">
        <v>4.1545454545454543</v>
      </c>
      <c r="AD12" s="164">
        <v>3.4818181818181815</v>
      </c>
      <c r="AE12" s="164">
        <v>2.7272727272727271</v>
      </c>
      <c r="AF12" s="164">
        <v>0</v>
      </c>
      <c r="AG12" s="164">
        <v>0</v>
      </c>
      <c r="AH12" s="164">
        <v>0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6</v>
      </c>
      <c r="AU12" s="167">
        <v>0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12</v>
      </c>
      <c r="BG12" s="167" t="s">
        <v>28</v>
      </c>
      <c r="BH12" s="167">
        <v>12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5"/>
      <c r="BQ12" s="168" t="s">
        <v>206</v>
      </c>
    </row>
    <row r="13" spans="1:70" x14ac:dyDescent="0.2">
      <c r="A13" s="162">
        <v>8</v>
      </c>
      <c r="B13" s="26">
        <v>44124</v>
      </c>
      <c r="C13" s="163" t="s">
        <v>141</v>
      </c>
      <c r="D13" s="163" t="s">
        <v>150</v>
      </c>
      <c r="E13" s="163">
        <v>44013</v>
      </c>
      <c r="F13" s="163" t="s">
        <v>143</v>
      </c>
      <c r="G13" s="163" t="s">
        <v>151</v>
      </c>
      <c r="H13" s="164">
        <v>69.61818181818181</v>
      </c>
      <c r="I13" s="164"/>
      <c r="J13" s="164"/>
      <c r="K13" s="165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164">
        <v>3.3272727272727272</v>
      </c>
      <c r="X13" s="164">
        <v>0</v>
      </c>
      <c r="Y13" s="164">
        <v>0</v>
      </c>
      <c r="Z13" s="164">
        <v>0</v>
      </c>
      <c r="AA13" s="164">
        <v>0</v>
      </c>
      <c r="AB13" s="164">
        <v>0</v>
      </c>
      <c r="AC13" s="164">
        <v>3.3272727272727272</v>
      </c>
      <c r="AD13" s="164">
        <v>0</v>
      </c>
      <c r="AE13" s="164">
        <v>0</v>
      </c>
      <c r="AF13" s="164">
        <v>0</v>
      </c>
      <c r="AG13" s="164">
        <v>0</v>
      </c>
      <c r="AH13" s="164">
        <v>0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0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12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5"/>
      <c r="BQ13" s="168" t="s">
        <v>207</v>
      </c>
    </row>
    <row r="14" spans="1:70" x14ac:dyDescent="0.2">
      <c r="A14" s="162">
        <v>9</v>
      </c>
      <c r="B14" s="26">
        <v>44124</v>
      </c>
      <c r="C14" s="163" t="s">
        <v>141</v>
      </c>
      <c r="D14" s="163" t="s">
        <v>150</v>
      </c>
      <c r="E14" s="163">
        <v>44027</v>
      </c>
      <c r="F14" s="163" t="s">
        <v>147</v>
      </c>
      <c r="G14" s="163" t="s">
        <v>153</v>
      </c>
      <c r="H14" s="164">
        <v>65.454545454545453</v>
      </c>
      <c r="I14" s="164"/>
      <c r="J14" s="164"/>
      <c r="K14" s="165" t="s">
        <v>144</v>
      </c>
      <c r="L14" s="166">
        <v>12000</v>
      </c>
      <c r="M14" s="166">
        <v>408000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4">
        <v>3.9363636363636361</v>
      </c>
      <c r="X14" s="164">
        <v>3.4</v>
      </c>
      <c r="Y14" s="164">
        <v>2.7272727272727271</v>
      </c>
      <c r="Z14" s="164">
        <v>0</v>
      </c>
      <c r="AA14" s="164">
        <v>0</v>
      </c>
      <c r="AB14" s="164">
        <v>0</v>
      </c>
      <c r="AC14" s="164">
        <v>3.9363636363636361</v>
      </c>
      <c r="AD14" s="164">
        <v>3.4</v>
      </c>
      <c r="AE14" s="164">
        <v>2.7272727272727271</v>
      </c>
      <c r="AF14" s="164">
        <v>0</v>
      </c>
      <c r="AG14" s="164">
        <v>0</v>
      </c>
      <c r="AH14" s="164">
        <v>0</v>
      </c>
      <c r="AI14" s="162"/>
      <c r="AJ14" s="162"/>
      <c r="AK14" s="162"/>
      <c r="AL14" s="162"/>
      <c r="AM14" s="162"/>
      <c r="AN14" s="162"/>
      <c r="AO14" s="167" t="s">
        <v>145</v>
      </c>
      <c r="AP14" s="167"/>
      <c r="AQ14" s="167">
        <v>3</v>
      </c>
      <c r="AR14" s="167">
        <v>3</v>
      </c>
      <c r="AS14" s="167"/>
      <c r="AT14" s="167">
        <v>6</v>
      </c>
      <c r="AU14" s="167">
        <v>0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/>
      <c r="BC14" s="167"/>
      <c r="BD14" s="167">
        <v>0</v>
      </c>
      <c r="BE14" s="167">
        <v>0</v>
      </c>
      <c r="BF14" s="167">
        <v>12</v>
      </c>
      <c r="BG14" s="167" t="s">
        <v>28</v>
      </c>
      <c r="BH14" s="167">
        <v>12</v>
      </c>
      <c r="BI14" s="167" t="s">
        <v>145</v>
      </c>
      <c r="BJ14" s="167"/>
      <c r="BK14" s="167"/>
      <c r="BL14" s="169"/>
      <c r="BM14" s="162"/>
      <c r="BN14" s="167"/>
      <c r="BO14" s="167" t="s">
        <v>146</v>
      </c>
      <c r="BP14" s="185"/>
      <c r="BQ14" s="168" t="s">
        <v>208</v>
      </c>
    </row>
    <row r="15" spans="1:70" x14ac:dyDescent="0.2">
      <c r="B15" s="26">
        <v>44124</v>
      </c>
      <c r="C15" s="163" t="s">
        <v>141</v>
      </c>
      <c r="D15" s="163" t="s">
        <v>150</v>
      </c>
      <c r="E15" s="163">
        <v>44013</v>
      </c>
      <c r="F15" s="163" t="s">
        <v>193</v>
      </c>
      <c r="G15" s="163" t="s">
        <v>194</v>
      </c>
      <c r="H15" s="164">
        <v>70</v>
      </c>
      <c r="I15" s="164"/>
      <c r="J15" s="164"/>
      <c r="K15" s="165" t="s">
        <v>144</v>
      </c>
      <c r="L15" s="166">
        <v>12000</v>
      </c>
      <c r="M15" s="166">
        <v>18000</v>
      </c>
      <c r="N15" s="166">
        <v>30000</v>
      </c>
      <c r="O15" s="166">
        <v>60000</v>
      </c>
      <c r="P15" s="166">
        <v>300000</v>
      </c>
      <c r="Q15" s="170"/>
      <c r="R15" s="170"/>
      <c r="S15" s="170"/>
      <c r="T15" s="170"/>
      <c r="U15" s="170"/>
      <c r="V15" s="170"/>
      <c r="W15" s="164">
        <v>4.1363636363636358</v>
      </c>
      <c r="X15" s="164">
        <v>3.836363636363636</v>
      </c>
      <c r="Y15" s="164">
        <v>3.8181818181818179</v>
      </c>
      <c r="Z15" s="164">
        <v>3.6727272727272724</v>
      </c>
      <c r="AA15" s="164">
        <v>3.5999999999999996</v>
      </c>
      <c r="AB15" s="164">
        <v>3.5999999999999996</v>
      </c>
      <c r="AC15" s="164">
        <v>4.1363636363636358</v>
      </c>
      <c r="AD15" s="164">
        <v>3.836363636363636</v>
      </c>
      <c r="AE15" s="164">
        <v>3.8181818181818179</v>
      </c>
      <c r="AF15" s="164">
        <v>3.6727272727272724</v>
      </c>
      <c r="AG15" s="164">
        <v>3.5999999999999996</v>
      </c>
      <c r="AH15" s="164">
        <v>3.5999999999999996</v>
      </c>
      <c r="AI15" s="162"/>
      <c r="AJ15" s="162"/>
      <c r="AK15" s="162"/>
      <c r="AL15" s="162"/>
      <c r="AM15" s="162"/>
      <c r="AN15" s="162"/>
      <c r="AO15" s="167" t="s">
        <v>145</v>
      </c>
      <c r="AP15" s="167"/>
      <c r="AQ15" s="167">
        <v>3</v>
      </c>
      <c r="AR15" s="167">
        <v>3</v>
      </c>
      <c r="AS15" s="167"/>
      <c r="AT15" s="167">
        <v>0</v>
      </c>
      <c r="AU15" s="167">
        <v>15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/>
      <c r="BC15" s="167"/>
      <c r="BD15" s="167">
        <v>0</v>
      </c>
      <c r="BE15" s="167">
        <v>0</v>
      </c>
      <c r="BF15" s="167">
        <v>0</v>
      </c>
      <c r="BG15" s="167" t="s">
        <v>145</v>
      </c>
      <c r="BH15" s="167">
        <v>0</v>
      </c>
      <c r="BI15" s="167" t="s">
        <v>145</v>
      </c>
      <c r="BJ15" s="167"/>
      <c r="BK15" s="167"/>
      <c r="BL15" s="169"/>
      <c r="BM15" s="162"/>
      <c r="BN15" s="167"/>
      <c r="BO15" s="167" t="s">
        <v>146</v>
      </c>
      <c r="BP15" s="185"/>
      <c r="BQ15" s="168" t="s">
        <v>209</v>
      </c>
    </row>
    <row r="18" spans="8:8" x14ac:dyDescent="0.2">
      <c r="H18" s="272"/>
    </row>
  </sheetData>
  <sheetProtection algorithmName="SHA-512" hashValue="+BlD1SG2DgyE4ky4nHY/c25oekFMl/Hqx9wwkZSDXWr2g469TMgU9OshArO6nbhTkAOyYjivPDm4JtFvyElJ0A==" saltValue="kr9olacrF4sBlPG8okm+2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2B3B-A374-FC49-B261-B3663B08530F}">
  <sheetPr codeName="Sheet25">
    <tabColor theme="9" tint="0.39997558519241921"/>
  </sheetPr>
  <dimension ref="A1:AV59"/>
  <sheetViews>
    <sheetView zoomScale="90" zoomScaleNormal="90" workbookViewId="0">
      <selection activeCell="D40" sqref="D40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86" t="s">
        <v>38</v>
      </c>
      <c r="B1" s="86"/>
      <c r="C1" s="86"/>
      <c r="D1" s="86"/>
      <c r="E1" s="336"/>
      <c r="F1" s="33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</row>
    <row r="2" spans="1:48" x14ac:dyDescent="0.2">
      <c r="A2" s="88" t="s">
        <v>72</v>
      </c>
      <c r="B2" s="86"/>
      <c r="C2" s="86"/>
      <c r="D2" s="86"/>
      <c r="E2" s="336"/>
      <c r="F2" s="33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</row>
    <row r="3" spans="1:48" ht="16" thickBot="1" x14ac:dyDescent="0.25">
      <c r="A3" s="86"/>
      <c r="B3" s="89"/>
      <c r="C3" s="86"/>
      <c r="D3" s="86"/>
      <c r="E3" s="336"/>
      <c r="F3" s="336"/>
      <c r="G3" s="86"/>
      <c r="H3" s="86"/>
      <c r="I3" s="86"/>
      <c r="J3" s="89"/>
      <c r="K3" s="90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</row>
    <row r="4" spans="1:48" x14ac:dyDescent="0.2">
      <c r="A4" s="70" t="s">
        <v>95</v>
      </c>
      <c r="B4" s="71"/>
      <c r="C4" s="71"/>
      <c r="D4" s="71"/>
      <c r="E4" s="189"/>
      <c r="F4" s="189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2"/>
      <c r="AF4" s="86"/>
      <c r="AG4" s="86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</row>
    <row r="5" spans="1:48" x14ac:dyDescent="0.2">
      <c r="A5" s="73" t="s">
        <v>189</v>
      </c>
      <c r="B5" s="74"/>
      <c r="C5" s="79">
        <v>100000</v>
      </c>
      <c r="D5" s="75"/>
      <c r="E5" s="74"/>
      <c r="F5" s="190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6"/>
      <c r="AF5" s="86"/>
      <c r="AG5" s="86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</row>
    <row r="6" spans="1:48" x14ac:dyDescent="0.2">
      <c r="A6" s="33"/>
      <c r="B6" s="74"/>
      <c r="C6" s="74"/>
      <c r="D6" s="74"/>
      <c r="E6" s="74"/>
      <c r="F6" s="191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6"/>
      <c r="AF6" s="86"/>
      <c r="AG6" s="86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</row>
    <row r="7" spans="1:48" ht="76" x14ac:dyDescent="0.2">
      <c r="A7" s="238" t="s">
        <v>41</v>
      </c>
      <c r="B7" s="107" t="s">
        <v>96</v>
      </c>
      <c r="C7" s="107" t="s">
        <v>97</v>
      </c>
      <c r="D7" s="305" t="s">
        <v>8</v>
      </c>
      <c r="E7" s="306" t="s">
        <v>179</v>
      </c>
      <c r="F7" s="306" t="s">
        <v>180</v>
      </c>
      <c r="G7" s="305" t="s">
        <v>9</v>
      </c>
      <c r="H7" s="305" t="s">
        <v>10</v>
      </c>
      <c r="I7" s="305" t="s">
        <v>11</v>
      </c>
      <c r="J7" s="305" t="s">
        <v>12</v>
      </c>
      <c r="K7" s="305" t="s">
        <v>13</v>
      </c>
      <c r="L7" s="305" t="s">
        <v>14</v>
      </c>
      <c r="M7" s="305" t="s">
        <v>15</v>
      </c>
      <c r="N7" s="305" t="s">
        <v>16</v>
      </c>
      <c r="O7" s="305" t="s">
        <v>98</v>
      </c>
      <c r="P7" s="305" t="s">
        <v>99</v>
      </c>
      <c r="Q7" s="305" t="s">
        <v>66</v>
      </c>
      <c r="R7" s="305" t="s">
        <v>67</v>
      </c>
      <c r="S7" s="306" t="s">
        <v>181</v>
      </c>
      <c r="T7" s="307" t="s">
        <v>182</v>
      </c>
      <c r="U7" s="308" t="s">
        <v>183</v>
      </c>
      <c r="V7" s="309" t="s">
        <v>101</v>
      </c>
      <c r="W7" s="309" t="s">
        <v>102</v>
      </c>
      <c r="X7" s="309" t="s">
        <v>103</v>
      </c>
      <c r="Y7" s="309" t="s">
        <v>104</v>
      </c>
      <c r="Z7" s="310" t="s">
        <v>184</v>
      </c>
      <c r="AA7" s="310" t="s">
        <v>185</v>
      </c>
      <c r="AB7" s="311" t="s">
        <v>69</v>
      </c>
      <c r="AC7" s="311" t="s">
        <v>70</v>
      </c>
      <c r="AD7" s="312" t="s">
        <v>36</v>
      </c>
      <c r="AE7" s="357" t="s">
        <v>37</v>
      </c>
      <c r="AF7" s="86"/>
      <c r="AG7" s="86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</row>
    <row r="8" spans="1:48" ht="20" customHeight="1" x14ac:dyDescent="0.2">
      <c r="A8" s="343" t="str">
        <f>'QLD Oct 2022'!D2</f>
        <v>APT Brisbane South</v>
      </c>
      <c r="B8" s="207" t="str">
        <f>'QLD Oct 2022'!F2</f>
        <v>AGL</v>
      </c>
      <c r="C8" s="304" t="str">
        <f>'QLD Oct 2022'!G2</f>
        <v>Business Value Saver</v>
      </c>
      <c r="D8" s="296">
        <f>365*'QLD Oct 2022'!H2/100</f>
        <v>476.78954545454542</v>
      </c>
      <c r="E8" s="297">
        <f>IF('QLD Oct 2022'!AQ2=3,0.5,IF('QLD Oct 2022'!AQ2=2,0.33,0))</f>
        <v>0.5</v>
      </c>
      <c r="F8" s="297">
        <f>1-E8</f>
        <v>0.5</v>
      </c>
      <c r="G8" s="296">
        <f>IF('QLD Oct 2022'!K2="",($C$5*E8/'QLD Oct 2022'!AQ2*'QLD Oct 2022'!W2/100)*'QLD Oct 2022'!AQ2,IF($C$5*E8/'QLD Oct 2022'!AQ2&gt;='QLD Oct 2022'!L2,('QLD Oct 2022'!L2*'QLD Oct 2022'!W2/100)*'QLD Oct 2022'!AQ2,($C$5*E8/'QLD Oct 2022'!AQ2*'QLD Oct 2022'!W2/100)*'QLD Oct 2022'!AQ2))</f>
        <v>1440.9090909090908</v>
      </c>
      <c r="H8" s="296">
        <f>IF(AND('QLD Oct 2022'!L2&gt;0,'QLD Oct 2022'!M2&gt;0),IF($C$5*E8/'QLD Oct 2022'!AQ2&lt;'QLD Oct 2022'!L2,0,IF(($C$5*E8/'QLD Oct 2022'!AQ2-'QLD Oct 2022'!L2)&lt;=('QLD Oct 2022'!M2+'QLD Oct 2022'!L2),((($C$5*E8/'QLD Oct 2022'!AQ2-'QLD Oct 2022'!L2)*'QLD Oct 2022'!X2/100))*'QLD Oct 2022'!AQ2,((('QLD Oct 2022'!M2)*'QLD Oct 2022'!X2/100)*'QLD Oct 2022'!AQ2))),0)</f>
        <v>0</v>
      </c>
      <c r="I8" s="296">
        <f>IF(AND('QLD Oct 2022'!M2&gt;0,'QLD Oct 2022'!N2&gt;0),IF($C$5*E8/'QLD Oct 2022'!AQ2&lt;('QLD Oct 2022'!L2+'QLD Oct 2022'!M2),0,IF(($C$5*E8/'QLD Oct 2022'!AQ2-'QLD Oct 2022'!L2+'QLD Oct 2022'!M2)&lt;=('QLD Oct 2022'!L2+'QLD Oct 2022'!M2+'QLD Oct 2022'!N2),((($C$5*E8/'QLD Oct 2022'!AQ2-('QLD Oct 2022'!L2+'QLD Oct 2022'!M2))*'QLD Oct 2022'!Y2/100))*'QLD Oct 2022'!AQ2,('QLD Oct 2022'!N2*'QLD Oct 2022'!Y2/100)*'QLD Oct 2022'!AQ2)),0)</f>
        <v>0</v>
      </c>
      <c r="J8" s="296">
        <f>IF(AND('QLD Oct 2022'!N2&gt;0,'QLD Oct 2022'!O2&gt;0),IF($C$5*E8/'QLD Oct 2022'!AQ2&lt;('QLD Oct 2022'!L2+'QLD Oct 2022'!M2+'QLD Oct 2022'!N2),0,IF(($C$5*E8/'QLD Oct 2022'!AQ2-'QLD Oct 2022'!L2+'QLD Oct 2022'!M2+'QLD Oct 2022'!N2)&lt;=('QLD Oct 2022'!L2+'QLD Oct 2022'!M2+'QLD Oct 2022'!N2+'QLD Oct 2022'!O2),(($C$5*E8/'QLD Oct 2022'!AQ2-('QLD Oct 2022'!L2+'QLD Oct 2022'!M2+'QLD Oct 2022'!N2))*'QLD Oct 2022'!Z2/100)*'QLD Oct 2022'!AQ2,('QLD Oct 2022'!O2*'QLD Oct 2022'!Z2/100)*'QLD Oct 2022'!AQ2)),0)</f>
        <v>0</v>
      </c>
      <c r="K8" s="296">
        <f>IF(AND('QLD Oct 2022'!O2&gt;0,'QLD Oct 2022'!P2&gt;0),IF($C$5*E8/'QLD Oct 2022'!AQ2&lt;('QLD Oct 2022'!L2+'QLD Oct 2022'!M2+'QLD Oct 2022'!N2+'QLD Oct 2022'!O2),0,IF(($C$5*E8/'QLD Oct 2022'!AQ2-'QLD Oct 2022'!L2+'QLD Oct 2022'!M2+'QLD Oct 2022'!N2+'QLD Oct 2022'!O2)&lt;=('QLD Oct 2022'!L2+'QLD Oct 2022'!M2+'QLD Oct 2022'!N2+'QLD Oct 2022'!O2+'QLD Oct 2022'!P2),(($C$5*E8/'QLD Oct 2022'!AQ2-('QLD Oct 2022'!L2+'QLD Oct 2022'!M2+'QLD Oct 2022'!N2+'QLD Oct 2022'!O2))*'QLD Oct 2022'!AA2/100)*'QLD Oct 2022'!AQ2,('QLD Oct 2022'!P2*'QLD Oct 2022'!AA2/100)*'QLD Oct 2022'!AQ2)),0)</f>
        <v>0</v>
      </c>
      <c r="L8" s="296">
        <f>IF(AND('QLD Oct 2022'!P2&gt;0,'QLD Oct 2022'!O2&gt;0),IF(($C$5*E8/'QLD Oct 2022'!AQ2&lt;SUM('QLD Oct 2022'!L2:P2)),(0),($C$5*E8/'QLD Oct 2022'!AQ2-SUM('QLD Oct 2022'!L2:P2))*'QLD Oct 2022'!AB2/100)* 'QLD Oct 2022'!AQ2,IF(AND('QLD Oct 2022'!O2&gt;0,'QLD Oct 2022'!P2=""),IF(($C$5*E8/'QLD Oct 2022'!AQ2&lt; SUM('QLD Oct 2022'!L2:O2)),(0),($C$5*E8/'QLD Oct 2022'!AQ2-SUM('QLD Oct 2022'!L2:O2))*'QLD Oct 2022'!AA2/100)* 'QLD Oct 2022'!AQ2,IF(AND('QLD Oct 2022'!N2&gt;0,'QLD Oct 2022'!O2=""),IF(($C$5*E8/'QLD Oct 2022'!AQ2&lt; SUM('QLD Oct 2022'!L2:N2)),(0),($C$5*E8/'QLD Oct 2022'!AQ2-SUM('QLD Oct 2022'!L2:N2))*'QLD Oct 2022'!Z2/100)* 'QLD Oct 2022'!AQ2,IF(AND('QLD Oct 2022'!M2&gt;0,'QLD Oct 2022'!N2=""),IF(($C$5*E8/'QLD Oct 2022'!AQ2&lt;'QLD Oct 2022'!M2+'QLD Oct 2022'!L2),(0),(($C$5*E8/'QLD Oct 2022'!AQ2-('QLD Oct 2022'!M2+'QLD Oct 2022'!L2))*'QLD Oct 2022'!Y2/100))*'QLD Oct 2022'!AQ2,IF(AND('QLD Oct 2022'!L2&gt;0,'QLD Oct 2022'!M2=""&gt;0),IF(($C$5*E8/'QLD Oct 2022'!AQ2&lt;'QLD Oct 2022'!L2),(0),($C$5*E8/'QLD Oct 2022'!AQ2-'QLD Oct 2022'!L2)*'QLD Oct 2022'!X2/100)*'QLD Oct 2022'!AQ2,0)))))</f>
        <v>0</v>
      </c>
      <c r="M8" s="296">
        <f>IF('QLD Oct 2022'!K2="",($C$5*F8/'QLD Oct 2022'!AR2*'QLD Oct 2022'!AC2/100)*'QLD Oct 2022'!AR2,IF($C$5*F8/'QLD Oct 2022'!AR2&gt;='QLD Oct 2022'!L2,('QLD Oct 2022'!L2*'QLD Oct 2022'!AC2/100)*'QLD Oct 2022'!AR2,($C$5*F8/'QLD Oct 2022'!AR2*'QLD Oct 2022'!AC2/100)*'QLD Oct 2022'!AR2))</f>
        <v>1440.9090909090908</v>
      </c>
      <c r="N8" s="296">
        <f>IF(AND('QLD Oct 2022'!L2&gt;0,'QLD Oct 2022'!M2&gt;0),IF($C$5*F8/'QLD Oct 2022'!AR2&lt;'QLD Oct 2022'!L2,0,IF(($C$5*F8/'QLD Oct 2022'!AR2-'QLD Oct 2022'!L2)&lt;=('QLD Oct 2022'!M2+'QLD Oct 2022'!L2),((($C$5*F8/'QLD Oct 2022'!AR2-'QLD Oct 2022'!L2)*'QLD Oct 2022'!AD2/100))*'QLD Oct 2022'!AR2,((('QLD Oct 2022'!M2)*'QLD Oct 2022'!AD2/100)*'QLD Oct 2022'!AR2))),0)</f>
        <v>0</v>
      </c>
      <c r="O8" s="296">
        <f>IF(AND('QLD Oct 2022'!M2&gt;0,'QLD Oct 2022'!N2&gt;0),IF($C$5*F8/'QLD Oct 2022'!AR2&lt;('QLD Oct 2022'!L2+'QLD Oct 2022'!M2),0,IF(($C$5*F8/'QLD Oct 2022'!AR2-'QLD Oct 2022'!L2+'QLD Oct 2022'!M2)&lt;=('QLD Oct 2022'!L2+'QLD Oct 2022'!M2+'QLD Oct 2022'!N2),((($C$5*F8/'QLD Oct 2022'!AR2-('QLD Oct 2022'!L2+'QLD Oct 2022'!M2))*'QLD Oct 2022'!AE2/100))*'QLD Oct 2022'!AR2,('QLD Oct 2022'!N2*'QLD Oct 2022'!AE2/100)*'QLD Oct 2022'!AR2)),0)</f>
        <v>0</v>
      </c>
      <c r="P8" s="296">
        <f>IF(AND('QLD Oct 2022'!N2&gt;0,'QLD Oct 2022'!O2&gt;0),IF($C$5*F8/'QLD Oct 2022'!AR2&lt;('QLD Oct 2022'!L2+'QLD Oct 2022'!M2+'QLD Oct 2022'!N2),0,IF(($C$5*F8/'QLD Oct 2022'!AR2-'QLD Oct 2022'!L2+'QLD Oct 2022'!M2+'QLD Oct 2022'!N2)&lt;=('QLD Oct 2022'!L2+'QLD Oct 2022'!M2+'QLD Oct 2022'!N2+'QLD Oct 2022'!O2),(($C$5*F8/'QLD Oct 2022'!AR2-('QLD Oct 2022'!L2+'QLD Oct 2022'!M2+'QLD Oct 2022'!N2))*'QLD Oct 2022'!AF2/100)*'QLD Oct 2022'!AR2,('QLD Oct 2022'!O2*'QLD Oct 2022'!AF2/100)*'QLD Oct 2022'!AR2)),0)</f>
        <v>0</v>
      </c>
      <c r="Q8" s="296">
        <f>IF(AND('QLD Oct 2022'!P2&gt;0,'QLD Oct 2022'!P2&gt;0),IF($C$5*F8/'QLD Oct 2022'!AR2&lt;('QLD Oct 2022'!L2+'QLD Oct 2022'!M2+'QLD Oct 2022'!N2+'QLD Oct 2022'!O2),0,IF(($C$5*F8/'QLD Oct 2022'!AR2-'QLD Oct 2022'!L2+'QLD Oct 2022'!M2+'QLD Oct 2022'!N2+'QLD Oct 2022'!O2)&lt;=('QLD Oct 2022'!L2+'QLD Oct 2022'!M2+'QLD Oct 2022'!N2+'QLD Oct 2022'!O2+'QLD Oct 2022'!P2),(($C$5*F8/'QLD Oct 2022'!AR2-('QLD Oct 2022'!L2+'QLD Oct 2022'!M2+'QLD Oct 2022'!N2+'QLD Oct 2022'!O2))*'QLD Oct 2022'!AG2/100)*'QLD Oct 2022'!AR2,('QLD Oct 2022'!P2*'QLD Oct 2022'!AG2/100)*'QLD Oct 2022'!AR2)),0)</f>
        <v>0</v>
      </c>
      <c r="R8" s="296">
        <f>IF(AND('QLD Oct 2022'!P2&gt;0,'QLD Oct 2022'!O2&gt;0),IF(($C$5*F8/'QLD Oct 2022'!AR2&lt;SUM('QLD Oct 2022'!L2:P2)),(0),($C$5*F8/'QLD Oct 2022'!AR2-SUM('QLD Oct 2022'!L2:P2))*'QLD Oct 2022'!AB2/100)* 'QLD Oct 2022'!AR2,IF(AND('QLD Oct 2022'!O2&gt;0,'QLD Oct 2022'!P2=""),IF(($C$5*F8/'QLD Oct 2022'!AR2&lt; SUM('QLD Oct 2022'!L2:O2)),(0),($C$5*F8/'QLD Oct 2022'!AR2-SUM('QLD Oct 2022'!L2:O2))*'QLD Oct 2022'!AG2/100)* 'QLD Oct 2022'!AR2,IF(AND('QLD Oct 2022'!N2&gt;0,'QLD Oct 2022'!O2=""),IF(($C$5*F8/'QLD Oct 2022'!AR2&lt; SUM('QLD Oct 2022'!L2:N2)),(0),($C$5*F8/'QLD Oct 2022'!AR2-SUM('QLD Oct 2022'!L2:N2))*'QLD Oct 2022'!AF2/100)* 'QLD Oct 2022'!AR2,IF(AND('QLD Oct 2022'!M2&gt;0,'QLD Oct 2022'!N2=""),IF(($C$5*F8/'QLD Oct 2022'!AR2&lt;'QLD Oct 2022'!M2+'QLD Oct 2022'!L2),(0),(($C$5*F8/'QLD Oct 2022'!AR2-('QLD Oct 2022'!M2+'QLD Oct 2022'!L2))*'QLD Oct 2022'!AE2/100))*'QLD Oct 2022'!AR2,IF(AND('QLD Oct 2022'!L2&gt;0,'QLD Oct 2022'!M2=""&gt;0),IF(($C$5*F8/'QLD Oct 2022'!AR2&lt;'QLD Oct 2022'!L2),(0),($C$5*F8/'QLD Oct 2022'!AR2-'QLD Oct 2022'!L2)*'QLD Oct 2022'!AD2/100)*'QLD Oct 2022'!AR2,0)))))</f>
        <v>0</v>
      </c>
      <c r="S8" s="298">
        <f>SUM(G8:R8)</f>
        <v>2881.8181818181815</v>
      </c>
      <c r="T8" s="299">
        <f>S8+D8</f>
        <v>3358.6077272727271</v>
      </c>
      <c r="U8" s="300">
        <f>T8*1.1</f>
        <v>3694.4684999999999</v>
      </c>
      <c r="V8" s="114">
        <f>'QLD Oct 2022'!AT2</f>
        <v>0</v>
      </c>
      <c r="W8" s="114">
        <f>'QLD Oct 2022'!AU2</f>
        <v>0</v>
      </c>
      <c r="X8" s="114">
        <f>'QLD Oct 2022'!AV2</f>
        <v>0</v>
      </c>
      <c r="Y8" s="114">
        <f>'QLD Oct 2022'!AW2</f>
        <v>0</v>
      </c>
      <c r="Z8" s="301" t="str">
        <f>IF(SUM(V8:Y8)=0,"No discount",IF(V8&gt;0,"Guaranteed off bill",IF(W8&gt;0,"Guaranteed off usage",IF(X8&gt;0,"Pay-on-time off bill","Pay-on-time off usage"))))</f>
        <v>No discount</v>
      </c>
      <c r="AA8" s="301" t="str">
        <f>IF(OR(B8="Origin Energy",B8="Red Energy",B8="Powershop"),"Inclusive","Exclusive")</f>
        <v>Exclusive</v>
      </c>
      <c r="AB8" s="299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3358.6077272727271</v>
      </c>
      <c r="AC8" s="299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3358.6077272727271</v>
      </c>
      <c r="AD8" s="302">
        <f t="shared" ref="AD8:AE21" si="2">AB8*1.1</f>
        <v>3694.4684999999999</v>
      </c>
      <c r="AE8" s="358">
        <f t="shared" si="2"/>
        <v>3694.4684999999999</v>
      </c>
      <c r="AF8" s="86"/>
      <c r="AG8" s="86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ht="20" customHeight="1" x14ac:dyDescent="0.2">
      <c r="A9" s="341"/>
      <c r="B9" s="207" t="str">
        <f>'QLD Oct 2022'!F3</f>
        <v>Origin Energy</v>
      </c>
      <c r="C9" s="207" t="str">
        <f>'QLD Oct 2022'!G3</f>
        <v>Business Go Variable</v>
      </c>
      <c r="D9" s="296">
        <f>365*'QLD Oct 2022'!H3/100</f>
        <v>448.41909090909081</v>
      </c>
      <c r="E9" s="297">
        <f>IF('QLD Oct 2022'!AQ3=3,0.5,IF('QLD Oct 2022'!AQ3=2,0.33,0))</f>
        <v>0.5</v>
      </c>
      <c r="F9" s="297">
        <f t="shared" ref="F9:F21" si="3">1-E9</f>
        <v>0.5</v>
      </c>
      <c r="G9" s="296">
        <f>IF('QLD Oct 2022'!K3="",($C$5*E9/'QLD Oct 2022'!AQ3*'QLD Oct 2022'!W3/100)*'QLD Oct 2022'!AQ3,IF($C$5*E9/'QLD Oct 2022'!AQ3&gt;='QLD Oct 2022'!L3,('QLD Oct 2022'!L3*'QLD Oct 2022'!W3/100)*'QLD Oct 2022'!AQ3,($C$5*E9/'QLD Oct 2022'!AQ3*'QLD Oct 2022'!W3/100)*'QLD Oct 2022'!AQ3))</f>
        <v>1622.7272727272725</v>
      </c>
      <c r="H9" s="296">
        <f>IF(AND('QLD Oct 2022'!L3&gt;0,'QLD Oct 2022'!M3&gt;0),IF($C$5*E9/'QLD Oct 2022'!AQ3&lt;'QLD Oct 2022'!L3,0,IF(($C$5*E9/'QLD Oct 2022'!AQ3-'QLD Oct 2022'!L3)&lt;=('QLD Oct 2022'!M3+'QLD Oct 2022'!L3),((($C$5*E9/'QLD Oct 2022'!AQ3-'QLD Oct 2022'!L3)*'QLD Oct 2022'!X3/100))*'QLD Oct 2022'!AQ3,((('QLD Oct 2022'!M3)*'QLD Oct 2022'!X3/100)*'QLD Oct 2022'!AQ3))),0)</f>
        <v>0</v>
      </c>
      <c r="I9" s="296">
        <f>IF(AND('QLD Oct 2022'!M3&gt;0,'QLD Oct 2022'!N3&gt;0),IF($C$5*E9/'QLD Oct 2022'!AQ3&lt;('QLD Oct 2022'!L3+'QLD Oct 2022'!M3),0,IF(($C$5*E9/'QLD Oct 2022'!AQ3-'QLD Oct 2022'!L3+'QLD Oct 2022'!M3)&lt;=('QLD Oct 2022'!L3+'QLD Oct 2022'!M3+'QLD Oct 2022'!N3),((($C$5*E9/'QLD Oct 2022'!AQ3-('QLD Oct 2022'!L3+'QLD Oct 2022'!M3))*'QLD Oct 2022'!Y3/100))*'QLD Oct 2022'!AQ3,('QLD Oct 2022'!N3*'QLD Oct 2022'!Y3/100)*'QLD Oct 2022'!AQ3)),0)</f>
        <v>0</v>
      </c>
      <c r="J9" s="296">
        <f>IF(AND('QLD Oct 2022'!N3&gt;0,'QLD Oct 2022'!O3&gt;0),IF($C$5*E9/'QLD Oct 2022'!AQ3&lt;('QLD Oct 2022'!L3+'QLD Oct 2022'!M3+'QLD Oct 2022'!N3),0,IF(($C$5*E9/'QLD Oct 2022'!AQ3-'QLD Oct 2022'!L3+'QLD Oct 2022'!M3+'QLD Oct 2022'!N3)&lt;=('QLD Oct 2022'!L3+'QLD Oct 2022'!M3+'QLD Oct 2022'!N3+'QLD Oct 2022'!O3),(($C$5*E9/'QLD Oct 2022'!AQ3-('QLD Oct 2022'!L3+'QLD Oct 2022'!M3+'QLD Oct 2022'!N3))*'QLD Oct 2022'!Z3/100)*'QLD Oct 2022'!AQ3,('QLD Oct 2022'!O3*'QLD Oct 2022'!Z3/100)*'QLD Oct 2022'!AQ3)),0)</f>
        <v>0</v>
      </c>
      <c r="K9" s="296">
        <f>IF(AND('QLD Oct 2022'!O3&gt;0,'QLD Oct 2022'!P3&gt;0),IF($C$5*E9/'QLD Oct 2022'!AQ3&lt;('QLD Oct 2022'!L3+'QLD Oct 2022'!M3+'QLD Oct 2022'!N3+'QLD Oct 2022'!O3),0,IF(($C$5*E9/'QLD Oct 2022'!AQ3-'QLD Oct 2022'!L3+'QLD Oct 2022'!M3+'QLD Oct 2022'!N3+'QLD Oct 2022'!O3)&lt;=('QLD Oct 2022'!L3+'QLD Oct 2022'!M3+'QLD Oct 2022'!N3+'QLD Oct 2022'!O3+'QLD Oct 2022'!P3),(($C$5*E9/'QLD Oct 2022'!AQ3-('QLD Oct 2022'!L3+'QLD Oct 2022'!M3+'QLD Oct 2022'!N3+'QLD Oct 2022'!O3))*'QLD Oct 2022'!AA3/100)*'QLD Oct 2022'!AQ3,('QLD Oct 2022'!P3*'QLD Oct 2022'!AA3/100)*'QLD Oct 2022'!AQ3)),0)</f>
        <v>0</v>
      </c>
      <c r="L9" s="296">
        <f>IF(AND('QLD Oct 2022'!P3&gt;0,'QLD Oct 2022'!O3&gt;0),IF(($C$5*E9/'QLD Oct 2022'!AQ3&lt;SUM('QLD Oct 2022'!L3:P3)),(0),($C$5*E9/'QLD Oct 2022'!AQ3-SUM('QLD Oct 2022'!L3:P3))*'QLD Oct 2022'!AB3/100)* 'QLD Oct 2022'!AQ3,IF(AND('QLD Oct 2022'!O3&gt;0,'QLD Oct 2022'!P3=""),IF(($C$5*E9/'QLD Oct 2022'!AQ3&lt; SUM('QLD Oct 2022'!L3:O3)),(0),($C$5*E9/'QLD Oct 2022'!AQ3-SUM('QLD Oct 2022'!L3:O3))*'QLD Oct 2022'!AA3/100)* 'QLD Oct 2022'!AQ3,IF(AND('QLD Oct 2022'!N3&gt;0,'QLD Oct 2022'!O3=""),IF(($C$5*E9/'QLD Oct 2022'!AQ3&lt; SUM('QLD Oct 2022'!L3:N3)),(0),($C$5*E9/'QLD Oct 2022'!AQ3-SUM('QLD Oct 2022'!L3:N3))*'QLD Oct 2022'!Z3/100)* 'QLD Oct 2022'!AQ3,IF(AND('QLD Oct 2022'!M3&gt;0,'QLD Oct 2022'!N3=""),IF(($C$5*E9/'QLD Oct 2022'!AQ3&lt;'QLD Oct 2022'!M3+'QLD Oct 2022'!L3),(0),(($C$5*E9/'QLD Oct 2022'!AQ3-('QLD Oct 2022'!M3+'QLD Oct 2022'!L3))*'QLD Oct 2022'!Y3/100))*'QLD Oct 2022'!AQ3,IF(AND('QLD Oct 2022'!L3&gt;0,'QLD Oct 2022'!M3=""&gt;0),IF(($C$5*E9/'QLD Oct 2022'!AQ3&lt;'QLD Oct 2022'!L3),(0),($C$5*E9/'QLD Oct 2022'!AQ3-'QLD Oct 2022'!L3)*'QLD Oct 2022'!X3/100)*'QLD Oct 2022'!AQ3,0)))))</f>
        <v>0</v>
      </c>
      <c r="M9" s="296">
        <f>IF('QLD Oct 2022'!K3="",($C$5*F9/'QLD Oct 2022'!AR3*'QLD Oct 2022'!AC3/100)*'QLD Oct 2022'!AR3,IF($C$5*F9/'QLD Oct 2022'!AR3&gt;='QLD Oct 2022'!L3,('QLD Oct 2022'!L3*'QLD Oct 2022'!AC3/100)*'QLD Oct 2022'!AR3,($C$5*F9/'QLD Oct 2022'!AR3*'QLD Oct 2022'!AC3/100)*'QLD Oct 2022'!AR3))</f>
        <v>1622.7272727272725</v>
      </c>
      <c r="N9" s="296">
        <f>IF(AND('QLD Oct 2022'!L3&gt;0,'QLD Oct 2022'!M3&gt;0),IF($C$5*F9/'QLD Oct 2022'!AR3&lt;'QLD Oct 2022'!L3,0,IF(($C$5*F9/'QLD Oct 2022'!AR3-'QLD Oct 2022'!L3)&lt;=('QLD Oct 2022'!M3+'QLD Oct 2022'!L3),((($C$5*F9/'QLD Oct 2022'!AR3-'QLD Oct 2022'!L3)*'QLD Oct 2022'!AD3/100))*'QLD Oct 2022'!AR3,((('QLD Oct 2022'!M3)*'QLD Oct 2022'!AD3/100)*'QLD Oct 2022'!AR3))),0)</f>
        <v>0</v>
      </c>
      <c r="O9" s="296">
        <f>IF(AND('QLD Oct 2022'!M3&gt;0,'QLD Oct 2022'!N3&gt;0),IF($C$5*F9/'QLD Oct 2022'!AR3&lt;('QLD Oct 2022'!L3+'QLD Oct 2022'!M3),0,IF(($C$5*F9/'QLD Oct 2022'!AR3-'QLD Oct 2022'!L3+'QLD Oct 2022'!M3)&lt;=('QLD Oct 2022'!L3+'QLD Oct 2022'!M3+'QLD Oct 2022'!N3),((($C$5*F9/'QLD Oct 2022'!AR3-('QLD Oct 2022'!L3+'QLD Oct 2022'!M3))*'QLD Oct 2022'!AE3/100))*'QLD Oct 2022'!AR3,('QLD Oct 2022'!N3*'QLD Oct 2022'!AE3/100)*'QLD Oct 2022'!AR3)),0)</f>
        <v>0</v>
      </c>
      <c r="P9" s="296">
        <f>IF(AND('QLD Oct 2022'!N3&gt;0,'QLD Oct 2022'!O3&gt;0),IF($C$5*F9/'QLD Oct 2022'!AR3&lt;('QLD Oct 2022'!L3+'QLD Oct 2022'!M3+'QLD Oct 2022'!N3),0,IF(($C$5*F9/'QLD Oct 2022'!AR3-'QLD Oct 2022'!L3+'QLD Oct 2022'!M3+'QLD Oct 2022'!N3)&lt;=('QLD Oct 2022'!L3+'QLD Oct 2022'!M3+'QLD Oct 2022'!N3+'QLD Oct 2022'!O3),(($C$5*F9/'QLD Oct 2022'!AR3-('QLD Oct 2022'!L3+'QLD Oct 2022'!M3+'QLD Oct 2022'!N3))*'QLD Oct 2022'!AF3/100)*'QLD Oct 2022'!AR3,('QLD Oct 2022'!O3*'QLD Oct 2022'!AF3/100)*'QLD Oct 2022'!AR3)),0)</f>
        <v>0</v>
      </c>
      <c r="Q9" s="296">
        <f>IF(AND('QLD Oct 2022'!P3&gt;0,'QLD Oct 2022'!P3&gt;0),IF($C$5*F9/'QLD Oct 2022'!AR3&lt;('QLD Oct 2022'!L3+'QLD Oct 2022'!M3+'QLD Oct 2022'!N3+'QLD Oct 2022'!O3),0,IF(($C$5*F9/'QLD Oct 2022'!AR3-'QLD Oct 2022'!L3+'QLD Oct 2022'!M3+'QLD Oct 2022'!N3+'QLD Oct 2022'!O3)&lt;=('QLD Oct 2022'!L3+'QLD Oct 2022'!M3+'QLD Oct 2022'!N3+'QLD Oct 2022'!O3+'QLD Oct 2022'!P3),(($C$5*F9/'QLD Oct 2022'!AR3-('QLD Oct 2022'!L3+'QLD Oct 2022'!M3+'QLD Oct 2022'!N3+'QLD Oct 2022'!O3))*'QLD Oct 2022'!AG3/100)*'QLD Oct 2022'!AR3,('QLD Oct 2022'!P3*'QLD Oct 2022'!AG3/100)*'QLD Oct 2022'!AR3)),0)</f>
        <v>0</v>
      </c>
      <c r="R9" s="296">
        <f>IF(AND('QLD Oct 2022'!P3&gt;0,'QLD Oct 2022'!O3&gt;0),IF(($C$5*F9/'QLD Oct 2022'!AR3&lt;SUM('QLD Oct 2022'!L3:P3)),(0),($C$5*F9/'QLD Oct 2022'!AR3-SUM('QLD Oct 2022'!L3:P3))*'QLD Oct 2022'!AB3/100)* 'QLD Oct 2022'!AR3,IF(AND('QLD Oct 2022'!O3&gt;0,'QLD Oct 2022'!P3=""),IF(($C$5*F9/'QLD Oct 2022'!AR3&lt; SUM('QLD Oct 2022'!L3:O3)),(0),($C$5*F9/'QLD Oct 2022'!AR3-SUM('QLD Oct 2022'!L3:O3))*'QLD Oct 2022'!AG3/100)* 'QLD Oct 2022'!AR3,IF(AND('QLD Oct 2022'!N3&gt;0,'QLD Oct 2022'!O3=""),IF(($C$5*F9/'QLD Oct 2022'!AR3&lt; SUM('QLD Oct 2022'!L3:N3)),(0),($C$5*F9/'QLD Oct 2022'!AR3-SUM('QLD Oct 2022'!L3:N3))*'QLD Oct 2022'!AF3/100)* 'QLD Oct 2022'!AR3,IF(AND('QLD Oct 2022'!M3&gt;0,'QLD Oct 2022'!N3=""),IF(($C$5*F9/'QLD Oct 2022'!AR3&lt;'QLD Oct 2022'!M3+'QLD Oct 2022'!L3),(0),(($C$5*F9/'QLD Oct 2022'!AR3-('QLD Oct 2022'!M3+'QLD Oct 2022'!L3))*'QLD Oct 2022'!AE3/100))*'QLD Oct 2022'!AR3,IF(AND('QLD Oct 2022'!L3&gt;0,'QLD Oct 2022'!M3=""&gt;0),IF(($C$5*F9/'QLD Oct 2022'!AR3&lt;'QLD Oct 2022'!L3),(0),($C$5*F9/'QLD Oct 2022'!AR3-'QLD Oct 2022'!L3)*'QLD Oct 2022'!AD3/100)*'QLD Oct 2022'!AR3,0)))))</f>
        <v>0</v>
      </c>
      <c r="S9" s="298">
        <f t="shared" ref="S9:S20" si="4">SUM(G9:R9)</f>
        <v>3245.454545454545</v>
      </c>
      <c r="T9" s="299">
        <f t="shared" ref="T9:T21" si="5">S9+D9</f>
        <v>3693.8736363636358</v>
      </c>
      <c r="U9" s="300">
        <f t="shared" ref="U9:U21" si="6">T9*1.1</f>
        <v>4063.2609999999995</v>
      </c>
      <c r="V9" s="114">
        <f>'QLD Oct 2022'!AT3</f>
        <v>0</v>
      </c>
      <c r="W9" s="114">
        <f>'QLD Oct 2022'!AU3</f>
        <v>0</v>
      </c>
      <c r="X9" s="114">
        <f>'QLD Oct 2022'!AV3</f>
        <v>0</v>
      </c>
      <c r="Y9" s="114">
        <f>'QLD Oct 2022'!AW3</f>
        <v>0</v>
      </c>
      <c r="Z9" s="301" t="str">
        <f t="shared" ref="Z9:Z21" si="7">IF(SUM(V9:Y9)=0,"No discount",IF(V9&gt;0,"Guaranteed off bill",IF(W9&gt;0,"Guaranteed off usage",IF(X9&gt;0,"Pay-on-time off bill","Pay-on-time off usage"))))</f>
        <v>No discount</v>
      </c>
      <c r="AA9" s="301" t="str">
        <f t="shared" ref="AA9:AA21" si="8">IF(OR(B9="Origin Energy",B9="Red Energy",B9="Powershop"),"Inclusive","Exclusive")</f>
        <v>Inclusive</v>
      </c>
      <c r="AB9" s="299">
        <f t="shared" si="0"/>
        <v>3693.8736363636358</v>
      </c>
      <c r="AC9" s="299">
        <f t="shared" si="1"/>
        <v>3693.8736363636358</v>
      </c>
      <c r="AD9" s="302">
        <f t="shared" si="2"/>
        <v>4063.2609999999995</v>
      </c>
      <c r="AE9" s="358">
        <f t="shared" si="2"/>
        <v>4063.2609999999995</v>
      </c>
      <c r="AF9" s="86"/>
      <c r="AG9" s="86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20" customHeight="1" x14ac:dyDescent="0.2">
      <c r="A10" s="341"/>
      <c r="B10" s="207" t="str">
        <f>'QLD Oct 2022'!F4</f>
        <v>Red Energy</v>
      </c>
      <c r="C10" s="207" t="str">
        <f>'QLD Oct 2022'!G4</f>
        <v>Business Saver</v>
      </c>
      <c r="D10" s="296">
        <f>365*'QLD Oct 2022'!H4/100</f>
        <v>445.29999999999995</v>
      </c>
      <c r="E10" s="297">
        <f>IF('QLD Oct 2022'!AQ4=3,0.5,IF('QLD Oct 2022'!AQ4=2,0.33,0))</f>
        <v>0.5</v>
      </c>
      <c r="F10" s="297">
        <f t="shared" si="3"/>
        <v>0.5</v>
      </c>
      <c r="G10" s="296">
        <f>IF('QLD Oct 2022'!K4="",($C$5*E10/'QLD Oct 2022'!AQ4*'QLD Oct 2022'!W4/100)*'QLD Oct 2022'!AQ4,IF($C$5*E10/'QLD Oct 2022'!AQ4&gt;='QLD Oct 2022'!L4,('QLD Oct 2022'!L4*'QLD Oct 2022'!W4/100)*'QLD Oct 2022'!AQ4,($C$5*E10/'QLD Oct 2022'!AQ4*'QLD Oct 2022'!W4/100)*'QLD Oct 2022'!AQ4))</f>
        <v>1795.4545454545455</v>
      </c>
      <c r="H10" s="296">
        <f>IF(AND('QLD Oct 2022'!L4&gt;0,'QLD Oct 2022'!M4&gt;0),IF($C$5*E10/'QLD Oct 2022'!AQ4&lt;'QLD Oct 2022'!L4,0,IF(($C$5*E10/'QLD Oct 2022'!AQ4-'QLD Oct 2022'!L4)&lt;=('QLD Oct 2022'!M4+'QLD Oct 2022'!L4),((($C$5*E10/'QLD Oct 2022'!AQ4-'QLD Oct 2022'!L4)*'QLD Oct 2022'!X4/100))*'QLD Oct 2022'!AQ4,((('QLD Oct 2022'!M4)*'QLD Oct 2022'!X4/100)*'QLD Oct 2022'!AQ4))),0)</f>
        <v>0</v>
      </c>
      <c r="I10" s="296">
        <f>IF(AND('QLD Oct 2022'!M4&gt;0,'QLD Oct 2022'!N4&gt;0),IF($C$5*E10/'QLD Oct 2022'!AQ4&lt;('QLD Oct 2022'!L4+'QLD Oct 2022'!M4),0,IF(($C$5*E10/'QLD Oct 2022'!AQ4-'QLD Oct 2022'!L4+'QLD Oct 2022'!M4)&lt;=('QLD Oct 2022'!L4+'QLD Oct 2022'!M4+'QLD Oct 2022'!N4),((($C$5*E10/'QLD Oct 2022'!AQ4-('QLD Oct 2022'!L4+'QLD Oct 2022'!M4))*'QLD Oct 2022'!Y4/100))*'QLD Oct 2022'!AQ4,('QLD Oct 2022'!N4*'QLD Oct 2022'!Y4/100)*'QLD Oct 2022'!AQ4)),0)</f>
        <v>0</v>
      </c>
      <c r="J10" s="296">
        <f>IF(AND('QLD Oct 2022'!N4&gt;0,'QLD Oct 2022'!O4&gt;0),IF($C$5*E10/'QLD Oct 2022'!AQ4&lt;('QLD Oct 2022'!L4+'QLD Oct 2022'!M4+'QLD Oct 2022'!N4),0,IF(($C$5*E10/'QLD Oct 2022'!AQ4-'QLD Oct 2022'!L4+'QLD Oct 2022'!M4+'QLD Oct 2022'!N4)&lt;=('QLD Oct 2022'!L4+'QLD Oct 2022'!M4+'QLD Oct 2022'!N4+'QLD Oct 2022'!O4),(($C$5*E10/'QLD Oct 2022'!AQ4-('QLD Oct 2022'!L4+'QLD Oct 2022'!M4+'QLD Oct 2022'!N4))*'QLD Oct 2022'!Z4/100)*'QLD Oct 2022'!AQ4,('QLD Oct 2022'!O4*'QLD Oct 2022'!Z4/100)*'QLD Oct 2022'!AQ4)),0)</f>
        <v>0</v>
      </c>
      <c r="K10" s="296">
        <f>IF(AND('QLD Oct 2022'!O4&gt;0,'QLD Oct 2022'!P4&gt;0),IF($C$5*E10/'QLD Oct 2022'!AQ4&lt;('QLD Oct 2022'!L4+'QLD Oct 2022'!M4+'QLD Oct 2022'!N4+'QLD Oct 2022'!O4),0,IF(($C$5*E10/'QLD Oct 2022'!AQ4-'QLD Oct 2022'!L4+'QLD Oct 2022'!M4+'QLD Oct 2022'!N4+'QLD Oct 2022'!O4)&lt;=('QLD Oct 2022'!L4+'QLD Oct 2022'!M4+'QLD Oct 2022'!N4+'QLD Oct 2022'!O4+'QLD Oct 2022'!P4),(($C$5*E10/'QLD Oct 2022'!AQ4-('QLD Oct 2022'!L4+'QLD Oct 2022'!M4+'QLD Oct 2022'!N4+'QLD Oct 2022'!O4))*'QLD Oct 2022'!AA4/100)*'QLD Oct 2022'!AQ4,('QLD Oct 2022'!P4*'QLD Oct 2022'!AA4/100)*'QLD Oct 2022'!AQ4)),0)</f>
        <v>0</v>
      </c>
      <c r="L10" s="296">
        <f>IF(AND('QLD Oct 2022'!P4&gt;0,'QLD Oct 2022'!O4&gt;0),IF(($C$5*E10/'QLD Oct 2022'!AQ4&lt;SUM('QLD Oct 2022'!L4:P4)),(0),($C$5*E10/'QLD Oct 2022'!AQ4-SUM('QLD Oct 2022'!L4:P4))*'QLD Oct 2022'!AB4/100)* 'QLD Oct 2022'!AQ4,IF(AND('QLD Oct 2022'!O4&gt;0,'QLD Oct 2022'!P4=""),IF(($C$5*E10/'QLD Oct 2022'!AQ4&lt; SUM('QLD Oct 2022'!L4:O4)),(0),($C$5*E10/'QLD Oct 2022'!AQ4-SUM('QLD Oct 2022'!L4:O4))*'QLD Oct 2022'!AA4/100)* 'QLD Oct 2022'!AQ4,IF(AND('QLD Oct 2022'!N4&gt;0,'QLD Oct 2022'!O4=""),IF(($C$5*E10/'QLD Oct 2022'!AQ4&lt; SUM('QLD Oct 2022'!L4:N4)),(0),($C$5*E10/'QLD Oct 2022'!AQ4-SUM('QLD Oct 2022'!L4:N4))*'QLD Oct 2022'!Z4/100)* 'QLD Oct 2022'!AQ4,IF(AND('QLD Oct 2022'!M4&gt;0,'QLD Oct 2022'!N4=""),IF(($C$5*E10/'QLD Oct 2022'!AQ4&lt;'QLD Oct 2022'!M4+'QLD Oct 2022'!L4),(0),(($C$5*E10/'QLD Oct 2022'!AQ4-('QLD Oct 2022'!M4+'QLD Oct 2022'!L4))*'QLD Oct 2022'!Y4/100))*'QLD Oct 2022'!AQ4,IF(AND('QLD Oct 2022'!L4&gt;0,'QLD Oct 2022'!M4=""&gt;0),IF(($C$5*E10/'QLD Oct 2022'!AQ4&lt;'QLD Oct 2022'!L4),(0),($C$5*E10/'QLD Oct 2022'!AQ4-'QLD Oct 2022'!L4)*'QLD Oct 2022'!X4/100)*'QLD Oct 2022'!AQ4,0)))))</f>
        <v>0</v>
      </c>
      <c r="M10" s="296">
        <f>IF('QLD Oct 2022'!K4="",($C$5*F10/'QLD Oct 2022'!AR4*'QLD Oct 2022'!AC4/100)*'QLD Oct 2022'!AR4,IF($C$5*F10/'QLD Oct 2022'!AR4&gt;='QLD Oct 2022'!L4,('QLD Oct 2022'!L4*'QLD Oct 2022'!AC4/100)*'QLD Oct 2022'!AR4,($C$5*F10/'QLD Oct 2022'!AR4*'QLD Oct 2022'!AC4/100)*'QLD Oct 2022'!AR4))</f>
        <v>1795.4545454545455</v>
      </c>
      <c r="N10" s="296">
        <f>IF(AND('QLD Oct 2022'!L4&gt;0,'QLD Oct 2022'!M4&gt;0),IF($C$5*F10/'QLD Oct 2022'!AR4&lt;'QLD Oct 2022'!L4,0,IF(($C$5*F10/'QLD Oct 2022'!AR4-'QLD Oct 2022'!L4)&lt;=('QLD Oct 2022'!M4+'QLD Oct 2022'!L4),((($C$5*F10/'QLD Oct 2022'!AR4-'QLD Oct 2022'!L4)*'QLD Oct 2022'!AD4/100))*'QLD Oct 2022'!AR4,((('QLD Oct 2022'!M4)*'QLD Oct 2022'!AD4/100)*'QLD Oct 2022'!AR4))),0)</f>
        <v>0</v>
      </c>
      <c r="O10" s="296">
        <f>IF(AND('QLD Oct 2022'!M4&gt;0,'QLD Oct 2022'!N4&gt;0),IF($C$5*F10/'QLD Oct 2022'!AR4&lt;('QLD Oct 2022'!L4+'QLD Oct 2022'!M4),0,IF(($C$5*F10/'QLD Oct 2022'!AR4-'QLD Oct 2022'!L4+'QLD Oct 2022'!M4)&lt;=('QLD Oct 2022'!L4+'QLD Oct 2022'!M4+'QLD Oct 2022'!N4),((($C$5*F10/'QLD Oct 2022'!AR4-('QLD Oct 2022'!L4+'QLD Oct 2022'!M4))*'QLD Oct 2022'!AE4/100))*'QLD Oct 2022'!AR4,('QLD Oct 2022'!N4*'QLD Oct 2022'!AE4/100)*'QLD Oct 2022'!AR4)),0)</f>
        <v>0</v>
      </c>
      <c r="P10" s="296">
        <f>IF(AND('QLD Oct 2022'!N4&gt;0,'QLD Oct 2022'!O4&gt;0),IF($C$5*F10/'QLD Oct 2022'!AR4&lt;('QLD Oct 2022'!L4+'QLD Oct 2022'!M4+'QLD Oct 2022'!N4),0,IF(($C$5*F10/'QLD Oct 2022'!AR4-'QLD Oct 2022'!L4+'QLD Oct 2022'!M4+'QLD Oct 2022'!N4)&lt;=('QLD Oct 2022'!L4+'QLD Oct 2022'!M4+'QLD Oct 2022'!N4+'QLD Oct 2022'!O4),(($C$5*F10/'QLD Oct 2022'!AR4-('QLD Oct 2022'!L4+'QLD Oct 2022'!M4+'QLD Oct 2022'!N4))*'QLD Oct 2022'!AF4/100)*'QLD Oct 2022'!AR4,('QLD Oct 2022'!O4*'QLD Oct 2022'!AF4/100)*'QLD Oct 2022'!AR4)),0)</f>
        <v>0</v>
      </c>
      <c r="Q10" s="296">
        <f>IF(AND('QLD Oct 2022'!P4&gt;0,'QLD Oct 2022'!P4&gt;0),IF($C$5*F10/'QLD Oct 2022'!AR4&lt;('QLD Oct 2022'!L4+'QLD Oct 2022'!M4+'QLD Oct 2022'!N4+'QLD Oct 2022'!O4),0,IF(($C$5*F10/'QLD Oct 2022'!AR4-'QLD Oct 2022'!L4+'QLD Oct 2022'!M4+'QLD Oct 2022'!N4+'QLD Oct 2022'!O4)&lt;=('QLD Oct 2022'!L4+'QLD Oct 2022'!M4+'QLD Oct 2022'!N4+'QLD Oct 2022'!O4+'QLD Oct 2022'!P4),(($C$5*F10/'QLD Oct 2022'!AR4-('QLD Oct 2022'!L4+'QLD Oct 2022'!M4+'QLD Oct 2022'!N4+'QLD Oct 2022'!O4))*'QLD Oct 2022'!AG4/100)*'QLD Oct 2022'!AR4,('QLD Oct 2022'!P4*'QLD Oct 2022'!AG4/100)*'QLD Oct 2022'!AR4)),0)</f>
        <v>0</v>
      </c>
      <c r="R10" s="296">
        <f>IF(AND('QLD Oct 2022'!P4&gt;0,'QLD Oct 2022'!O4&gt;0),IF(($C$5*F10/'QLD Oct 2022'!AR4&lt;SUM('QLD Oct 2022'!L4:P4)),(0),($C$5*F10/'QLD Oct 2022'!AR4-SUM('QLD Oct 2022'!L4:P4))*'QLD Oct 2022'!AB4/100)* 'QLD Oct 2022'!AR4,IF(AND('QLD Oct 2022'!O4&gt;0,'QLD Oct 2022'!P4=""),IF(($C$5*F10/'QLD Oct 2022'!AR4&lt; SUM('QLD Oct 2022'!L4:O4)),(0),($C$5*F10/'QLD Oct 2022'!AR4-SUM('QLD Oct 2022'!L4:O4))*'QLD Oct 2022'!AG4/100)* 'QLD Oct 2022'!AR4,IF(AND('QLD Oct 2022'!N4&gt;0,'QLD Oct 2022'!O4=""),IF(($C$5*F10/'QLD Oct 2022'!AR4&lt; SUM('QLD Oct 2022'!L4:N4)),(0),($C$5*F10/'QLD Oct 2022'!AR4-SUM('QLD Oct 2022'!L4:N4))*'QLD Oct 2022'!AF4/100)* 'QLD Oct 2022'!AR4,IF(AND('QLD Oct 2022'!M4&gt;0,'QLD Oct 2022'!N4=""),IF(($C$5*F10/'QLD Oct 2022'!AR4&lt;'QLD Oct 2022'!M4+'QLD Oct 2022'!L4),(0),(($C$5*F10/'QLD Oct 2022'!AR4-('QLD Oct 2022'!M4+'QLD Oct 2022'!L4))*'QLD Oct 2022'!AE4/100))*'QLD Oct 2022'!AR4,IF(AND('QLD Oct 2022'!L4&gt;0,'QLD Oct 2022'!M4=""&gt;0),IF(($C$5*F10/'QLD Oct 2022'!AR4&lt;'QLD Oct 2022'!L4),(0),($C$5*F10/'QLD Oct 2022'!AR4-'QLD Oct 2022'!L4)*'QLD Oct 2022'!AD4/100)*'QLD Oct 2022'!AR4,0)))))</f>
        <v>0</v>
      </c>
      <c r="S10" s="298">
        <f t="shared" si="4"/>
        <v>3590.909090909091</v>
      </c>
      <c r="T10" s="299">
        <f t="shared" si="5"/>
        <v>4036.2090909090912</v>
      </c>
      <c r="U10" s="300">
        <f t="shared" si="6"/>
        <v>4439.8300000000008</v>
      </c>
      <c r="V10" s="114">
        <f>'QLD Oct 2022'!AT4</f>
        <v>0</v>
      </c>
      <c r="W10" s="114">
        <f>'QLD Oct 2022'!AU4</f>
        <v>0</v>
      </c>
      <c r="X10" s="114">
        <f>'QLD Oct 2022'!AV4</f>
        <v>0</v>
      </c>
      <c r="Y10" s="114">
        <f>'QLD Oct 2022'!AW4</f>
        <v>0</v>
      </c>
      <c r="Z10" s="301" t="str">
        <f t="shared" si="7"/>
        <v>No discount</v>
      </c>
      <c r="AA10" s="301" t="str">
        <f t="shared" si="8"/>
        <v>Inclusive</v>
      </c>
      <c r="AB10" s="299">
        <f t="shared" si="0"/>
        <v>4036.2090909090912</v>
      </c>
      <c r="AC10" s="299">
        <f t="shared" si="1"/>
        <v>4036.2090909090912</v>
      </c>
      <c r="AD10" s="302">
        <f t="shared" si="2"/>
        <v>4439.8300000000008</v>
      </c>
      <c r="AE10" s="358">
        <f t="shared" si="2"/>
        <v>4439.8300000000008</v>
      </c>
      <c r="AF10" s="86"/>
      <c r="AG10" s="86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</row>
    <row r="11" spans="1:48" ht="20" customHeight="1" x14ac:dyDescent="0.2">
      <c r="A11" s="341"/>
      <c r="B11" s="207" t="str">
        <f>'QLD Oct 2022'!F5</f>
        <v>Covau</v>
      </c>
      <c r="C11" s="207" t="str">
        <f>'QLD Oct 2022'!G5</f>
        <v>Freedom</v>
      </c>
      <c r="D11" s="296">
        <f>365*'QLD Oct 2022'!H5/100</f>
        <v>459.89999999999992</v>
      </c>
      <c r="E11" s="297">
        <f>IF('QLD Oct 2022'!AQ5=3,0.5,IF('QLD Oct 2022'!AQ5=2,0.33,0))</f>
        <v>0.5</v>
      </c>
      <c r="F11" s="297">
        <f t="shared" si="3"/>
        <v>0.5</v>
      </c>
      <c r="G11" s="296">
        <f>IF('QLD Oct 2022'!K5="",($C$5*E11/'QLD Oct 2022'!AQ5*'QLD Oct 2022'!W5/100)*'QLD Oct 2022'!AQ5,IF($C$5*E11/'QLD Oct 2022'!AQ5&gt;='QLD Oct 2022'!L5,('QLD Oct 2022'!L5*'QLD Oct 2022'!W5/100)*'QLD Oct 2022'!AQ5,($C$5*E11/'QLD Oct 2022'!AQ5*'QLD Oct 2022'!W5/100)*'QLD Oct 2022'!AQ5))</f>
        <v>2359.090909090909</v>
      </c>
      <c r="H11" s="296">
        <f>IF(AND('QLD Oct 2022'!L5&gt;0,'QLD Oct 2022'!M5&gt;0),IF($C$5*E11/'QLD Oct 2022'!AQ5&lt;'QLD Oct 2022'!L5,0,IF(($C$5*E11/'QLD Oct 2022'!AQ5-'QLD Oct 2022'!L5)&lt;=('QLD Oct 2022'!M5+'QLD Oct 2022'!L5),((($C$5*E11/'QLD Oct 2022'!AQ5-'QLD Oct 2022'!L5)*'QLD Oct 2022'!X5/100))*'QLD Oct 2022'!AQ5,((('QLD Oct 2022'!M5)*'QLD Oct 2022'!X5/100)*'QLD Oct 2022'!AQ5))),0)</f>
        <v>0</v>
      </c>
      <c r="I11" s="296">
        <f>IF(AND('QLD Oct 2022'!M5&gt;0,'QLD Oct 2022'!N5&gt;0),IF($C$5*E11/'QLD Oct 2022'!AQ5&lt;('QLD Oct 2022'!L5+'QLD Oct 2022'!M5),0,IF(($C$5*E11/'QLD Oct 2022'!AQ5-'QLD Oct 2022'!L5+'QLD Oct 2022'!M5)&lt;=('QLD Oct 2022'!L5+'QLD Oct 2022'!M5+'QLD Oct 2022'!N5),((($C$5*E11/'QLD Oct 2022'!AQ5-('QLD Oct 2022'!L5+'QLD Oct 2022'!M5))*'QLD Oct 2022'!Y5/100))*'QLD Oct 2022'!AQ5,('QLD Oct 2022'!N5*'QLD Oct 2022'!Y5/100)*'QLD Oct 2022'!AQ5)),0)</f>
        <v>0</v>
      </c>
      <c r="J11" s="296">
        <f>IF(AND('QLD Oct 2022'!N5&gt;0,'QLD Oct 2022'!O5&gt;0),IF($C$5*E11/'QLD Oct 2022'!AQ5&lt;('QLD Oct 2022'!L5+'QLD Oct 2022'!M5+'QLD Oct 2022'!N5),0,IF(($C$5*E11/'QLD Oct 2022'!AQ5-'QLD Oct 2022'!L5+'QLD Oct 2022'!M5+'QLD Oct 2022'!N5)&lt;=('QLD Oct 2022'!L5+'QLD Oct 2022'!M5+'QLD Oct 2022'!N5+'QLD Oct 2022'!O5),(($C$5*E11/'QLD Oct 2022'!AQ5-('QLD Oct 2022'!L5+'QLD Oct 2022'!M5+'QLD Oct 2022'!N5))*'QLD Oct 2022'!Z5/100)*'QLD Oct 2022'!AQ5,('QLD Oct 2022'!O5*'QLD Oct 2022'!Z5/100)*'QLD Oct 2022'!AQ5)),0)</f>
        <v>0</v>
      </c>
      <c r="K11" s="296">
        <f>IF(AND('QLD Oct 2022'!O5&gt;0,'QLD Oct 2022'!P5&gt;0),IF($C$5*E11/'QLD Oct 2022'!AQ5&lt;('QLD Oct 2022'!L5+'QLD Oct 2022'!M5+'QLD Oct 2022'!N5+'QLD Oct 2022'!O5),0,IF(($C$5*E11/'QLD Oct 2022'!AQ5-'QLD Oct 2022'!L5+'QLD Oct 2022'!M5+'QLD Oct 2022'!N5+'QLD Oct 2022'!O5)&lt;=('QLD Oct 2022'!L5+'QLD Oct 2022'!M5+'QLD Oct 2022'!N5+'QLD Oct 2022'!O5+'QLD Oct 2022'!P5),(($C$5*E11/'QLD Oct 2022'!AQ5-('QLD Oct 2022'!L5+'QLD Oct 2022'!M5+'QLD Oct 2022'!N5+'QLD Oct 2022'!O5))*'QLD Oct 2022'!AA5/100)*'QLD Oct 2022'!AQ5,('QLD Oct 2022'!P5*'QLD Oct 2022'!AA5/100)*'QLD Oct 2022'!AQ5)),0)</f>
        <v>0</v>
      </c>
      <c r="L11" s="296">
        <f>IF(AND('QLD Oct 2022'!P5&gt;0,'QLD Oct 2022'!O5&gt;0),IF(($C$5*E11/'QLD Oct 2022'!AQ5&lt;SUM('QLD Oct 2022'!L5:P5)),(0),($C$5*E11/'QLD Oct 2022'!AQ5-SUM('QLD Oct 2022'!L5:P5))*'QLD Oct 2022'!AB5/100)* 'QLD Oct 2022'!AQ5,IF(AND('QLD Oct 2022'!O5&gt;0,'QLD Oct 2022'!P5=""),IF(($C$5*E11/'QLD Oct 2022'!AQ5&lt; SUM('QLD Oct 2022'!L5:O5)),(0),($C$5*E11/'QLD Oct 2022'!AQ5-SUM('QLD Oct 2022'!L5:O5))*'QLD Oct 2022'!AA5/100)* 'QLD Oct 2022'!AQ5,IF(AND('QLD Oct 2022'!N5&gt;0,'QLD Oct 2022'!O5=""),IF(($C$5*E11/'QLD Oct 2022'!AQ5&lt; SUM('QLD Oct 2022'!L5:N5)),(0),($C$5*E11/'QLD Oct 2022'!AQ5-SUM('QLD Oct 2022'!L5:N5))*'QLD Oct 2022'!Z5/100)* 'QLD Oct 2022'!AQ5,IF(AND('QLD Oct 2022'!M5&gt;0,'QLD Oct 2022'!N5=""),IF(($C$5*E11/'QLD Oct 2022'!AQ5&lt;'QLD Oct 2022'!M5+'QLD Oct 2022'!L5),(0),(($C$5*E11/'QLD Oct 2022'!AQ5-('QLD Oct 2022'!M5+'QLD Oct 2022'!L5))*'QLD Oct 2022'!Y5/100))*'QLD Oct 2022'!AQ5,IF(AND('QLD Oct 2022'!L5&gt;0,'QLD Oct 2022'!M5=""&gt;0),IF(($C$5*E11/'QLD Oct 2022'!AQ5&lt;'QLD Oct 2022'!L5),(0),($C$5*E11/'QLD Oct 2022'!AQ5-'QLD Oct 2022'!L5)*'QLD Oct 2022'!X5/100)*'QLD Oct 2022'!AQ5,0)))))</f>
        <v>0</v>
      </c>
      <c r="M11" s="296">
        <f>IF('QLD Oct 2022'!K5="",($C$5*F11/'QLD Oct 2022'!AR5*'QLD Oct 2022'!AC5/100)*'QLD Oct 2022'!AR5,IF($C$5*F11/'QLD Oct 2022'!AR5&gt;='QLD Oct 2022'!L5,('QLD Oct 2022'!L5*'QLD Oct 2022'!AC5/100)*'QLD Oct 2022'!AR5,($C$5*F11/'QLD Oct 2022'!AR5*'QLD Oct 2022'!AC5/100)*'QLD Oct 2022'!AR5))</f>
        <v>2359.090909090909</v>
      </c>
      <c r="N11" s="296">
        <f>IF(AND('QLD Oct 2022'!L5&gt;0,'QLD Oct 2022'!M5&gt;0),IF($C$5*F11/'QLD Oct 2022'!AR5&lt;'QLD Oct 2022'!L5,0,IF(($C$5*F11/'QLD Oct 2022'!AR5-'QLD Oct 2022'!L5)&lt;=('QLD Oct 2022'!M5+'QLD Oct 2022'!L5),((($C$5*F11/'QLD Oct 2022'!AR5-'QLD Oct 2022'!L5)*'QLD Oct 2022'!AD5/100))*'QLD Oct 2022'!AR5,((('QLD Oct 2022'!M5)*'QLD Oct 2022'!AD5/100)*'QLD Oct 2022'!AR5))),0)</f>
        <v>0</v>
      </c>
      <c r="O11" s="296">
        <f>IF(AND('QLD Oct 2022'!M5&gt;0,'QLD Oct 2022'!N5&gt;0),IF($C$5*F11/'QLD Oct 2022'!AR5&lt;('QLD Oct 2022'!L5+'QLD Oct 2022'!M5),0,IF(($C$5*F11/'QLD Oct 2022'!AR5-'QLD Oct 2022'!L5+'QLD Oct 2022'!M5)&lt;=('QLD Oct 2022'!L5+'QLD Oct 2022'!M5+'QLD Oct 2022'!N5),((($C$5*F11/'QLD Oct 2022'!AR5-('QLD Oct 2022'!L5+'QLD Oct 2022'!M5))*'QLD Oct 2022'!AE5/100))*'QLD Oct 2022'!AR5,('QLD Oct 2022'!N5*'QLD Oct 2022'!AE5/100)*'QLD Oct 2022'!AR5)),0)</f>
        <v>0</v>
      </c>
      <c r="P11" s="296">
        <f>IF(AND('QLD Oct 2022'!N5&gt;0,'QLD Oct 2022'!O5&gt;0),IF($C$5*F11/'QLD Oct 2022'!AR5&lt;('QLD Oct 2022'!L5+'QLD Oct 2022'!M5+'QLD Oct 2022'!N5),0,IF(($C$5*F11/'QLD Oct 2022'!AR5-'QLD Oct 2022'!L5+'QLD Oct 2022'!M5+'QLD Oct 2022'!N5)&lt;=('QLD Oct 2022'!L5+'QLD Oct 2022'!M5+'QLD Oct 2022'!N5+'QLD Oct 2022'!O5),(($C$5*F11/'QLD Oct 2022'!AR5-('QLD Oct 2022'!L5+'QLD Oct 2022'!M5+'QLD Oct 2022'!N5))*'QLD Oct 2022'!AF5/100)*'QLD Oct 2022'!AR5,('QLD Oct 2022'!O5*'QLD Oct 2022'!AF5/100)*'QLD Oct 2022'!AR5)),0)</f>
        <v>0</v>
      </c>
      <c r="Q11" s="296">
        <f>IF(AND('QLD Oct 2022'!P5&gt;0,'QLD Oct 2022'!P5&gt;0),IF($C$5*F11/'QLD Oct 2022'!AR5&lt;('QLD Oct 2022'!L5+'QLD Oct 2022'!M5+'QLD Oct 2022'!N5+'QLD Oct 2022'!O5),0,IF(($C$5*F11/'QLD Oct 2022'!AR5-'QLD Oct 2022'!L5+'QLD Oct 2022'!M5+'QLD Oct 2022'!N5+'QLD Oct 2022'!O5)&lt;=('QLD Oct 2022'!L5+'QLD Oct 2022'!M5+'QLD Oct 2022'!N5+'QLD Oct 2022'!O5+'QLD Oct 2022'!P5),(($C$5*F11/'QLD Oct 2022'!AR5-('QLD Oct 2022'!L5+'QLD Oct 2022'!M5+'QLD Oct 2022'!N5+'QLD Oct 2022'!O5))*'QLD Oct 2022'!AG5/100)*'QLD Oct 2022'!AR5,('QLD Oct 2022'!P5*'QLD Oct 2022'!AG5/100)*'QLD Oct 2022'!AR5)),0)</f>
        <v>0</v>
      </c>
      <c r="R11" s="296">
        <f>IF(AND('QLD Oct 2022'!P5&gt;0,'QLD Oct 2022'!O5&gt;0),IF(($C$5*F11/'QLD Oct 2022'!AR5&lt;SUM('QLD Oct 2022'!L5:P5)),(0),($C$5*F11/'QLD Oct 2022'!AR5-SUM('QLD Oct 2022'!L5:P5))*'QLD Oct 2022'!AB5/100)* 'QLD Oct 2022'!AR5,IF(AND('QLD Oct 2022'!O5&gt;0,'QLD Oct 2022'!P5=""),IF(($C$5*F11/'QLD Oct 2022'!AR5&lt; SUM('QLD Oct 2022'!L5:O5)),(0),($C$5*F11/'QLD Oct 2022'!AR5-SUM('QLD Oct 2022'!L5:O5))*'QLD Oct 2022'!AG5/100)* 'QLD Oct 2022'!AR5,IF(AND('QLD Oct 2022'!N5&gt;0,'QLD Oct 2022'!O5=""),IF(($C$5*F11/'QLD Oct 2022'!AR5&lt; SUM('QLD Oct 2022'!L5:N5)),(0),($C$5*F11/'QLD Oct 2022'!AR5-SUM('QLD Oct 2022'!L5:N5))*'QLD Oct 2022'!AF5/100)* 'QLD Oct 2022'!AR5,IF(AND('QLD Oct 2022'!M5&gt;0,'QLD Oct 2022'!N5=""),IF(($C$5*F11/'QLD Oct 2022'!AR5&lt;'QLD Oct 2022'!M5+'QLD Oct 2022'!L5),(0),(($C$5*F11/'QLD Oct 2022'!AR5-('QLD Oct 2022'!M5+'QLD Oct 2022'!L5))*'QLD Oct 2022'!AE5/100))*'QLD Oct 2022'!AR5,IF(AND('QLD Oct 2022'!L5&gt;0,'QLD Oct 2022'!M5=""&gt;0),IF(($C$5*F11/'QLD Oct 2022'!AR5&lt;'QLD Oct 2022'!L5),(0),($C$5*F11/'QLD Oct 2022'!AR5-'QLD Oct 2022'!L5)*'QLD Oct 2022'!AD5/100)*'QLD Oct 2022'!AR5,0)))))</f>
        <v>0</v>
      </c>
      <c r="S11" s="298">
        <f t="shared" ref="S11" si="9">SUM(G11:R11)</f>
        <v>4718.181818181818</v>
      </c>
      <c r="T11" s="299">
        <f t="shared" si="5"/>
        <v>5178.0818181818177</v>
      </c>
      <c r="U11" s="300">
        <f t="shared" si="6"/>
        <v>5695.89</v>
      </c>
      <c r="V11" s="114">
        <f>'QLD Oct 2022'!AT5</f>
        <v>0</v>
      </c>
      <c r="W11" s="114">
        <f>'QLD Oct 2022'!AU5</f>
        <v>15</v>
      </c>
      <c r="X11" s="114">
        <f>'QLD Oct 2022'!AV5</f>
        <v>0</v>
      </c>
      <c r="Y11" s="114">
        <f>'QLD Oct 2022'!AW5</f>
        <v>0</v>
      </c>
      <c r="Z11" s="301" t="str">
        <f t="shared" si="7"/>
        <v>Guaranteed off usage</v>
      </c>
      <c r="AA11" s="301" t="str">
        <f t="shared" si="8"/>
        <v>Exclusive</v>
      </c>
      <c r="AB11" s="299">
        <f t="shared" si="0"/>
        <v>4470.3545454545447</v>
      </c>
      <c r="AC11" s="299">
        <f t="shared" si="1"/>
        <v>4470.3545454545447</v>
      </c>
      <c r="AD11" s="302">
        <f t="shared" si="2"/>
        <v>4917.3899999999994</v>
      </c>
      <c r="AE11" s="358">
        <f t="shared" si="2"/>
        <v>4917.3899999999994</v>
      </c>
      <c r="AF11" s="86"/>
      <c r="AG11" s="86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</row>
    <row r="12" spans="1:48" ht="20" customHeight="1" thickBot="1" x14ac:dyDescent="0.25">
      <c r="A12" s="344"/>
      <c r="B12" s="315" t="str">
        <f>'QLD Oct 2022'!F6</f>
        <v>Alinta Energy</v>
      </c>
      <c r="C12" s="208" t="str">
        <f>'QLD Oct 2022'!G6</f>
        <v>Business Deal</v>
      </c>
      <c r="D12" s="316">
        <f>365*'QLD Oct 2022'!H6/100</f>
        <v>476.29181818181809</v>
      </c>
      <c r="E12" s="317">
        <f>IF('QLD Oct 2022'!AQ6=3,0.5,IF('QLD Oct 2022'!AQ6=2,0.33,0))</f>
        <v>0.5</v>
      </c>
      <c r="F12" s="317">
        <f t="shared" si="3"/>
        <v>0.5</v>
      </c>
      <c r="G12" s="316">
        <f>IF('QLD Oct 2022'!K6="",($C$5*E12/'QLD Oct 2022'!AQ6*'QLD Oct 2022'!W6/100)*'QLD Oct 2022'!AQ6,IF($C$5*E12/'QLD Oct 2022'!AQ6&gt;='QLD Oct 2022'!L6,('QLD Oct 2022'!L6*'QLD Oct 2022'!W6/100)*'QLD Oct 2022'!AQ6,($C$5*E12/'QLD Oct 2022'!AQ6*'QLD Oct 2022'!W6/100)*'QLD Oct 2022'!AQ6))</f>
        <v>1550.0000000000002</v>
      </c>
      <c r="H12" s="316">
        <f>IF(AND('QLD Oct 2022'!L6&gt;0,'QLD Oct 2022'!M6&gt;0),IF($C$5*E12/'QLD Oct 2022'!AQ6&lt;'QLD Oct 2022'!L6,0,IF(($C$5*E12/'QLD Oct 2022'!AQ6-'QLD Oct 2022'!L6)&lt;=('QLD Oct 2022'!M6+'QLD Oct 2022'!L6),((($C$5*E12/'QLD Oct 2022'!AQ6-'QLD Oct 2022'!L6)*'QLD Oct 2022'!X6/100))*'QLD Oct 2022'!AQ6,((('QLD Oct 2022'!M6)*'QLD Oct 2022'!X6/100)*'QLD Oct 2022'!AQ6))),0)</f>
        <v>0</v>
      </c>
      <c r="I12" s="316">
        <f>IF(AND('QLD Oct 2022'!M6&gt;0,'QLD Oct 2022'!N6&gt;0),IF($C$5*E12/'QLD Oct 2022'!AQ6&lt;('QLD Oct 2022'!L6+'QLD Oct 2022'!M6),0,IF(($C$5*E12/'QLD Oct 2022'!AQ6-'QLD Oct 2022'!L6+'QLD Oct 2022'!M6)&lt;=('QLD Oct 2022'!L6+'QLD Oct 2022'!M6+'QLD Oct 2022'!N6),((($C$5*E12/'QLD Oct 2022'!AQ6-('QLD Oct 2022'!L6+'QLD Oct 2022'!M6))*'QLD Oct 2022'!Y6/100))*'QLD Oct 2022'!AQ6,('QLD Oct 2022'!N6*'QLD Oct 2022'!Y6/100)*'QLD Oct 2022'!AQ6)),0)</f>
        <v>0</v>
      </c>
      <c r="J12" s="316">
        <f>IF(AND('QLD Oct 2022'!N6&gt;0,'QLD Oct 2022'!O6&gt;0),IF($C$5*E12/'QLD Oct 2022'!AQ6&lt;('QLD Oct 2022'!L6+'QLD Oct 2022'!M6+'QLD Oct 2022'!N6),0,IF(($C$5*E12/'QLD Oct 2022'!AQ6-'QLD Oct 2022'!L6+'QLD Oct 2022'!M6+'QLD Oct 2022'!N6)&lt;=('QLD Oct 2022'!L6+'QLD Oct 2022'!M6+'QLD Oct 2022'!N6+'QLD Oct 2022'!O6),(($C$5*E12/'QLD Oct 2022'!AQ6-('QLD Oct 2022'!L6+'QLD Oct 2022'!M6+'QLD Oct 2022'!N6))*'QLD Oct 2022'!Z6/100)*'QLD Oct 2022'!AQ6,('QLD Oct 2022'!O6*'QLD Oct 2022'!Z6/100)*'QLD Oct 2022'!AQ6)),0)</f>
        <v>0</v>
      </c>
      <c r="K12" s="316">
        <f>IF(AND('QLD Oct 2022'!O6&gt;0,'QLD Oct 2022'!P6&gt;0),IF($C$5*E12/'QLD Oct 2022'!AQ6&lt;('QLD Oct 2022'!L6+'QLD Oct 2022'!M6+'QLD Oct 2022'!N6+'QLD Oct 2022'!O6),0,IF(($C$5*E12/'QLD Oct 2022'!AQ6-'QLD Oct 2022'!L6+'QLD Oct 2022'!M6+'QLD Oct 2022'!N6+'QLD Oct 2022'!O6)&lt;=('QLD Oct 2022'!L6+'QLD Oct 2022'!M6+'QLD Oct 2022'!N6+'QLD Oct 2022'!O6+'QLD Oct 2022'!P6),(($C$5*E12/'QLD Oct 2022'!AQ6-('QLD Oct 2022'!L6+'QLD Oct 2022'!M6+'QLD Oct 2022'!N6+'QLD Oct 2022'!O6))*'QLD Oct 2022'!AA6/100)*'QLD Oct 2022'!AQ6,('QLD Oct 2022'!P6*'QLD Oct 2022'!AA6/100)*'QLD Oct 2022'!AQ6)),0)</f>
        <v>0</v>
      </c>
      <c r="L12" s="316">
        <f>IF(AND('QLD Oct 2022'!P6&gt;0,'QLD Oct 2022'!O6&gt;0),IF(($C$5*E12/'QLD Oct 2022'!AQ6&lt;SUM('QLD Oct 2022'!L6:P6)),(0),($C$5*E12/'QLD Oct 2022'!AQ6-SUM('QLD Oct 2022'!L6:P6))*'QLD Oct 2022'!AB6/100)* 'QLD Oct 2022'!AQ6,IF(AND('QLD Oct 2022'!O6&gt;0,'QLD Oct 2022'!P6=""),IF(($C$5*E12/'QLD Oct 2022'!AQ6&lt; SUM('QLD Oct 2022'!L6:O6)),(0),($C$5*E12/'QLD Oct 2022'!AQ6-SUM('QLD Oct 2022'!L6:O6))*'QLD Oct 2022'!AA6/100)* 'QLD Oct 2022'!AQ6,IF(AND('QLD Oct 2022'!N6&gt;0,'QLD Oct 2022'!O6=""),IF(($C$5*E12/'QLD Oct 2022'!AQ6&lt; SUM('QLD Oct 2022'!L6:N6)),(0),($C$5*E12/'QLD Oct 2022'!AQ6-SUM('QLD Oct 2022'!L6:N6))*'QLD Oct 2022'!Z6/100)* 'QLD Oct 2022'!AQ6,IF(AND('QLD Oct 2022'!M6&gt;0,'QLD Oct 2022'!N6=""),IF(($C$5*E12/'QLD Oct 2022'!AQ6&lt;'QLD Oct 2022'!M6+'QLD Oct 2022'!L6),(0),(($C$5*E12/'QLD Oct 2022'!AQ6-('QLD Oct 2022'!M6+'QLD Oct 2022'!L6))*'QLD Oct 2022'!Y6/100))*'QLD Oct 2022'!AQ6,IF(AND('QLD Oct 2022'!L6&gt;0,'QLD Oct 2022'!M6=""&gt;0),IF(($C$5*E12/'QLD Oct 2022'!AQ6&lt;'QLD Oct 2022'!L6),(0),($C$5*E12/'QLD Oct 2022'!AQ6-'QLD Oct 2022'!L6)*'QLD Oct 2022'!X6/100)*'QLD Oct 2022'!AQ6,0)))))</f>
        <v>0</v>
      </c>
      <c r="M12" s="316">
        <f>IF('QLD Oct 2022'!K6="",($C$5*F12/'QLD Oct 2022'!AR6*'QLD Oct 2022'!AC6/100)*'QLD Oct 2022'!AR6,IF($C$5*F12/'QLD Oct 2022'!AR6&gt;='QLD Oct 2022'!L6,('QLD Oct 2022'!L6*'QLD Oct 2022'!AC6/100)*'QLD Oct 2022'!AR6,($C$5*F12/'QLD Oct 2022'!AR6*'QLD Oct 2022'!AC6/100)*'QLD Oct 2022'!AR6))</f>
        <v>1550.0000000000002</v>
      </c>
      <c r="N12" s="316">
        <f>IF(AND('QLD Oct 2022'!L6&gt;0,'QLD Oct 2022'!M6&gt;0),IF($C$5*F12/'QLD Oct 2022'!AR6&lt;'QLD Oct 2022'!L6,0,IF(($C$5*F12/'QLD Oct 2022'!AR6-'QLD Oct 2022'!L6)&lt;=('QLD Oct 2022'!M6+'QLD Oct 2022'!L6),((($C$5*F12/'QLD Oct 2022'!AR6-'QLD Oct 2022'!L6)*'QLD Oct 2022'!AD6/100))*'QLD Oct 2022'!AR6,((('QLD Oct 2022'!M6)*'QLD Oct 2022'!AD6/100)*'QLD Oct 2022'!AR6))),0)</f>
        <v>0</v>
      </c>
      <c r="O12" s="316">
        <f>IF(AND('QLD Oct 2022'!M6&gt;0,'QLD Oct 2022'!N6&gt;0),IF($C$5*F12/'QLD Oct 2022'!AR6&lt;('QLD Oct 2022'!L6+'QLD Oct 2022'!M6),0,IF(($C$5*F12/'QLD Oct 2022'!AR6-'QLD Oct 2022'!L6+'QLD Oct 2022'!M6)&lt;=('QLD Oct 2022'!L6+'QLD Oct 2022'!M6+'QLD Oct 2022'!N6),((($C$5*F12/'QLD Oct 2022'!AR6-('QLD Oct 2022'!L6+'QLD Oct 2022'!M6))*'QLD Oct 2022'!AE6/100))*'QLD Oct 2022'!AR6,('QLD Oct 2022'!N6*'QLD Oct 2022'!AE6/100)*'QLD Oct 2022'!AR6)),0)</f>
        <v>0</v>
      </c>
      <c r="P12" s="316">
        <f>IF(AND('QLD Oct 2022'!N6&gt;0,'QLD Oct 2022'!O6&gt;0),IF($C$5*F12/'QLD Oct 2022'!AR6&lt;('QLD Oct 2022'!L6+'QLD Oct 2022'!M6+'QLD Oct 2022'!N6),0,IF(($C$5*F12/'QLD Oct 2022'!AR6-'QLD Oct 2022'!L6+'QLD Oct 2022'!M6+'QLD Oct 2022'!N6)&lt;=('QLD Oct 2022'!L6+'QLD Oct 2022'!M6+'QLD Oct 2022'!N6+'QLD Oct 2022'!O6),(($C$5*F12/'QLD Oct 2022'!AR6-('QLD Oct 2022'!L6+'QLD Oct 2022'!M6+'QLD Oct 2022'!N6))*'QLD Oct 2022'!AF6/100)*'QLD Oct 2022'!AR6,('QLD Oct 2022'!O6*'QLD Oct 2022'!AF6/100)*'QLD Oct 2022'!AR6)),0)</f>
        <v>0</v>
      </c>
      <c r="Q12" s="316">
        <f>IF(AND('QLD Oct 2022'!P6&gt;0,'QLD Oct 2022'!P6&gt;0),IF($C$5*F12/'QLD Oct 2022'!AR6&lt;('QLD Oct 2022'!L6+'QLD Oct 2022'!M6+'QLD Oct 2022'!N6+'QLD Oct 2022'!O6),0,IF(($C$5*F12/'QLD Oct 2022'!AR6-'QLD Oct 2022'!L6+'QLD Oct 2022'!M6+'QLD Oct 2022'!N6+'QLD Oct 2022'!O6)&lt;=('QLD Oct 2022'!L6+'QLD Oct 2022'!M6+'QLD Oct 2022'!N6+'QLD Oct 2022'!O6+'QLD Oct 2022'!P6),(($C$5*F12/'QLD Oct 2022'!AR6-('QLD Oct 2022'!L6+'QLD Oct 2022'!M6+'QLD Oct 2022'!N6+'QLD Oct 2022'!O6))*'QLD Oct 2022'!AG6/100)*'QLD Oct 2022'!AR6,('QLD Oct 2022'!P6*'QLD Oct 2022'!AG6/100)*'QLD Oct 2022'!AR6)),0)</f>
        <v>0</v>
      </c>
      <c r="R12" s="316">
        <f>IF(AND('QLD Oct 2022'!P6&gt;0,'QLD Oct 2022'!O6&gt;0),IF(($C$5*F12/'QLD Oct 2022'!AR6&lt;SUM('QLD Oct 2022'!L6:P6)),(0),($C$5*F12/'QLD Oct 2022'!AR6-SUM('QLD Oct 2022'!L6:P6))*'QLD Oct 2022'!AB6/100)* 'QLD Oct 2022'!AR6,IF(AND('QLD Oct 2022'!O6&gt;0,'QLD Oct 2022'!P6=""),IF(($C$5*F12/'QLD Oct 2022'!AR6&lt; SUM('QLD Oct 2022'!L6:O6)),(0),($C$5*F12/'QLD Oct 2022'!AR6-SUM('QLD Oct 2022'!L6:O6))*'QLD Oct 2022'!AG6/100)* 'QLD Oct 2022'!AR6,IF(AND('QLD Oct 2022'!N6&gt;0,'QLD Oct 2022'!O6=""),IF(($C$5*F12/'QLD Oct 2022'!AR6&lt; SUM('QLD Oct 2022'!L6:N6)),(0),($C$5*F12/'QLD Oct 2022'!AR6-SUM('QLD Oct 2022'!L6:N6))*'QLD Oct 2022'!AF6/100)* 'QLD Oct 2022'!AR6,IF(AND('QLD Oct 2022'!M6&gt;0,'QLD Oct 2022'!N6=""),IF(($C$5*F12/'QLD Oct 2022'!AR6&lt;'QLD Oct 2022'!M6+'QLD Oct 2022'!L6),(0),(($C$5*F12/'QLD Oct 2022'!AR6-('QLD Oct 2022'!M6+'QLD Oct 2022'!L6))*'QLD Oct 2022'!AE6/100))*'QLD Oct 2022'!AR6,IF(AND('QLD Oct 2022'!L6&gt;0,'QLD Oct 2022'!M6=""&gt;0),IF(($C$5*F12/'QLD Oct 2022'!AR6&lt;'QLD Oct 2022'!L6),(0),($C$5*F12/'QLD Oct 2022'!AR6-'QLD Oct 2022'!L6)*'QLD Oct 2022'!AD6/100)*'QLD Oct 2022'!AR6,0)))))</f>
        <v>0</v>
      </c>
      <c r="S12" s="318">
        <f t="shared" ref="S12" si="10">SUM(G12:R12)</f>
        <v>3100.0000000000005</v>
      </c>
      <c r="T12" s="229">
        <f t="shared" si="5"/>
        <v>3576.2918181818186</v>
      </c>
      <c r="U12" s="319">
        <f t="shared" si="6"/>
        <v>3933.9210000000007</v>
      </c>
      <c r="V12" s="122">
        <f>'QLD Oct 2022'!AT6</f>
        <v>0</v>
      </c>
      <c r="W12" s="122">
        <f>'QLD Oct 2022'!AU6</f>
        <v>0</v>
      </c>
      <c r="X12" s="122">
        <f>'QLD Oct 2022'!AV6</f>
        <v>0</v>
      </c>
      <c r="Y12" s="122">
        <f>'QLD Oct 2022'!AW6</f>
        <v>0</v>
      </c>
      <c r="Z12" s="320" t="str">
        <f t="shared" si="7"/>
        <v>No discount</v>
      </c>
      <c r="AA12" s="320" t="str">
        <f t="shared" si="8"/>
        <v>Exclusive</v>
      </c>
      <c r="AB12" s="229">
        <f t="shared" si="0"/>
        <v>3576.2918181818186</v>
      </c>
      <c r="AC12" s="229">
        <f t="shared" si="1"/>
        <v>3576.2918181818186</v>
      </c>
      <c r="AD12" s="321">
        <f t="shared" si="2"/>
        <v>3933.9210000000007</v>
      </c>
      <c r="AE12" s="359">
        <f t="shared" si="2"/>
        <v>3933.9210000000007</v>
      </c>
      <c r="AF12" s="86"/>
      <c r="AG12" s="86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</row>
    <row r="13" spans="1:48" ht="20" customHeight="1" thickTop="1" x14ac:dyDescent="0.2">
      <c r="A13" s="343" t="str">
        <f>'QLD Oct 2022'!D7</f>
        <v>Envestra Brisbane North</v>
      </c>
      <c r="B13" s="207" t="str">
        <f>'QLD Oct 2022'!F7</f>
        <v>AGL</v>
      </c>
      <c r="C13" s="207" t="str">
        <f>'QLD Oct 2022'!G7</f>
        <v>Business Value Saver</v>
      </c>
      <c r="D13" s="296">
        <f>365*'QLD Oct 2022'!H7/100</f>
        <v>266.11818181818182</v>
      </c>
      <c r="E13" s="297">
        <f>IF('QLD Oct 2022'!AQ7=3,0.5,IF('QLD Oct 2022'!AQ7=2,0.33,0))</f>
        <v>0.5</v>
      </c>
      <c r="F13" s="297">
        <f t="shared" si="3"/>
        <v>0.5</v>
      </c>
      <c r="G13" s="296">
        <f>IF('QLD Oct 2022'!K7="",($C$5*E13/'QLD Oct 2022'!AQ7*'QLD Oct 2022'!W7/100)*'QLD Oct 2022'!AQ7,IF($C$5*E13/'QLD Oct 2022'!AQ7&gt;='QLD Oct 2022'!L7,('QLD Oct 2022'!L7*'QLD Oct 2022'!W7/100)*'QLD Oct 2022'!AQ7,($C$5*E13/'QLD Oct 2022'!AQ7*'QLD Oct 2022'!W7/100)*'QLD Oct 2022'!AQ7))</f>
        <v>1918.181818181818</v>
      </c>
      <c r="H13" s="296">
        <f>IF(AND('QLD Oct 2022'!L7&gt;0,'QLD Oct 2022'!M7&gt;0),IF($C$5*E13/'QLD Oct 2022'!AQ7&lt;'QLD Oct 2022'!L7,0,IF(($C$5*E13/'QLD Oct 2022'!AQ7-'QLD Oct 2022'!L7)&lt;=('QLD Oct 2022'!M7+'QLD Oct 2022'!L7),((($C$5*E13/'QLD Oct 2022'!AQ7-'QLD Oct 2022'!L7)*'QLD Oct 2022'!X7/100))*'QLD Oct 2022'!AQ7,((('QLD Oct 2022'!M7)*'QLD Oct 2022'!X7/100)*'QLD Oct 2022'!AQ7))),0)</f>
        <v>0</v>
      </c>
      <c r="I13" s="296">
        <f>IF(AND('QLD Oct 2022'!M7&gt;0,'QLD Oct 2022'!N7&gt;0),IF($C$5*E13/'QLD Oct 2022'!AQ7&lt;('QLD Oct 2022'!L7+'QLD Oct 2022'!M7),0,IF(($C$5*E13/'QLD Oct 2022'!AQ7-'QLD Oct 2022'!L7+'QLD Oct 2022'!M7)&lt;=('QLD Oct 2022'!L7+'QLD Oct 2022'!M7+'QLD Oct 2022'!N7),((($C$5*E13/'QLD Oct 2022'!AQ7-('QLD Oct 2022'!L7+'QLD Oct 2022'!M7))*'QLD Oct 2022'!Y7/100))*'QLD Oct 2022'!AQ7,('QLD Oct 2022'!N7*'QLD Oct 2022'!Y7/100)*'QLD Oct 2022'!AQ7)),0)</f>
        <v>0</v>
      </c>
      <c r="J13" s="296">
        <f>IF(AND('QLD Oct 2022'!N7&gt;0,'QLD Oct 2022'!O7&gt;0),IF($C$5*E13/'QLD Oct 2022'!AQ7&lt;('QLD Oct 2022'!L7+'QLD Oct 2022'!M7+'QLD Oct 2022'!N7),0,IF(($C$5*E13/'QLD Oct 2022'!AQ7-'QLD Oct 2022'!L7+'QLD Oct 2022'!M7+'QLD Oct 2022'!N7)&lt;=('QLD Oct 2022'!L7+'QLD Oct 2022'!M7+'QLD Oct 2022'!N7+'QLD Oct 2022'!O7),(($C$5*E13/'QLD Oct 2022'!AQ7-('QLD Oct 2022'!L7+'QLD Oct 2022'!M7+'QLD Oct 2022'!N7))*'QLD Oct 2022'!Z7/100)*'QLD Oct 2022'!AQ7,('QLD Oct 2022'!O7*'QLD Oct 2022'!Z7/100)*'QLD Oct 2022'!AQ7)),0)</f>
        <v>0</v>
      </c>
      <c r="K13" s="296">
        <f>IF(AND('QLD Oct 2022'!O7&gt;0,'QLD Oct 2022'!P7&gt;0),IF($C$5*E13/'QLD Oct 2022'!AQ7&lt;('QLD Oct 2022'!L7+'QLD Oct 2022'!M7+'QLD Oct 2022'!N7+'QLD Oct 2022'!O7),0,IF(($C$5*E13/'QLD Oct 2022'!AQ7-'QLD Oct 2022'!L7+'QLD Oct 2022'!M7+'QLD Oct 2022'!N7+'QLD Oct 2022'!O7)&lt;=('QLD Oct 2022'!L7+'QLD Oct 2022'!M7+'QLD Oct 2022'!N7+'QLD Oct 2022'!O7+'QLD Oct 2022'!P7),(($C$5*E13/'QLD Oct 2022'!AQ7-('QLD Oct 2022'!L7+'QLD Oct 2022'!M7+'QLD Oct 2022'!N7+'QLD Oct 2022'!O7))*'QLD Oct 2022'!AA7/100)*'QLD Oct 2022'!AQ7,('QLD Oct 2022'!P7*'QLD Oct 2022'!AA7/100)*'QLD Oct 2022'!AQ7)),0)</f>
        <v>0</v>
      </c>
      <c r="L13" s="296">
        <f>IF(AND('QLD Oct 2022'!P7&gt;0,'QLD Oct 2022'!O7&gt;0),IF(($C$5*E13/'QLD Oct 2022'!AQ7&lt;SUM('QLD Oct 2022'!L7:P7)),(0),($C$5*E13/'QLD Oct 2022'!AQ7-SUM('QLD Oct 2022'!L7:P7))*'QLD Oct 2022'!AB7/100)* 'QLD Oct 2022'!AQ7,IF(AND('QLD Oct 2022'!O7&gt;0,'QLD Oct 2022'!P7=""),IF(($C$5*E13/'QLD Oct 2022'!AQ7&lt; SUM('QLD Oct 2022'!L7:O7)),(0),($C$5*E13/'QLD Oct 2022'!AQ7-SUM('QLD Oct 2022'!L7:O7))*'QLD Oct 2022'!AA7/100)* 'QLD Oct 2022'!AQ7,IF(AND('QLD Oct 2022'!N7&gt;0,'QLD Oct 2022'!O7=""),IF(($C$5*E13/'QLD Oct 2022'!AQ7&lt; SUM('QLD Oct 2022'!L7:N7)),(0),($C$5*E13/'QLD Oct 2022'!AQ7-SUM('QLD Oct 2022'!L7:N7))*'QLD Oct 2022'!Z7/100)* 'QLD Oct 2022'!AQ7,IF(AND('QLD Oct 2022'!M7&gt;0,'QLD Oct 2022'!N7=""),IF(($C$5*E13/'QLD Oct 2022'!AQ7&lt;'QLD Oct 2022'!M7+'QLD Oct 2022'!L7),(0),(($C$5*E13/'QLD Oct 2022'!AQ7-('QLD Oct 2022'!M7+'QLD Oct 2022'!L7))*'QLD Oct 2022'!Y7/100))*'QLD Oct 2022'!AQ7,IF(AND('QLD Oct 2022'!L7&gt;0,'QLD Oct 2022'!M7=""&gt;0),IF(($C$5*E13/'QLD Oct 2022'!AQ7&lt;'QLD Oct 2022'!L7),(0),($C$5*E13/'QLD Oct 2022'!AQ7-'QLD Oct 2022'!L7)*'QLD Oct 2022'!X7/100)*'QLD Oct 2022'!AQ7,0)))))</f>
        <v>0</v>
      </c>
      <c r="M13" s="296">
        <f>IF('QLD Oct 2022'!K7="",($C$5*F13/'QLD Oct 2022'!AR7*'QLD Oct 2022'!AC7/100)*'QLD Oct 2022'!AR7,IF($C$5*F13/'QLD Oct 2022'!AR7&gt;='QLD Oct 2022'!L7,('QLD Oct 2022'!L7*'QLD Oct 2022'!AC7/100)*'QLD Oct 2022'!AR7,($C$5*F13/'QLD Oct 2022'!AR7*'QLD Oct 2022'!AC7/100)*'QLD Oct 2022'!AR7))</f>
        <v>1918.181818181818</v>
      </c>
      <c r="N13" s="296">
        <f>IF(AND('QLD Oct 2022'!L7&gt;0,'QLD Oct 2022'!M7&gt;0),IF($C$5*F13/'QLD Oct 2022'!AR7&lt;'QLD Oct 2022'!L7,0,IF(($C$5*F13/'QLD Oct 2022'!AR7-'QLD Oct 2022'!L7)&lt;=('QLD Oct 2022'!M7+'QLD Oct 2022'!L7),((($C$5*F13/'QLD Oct 2022'!AR7-'QLD Oct 2022'!L7)*'QLD Oct 2022'!AD7/100))*'QLD Oct 2022'!AR7,((('QLD Oct 2022'!M7)*'QLD Oct 2022'!AD7/100)*'QLD Oct 2022'!AR7))),0)</f>
        <v>0</v>
      </c>
      <c r="O13" s="296">
        <f>IF(AND('QLD Oct 2022'!M7&gt;0,'QLD Oct 2022'!N7&gt;0),IF($C$5*F13/'QLD Oct 2022'!AR7&lt;('QLD Oct 2022'!L7+'QLD Oct 2022'!M7),0,IF(($C$5*F13/'QLD Oct 2022'!AR7-'QLD Oct 2022'!L7+'QLD Oct 2022'!M7)&lt;=('QLD Oct 2022'!L7+'QLD Oct 2022'!M7+'QLD Oct 2022'!N7),((($C$5*F13/'QLD Oct 2022'!AR7-('QLD Oct 2022'!L7+'QLD Oct 2022'!M7))*'QLD Oct 2022'!AE7/100))*'QLD Oct 2022'!AR7,('QLD Oct 2022'!N7*'QLD Oct 2022'!AE7/100)*'QLD Oct 2022'!AR7)),0)</f>
        <v>0</v>
      </c>
      <c r="P13" s="296">
        <f>IF(AND('QLD Oct 2022'!N7&gt;0,'QLD Oct 2022'!O7&gt;0),IF($C$5*F13/'QLD Oct 2022'!AR7&lt;('QLD Oct 2022'!L7+'QLD Oct 2022'!M7+'QLD Oct 2022'!N7),0,IF(($C$5*F13/'QLD Oct 2022'!AR7-'QLD Oct 2022'!L7+'QLD Oct 2022'!M7+'QLD Oct 2022'!N7)&lt;=('QLD Oct 2022'!L7+'QLD Oct 2022'!M7+'QLD Oct 2022'!N7+'QLD Oct 2022'!O7),(($C$5*F13/'QLD Oct 2022'!AR7-('QLD Oct 2022'!L7+'QLD Oct 2022'!M7+'QLD Oct 2022'!N7))*'QLD Oct 2022'!AF7/100)*'QLD Oct 2022'!AR7,('QLD Oct 2022'!O7*'QLD Oct 2022'!AF7/100)*'QLD Oct 2022'!AR7)),0)</f>
        <v>0</v>
      </c>
      <c r="Q13" s="296">
        <f>IF(AND('QLD Oct 2022'!P7&gt;0,'QLD Oct 2022'!P7&gt;0),IF($C$5*F13/'QLD Oct 2022'!AR7&lt;('QLD Oct 2022'!L7+'QLD Oct 2022'!M7+'QLD Oct 2022'!N7+'QLD Oct 2022'!O7),0,IF(($C$5*F13/'QLD Oct 2022'!AR7-'QLD Oct 2022'!L7+'QLD Oct 2022'!M7+'QLD Oct 2022'!N7+'QLD Oct 2022'!O7)&lt;=('QLD Oct 2022'!L7+'QLD Oct 2022'!M7+'QLD Oct 2022'!N7+'QLD Oct 2022'!O7+'QLD Oct 2022'!P7),(($C$5*F13/'QLD Oct 2022'!AR7-('QLD Oct 2022'!L7+'QLD Oct 2022'!M7+'QLD Oct 2022'!N7+'QLD Oct 2022'!O7))*'QLD Oct 2022'!AG7/100)*'QLD Oct 2022'!AR7,('QLD Oct 2022'!P7*'QLD Oct 2022'!AG7/100)*'QLD Oct 2022'!AR7)),0)</f>
        <v>0</v>
      </c>
      <c r="R13" s="296">
        <f>IF(AND('QLD Oct 2022'!P7&gt;0,'QLD Oct 2022'!O7&gt;0),IF(($C$5*F13/'QLD Oct 2022'!AR7&lt;SUM('QLD Oct 2022'!L7:P7)),(0),($C$5*F13/'QLD Oct 2022'!AR7-SUM('QLD Oct 2022'!L7:P7))*'QLD Oct 2022'!AB7/100)* 'QLD Oct 2022'!AR7,IF(AND('QLD Oct 2022'!O7&gt;0,'QLD Oct 2022'!P7=""),IF(($C$5*F13/'QLD Oct 2022'!AR7&lt; SUM('QLD Oct 2022'!L7:O7)),(0),($C$5*F13/'QLD Oct 2022'!AR7-SUM('QLD Oct 2022'!L7:O7))*'QLD Oct 2022'!AG7/100)* 'QLD Oct 2022'!AR7,IF(AND('QLD Oct 2022'!N7&gt;0,'QLD Oct 2022'!O7=""),IF(($C$5*F13/'QLD Oct 2022'!AR7&lt; SUM('QLD Oct 2022'!L7:N7)),(0),($C$5*F13/'QLD Oct 2022'!AR7-SUM('QLD Oct 2022'!L7:N7))*'QLD Oct 2022'!AF7/100)* 'QLD Oct 2022'!AR7,IF(AND('QLD Oct 2022'!M7&gt;0,'QLD Oct 2022'!N7=""),IF(($C$5*F13/'QLD Oct 2022'!AR7&lt;'QLD Oct 2022'!M7+'QLD Oct 2022'!L7),(0),(($C$5*F13/'QLD Oct 2022'!AR7-('QLD Oct 2022'!M7+'QLD Oct 2022'!L7))*'QLD Oct 2022'!AE7/100))*'QLD Oct 2022'!AR7,IF(AND('QLD Oct 2022'!L7&gt;0,'QLD Oct 2022'!M7=""&gt;0),IF(($C$5*F13/'QLD Oct 2022'!AR7&lt;'QLD Oct 2022'!L7),(0),($C$5*F13/'QLD Oct 2022'!AR7-'QLD Oct 2022'!L7)*'QLD Oct 2022'!AD7/100)*'QLD Oct 2022'!AR7,0)))))</f>
        <v>0</v>
      </c>
      <c r="S13" s="298">
        <f t="shared" si="4"/>
        <v>3836.363636363636</v>
      </c>
      <c r="T13" s="299">
        <f t="shared" si="5"/>
        <v>4102.4818181818182</v>
      </c>
      <c r="U13" s="300">
        <f t="shared" si="6"/>
        <v>4512.7300000000005</v>
      </c>
      <c r="V13" s="114">
        <f>'QLD Oct 2022'!AT7</f>
        <v>0</v>
      </c>
      <c r="W13" s="114">
        <f>'QLD Oct 2022'!AU7</f>
        <v>0</v>
      </c>
      <c r="X13" s="114">
        <f>'QLD Oct 2022'!AV7</f>
        <v>0</v>
      </c>
      <c r="Y13" s="114">
        <f>'QLD Oct 2022'!AW7</f>
        <v>0</v>
      </c>
      <c r="Z13" s="301" t="str">
        <f t="shared" si="7"/>
        <v>No discount</v>
      </c>
      <c r="AA13" s="301" t="str">
        <f t="shared" si="8"/>
        <v>Exclusive</v>
      </c>
      <c r="AB13" s="299">
        <f t="shared" si="0"/>
        <v>4102.4818181818182</v>
      </c>
      <c r="AC13" s="299">
        <f t="shared" si="1"/>
        <v>4102.4818181818182</v>
      </c>
      <c r="AD13" s="302">
        <f t="shared" si="2"/>
        <v>4512.7300000000005</v>
      </c>
      <c r="AE13" s="358">
        <f t="shared" si="2"/>
        <v>4512.7300000000005</v>
      </c>
      <c r="AF13" s="86"/>
      <c r="AG13" s="86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</row>
    <row r="14" spans="1:48" ht="20" customHeight="1" x14ac:dyDescent="0.2">
      <c r="A14" s="341"/>
      <c r="B14" s="207" t="str">
        <f>'QLD Oct 2022'!F8</f>
        <v>Origin Energy</v>
      </c>
      <c r="C14" s="207" t="str">
        <f>'QLD Oct 2022'!G8</f>
        <v>Business Go Variable</v>
      </c>
      <c r="D14" s="296">
        <f>365*'QLD Oct 2022'!H8/100</f>
        <v>260.57681818181823</v>
      </c>
      <c r="E14" s="297">
        <f>IF('QLD Oct 2022'!AQ8=3,0.5,IF('QLD Oct 2022'!AQ8=2,0.33,0))</f>
        <v>0.5</v>
      </c>
      <c r="F14" s="297">
        <f t="shared" si="3"/>
        <v>0.5</v>
      </c>
      <c r="G14" s="296">
        <f>IF('QLD Oct 2022'!K8="",($C$5*E14/'QLD Oct 2022'!AQ8*'QLD Oct 2022'!W8/100)*'QLD Oct 2022'!AQ8,IF($C$5*E14/'QLD Oct 2022'!AQ8&gt;='QLD Oct 2022'!L8,('QLD Oct 2022'!L8*'QLD Oct 2022'!W8/100)*'QLD Oct 2022'!AQ8,($C$5*E14/'QLD Oct 2022'!AQ8*'QLD Oct 2022'!W8/100)*'QLD Oct 2022'!AQ8))</f>
        <v>1479.2727272727273</v>
      </c>
      <c r="H14" s="296">
        <f>IF(AND('QLD Oct 2022'!L8&gt;0,'QLD Oct 2022'!M8&gt;0),IF($C$5*E14/'QLD Oct 2022'!AQ8&lt;'QLD Oct 2022'!L8,0,IF(($C$5*E14/'QLD Oct 2022'!AQ8-'QLD Oct 2022'!L8)&lt;=('QLD Oct 2022'!M8+'QLD Oct 2022'!L8),((($C$5*E14/'QLD Oct 2022'!AQ8-'QLD Oct 2022'!L8)*'QLD Oct 2022'!X8/100))*'QLD Oct 2022'!AQ8,((('QLD Oct 2022'!M8)*'QLD Oct 2022'!X8/100)*'QLD Oct 2022'!AQ8))),0)</f>
        <v>506.54545454545462</v>
      </c>
      <c r="I14" s="296">
        <f>IF(AND('QLD Oct 2022'!M8&gt;0,'QLD Oct 2022'!N8&gt;0),IF($C$5*E14/'QLD Oct 2022'!AQ8&lt;('QLD Oct 2022'!L8+'QLD Oct 2022'!M8),0,IF(($C$5*E14/'QLD Oct 2022'!AQ8-'QLD Oct 2022'!L8+'QLD Oct 2022'!M8)&lt;=('QLD Oct 2022'!L8+'QLD Oct 2022'!M8+'QLD Oct 2022'!N8),((($C$5*E14/'QLD Oct 2022'!AQ8-('QLD Oct 2022'!L8+'QLD Oct 2022'!M8))*'QLD Oct 2022'!Y8/100))*'QLD Oct 2022'!AQ8,('QLD Oct 2022'!N8*'QLD Oct 2022'!Y8/100)*'QLD Oct 2022'!AQ8)),0)</f>
        <v>0</v>
      </c>
      <c r="J14" s="296">
        <f>IF(AND('QLD Oct 2022'!N8&gt;0,'QLD Oct 2022'!O8&gt;0),IF($C$5*E14/'QLD Oct 2022'!AQ8&lt;('QLD Oct 2022'!L8+'QLD Oct 2022'!M8+'QLD Oct 2022'!N8),0,IF(($C$5*E14/'QLD Oct 2022'!AQ8-'QLD Oct 2022'!L8+'QLD Oct 2022'!M8+'QLD Oct 2022'!N8)&lt;=('QLD Oct 2022'!L8+'QLD Oct 2022'!M8+'QLD Oct 2022'!N8+'QLD Oct 2022'!O8),(($C$5*E14/'QLD Oct 2022'!AQ8-('QLD Oct 2022'!L8+'QLD Oct 2022'!M8+'QLD Oct 2022'!N8))*'QLD Oct 2022'!Z8/100)*'QLD Oct 2022'!AQ8,('QLD Oct 2022'!O8*'QLD Oct 2022'!Z8/100)*'QLD Oct 2022'!AQ8)),0)</f>
        <v>0</v>
      </c>
      <c r="K14" s="296">
        <f>IF(AND('QLD Oct 2022'!O8&gt;0,'QLD Oct 2022'!P8&gt;0),IF($C$5*E14/'QLD Oct 2022'!AQ8&lt;('QLD Oct 2022'!L8+'QLD Oct 2022'!M8+'QLD Oct 2022'!N8+'QLD Oct 2022'!O8),0,IF(($C$5*E14/'QLD Oct 2022'!AQ8-'QLD Oct 2022'!L8+'QLD Oct 2022'!M8+'QLD Oct 2022'!N8+'QLD Oct 2022'!O8)&lt;=('QLD Oct 2022'!L8+'QLD Oct 2022'!M8+'QLD Oct 2022'!N8+'QLD Oct 2022'!O8+'QLD Oct 2022'!P8),(($C$5*E14/'QLD Oct 2022'!AQ8-('QLD Oct 2022'!L8+'QLD Oct 2022'!M8+'QLD Oct 2022'!N8+'QLD Oct 2022'!O8))*'QLD Oct 2022'!AA8/100)*'QLD Oct 2022'!AQ8,('QLD Oct 2022'!P8*'QLD Oct 2022'!AA8/100)*'QLD Oct 2022'!AQ8)),0)</f>
        <v>0</v>
      </c>
      <c r="L14" s="296">
        <f>IF(AND('QLD Oct 2022'!P8&gt;0,'QLD Oct 2022'!O8&gt;0),IF(($C$5*E14/'QLD Oct 2022'!AQ8&lt;SUM('QLD Oct 2022'!L8:P8)),(0),($C$5*E14/'QLD Oct 2022'!AQ8-SUM('QLD Oct 2022'!L8:P8))*'QLD Oct 2022'!AB8/100)* 'QLD Oct 2022'!AQ8,IF(AND('QLD Oct 2022'!O8&gt;0,'QLD Oct 2022'!P8=""),IF(($C$5*E14/'QLD Oct 2022'!AQ8&lt; SUM('QLD Oct 2022'!L8:O8)),(0),($C$5*E14/'QLD Oct 2022'!AQ8-SUM('QLD Oct 2022'!L8:O8))*'QLD Oct 2022'!AA8/100)* 'QLD Oct 2022'!AQ8,IF(AND('QLD Oct 2022'!N8&gt;0,'QLD Oct 2022'!O8=""),IF(($C$5*E14/'QLD Oct 2022'!AQ8&lt; SUM('QLD Oct 2022'!L8:N8)),(0),($C$5*E14/'QLD Oct 2022'!AQ8-SUM('QLD Oct 2022'!L8:N8))*'QLD Oct 2022'!Z8/100)* 'QLD Oct 2022'!AQ8,IF(AND('QLD Oct 2022'!M8&gt;0,'QLD Oct 2022'!N8=""),IF(($C$5*E14/'QLD Oct 2022'!AQ8&lt;'QLD Oct 2022'!M8+'QLD Oct 2022'!L8),(0),(($C$5*E14/'QLD Oct 2022'!AQ8-('QLD Oct 2022'!M8+'QLD Oct 2022'!L8))*'QLD Oct 2022'!Y8/100))*'QLD Oct 2022'!AQ8,IF(AND('QLD Oct 2022'!L8&gt;0,'QLD Oct 2022'!M8=""&gt;0),IF(($C$5*E14/'QLD Oct 2022'!AQ8&lt;'QLD Oct 2022'!L8),(0),($C$5*E14/'QLD Oct 2022'!AQ8-'QLD Oct 2022'!L8)*'QLD Oct 2022'!X8/100)*'QLD Oct 2022'!AQ8,0)))))</f>
        <v>0</v>
      </c>
      <c r="M14" s="296">
        <f>IF('QLD Oct 2022'!K8="",($C$5*F14/'QLD Oct 2022'!AR8*'QLD Oct 2022'!AC8/100)*'QLD Oct 2022'!AR8,IF($C$5*F14/'QLD Oct 2022'!AR8&gt;='QLD Oct 2022'!L8,('QLD Oct 2022'!L8*'QLD Oct 2022'!AC8/100)*'QLD Oct 2022'!AR8,($C$5*F14/'QLD Oct 2022'!AR8*'QLD Oct 2022'!AC8/100)*'QLD Oct 2022'!AR8))</f>
        <v>1479.2727272727273</v>
      </c>
      <c r="N14" s="296">
        <f>IF(AND('QLD Oct 2022'!L8&gt;0,'QLD Oct 2022'!M8&gt;0),IF($C$5*F14/'QLD Oct 2022'!AR8&lt;'QLD Oct 2022'!L8,0,IF(($C$5*F14/'QLD Oct 2022'!AR8-'QLD Oct 2022'!L8)&lt;=('QLD Oct 2022'!M8+'QLD Oct 2022'!L8),((($C$5*F14/'QLD Oct 2022'!AR8-'QLD Oct 2022'!L8)*'QLD Oct 2022'!AD8/100))*'QLD Oct 2022'!AR8,((('QLD Oct 2022'!M8)*'QLD Oct 2022'!AD8/100)*'QLD Oct 2022'!AR8))),0)</f>
        <v>506.54545454545462</v>
      </c>
      <c r="O14" s="296">
        <f>IF(AND('QLD Oct 2022'!M8&gt;0,'QLD Oct 2022'!N8&gt;0),IF($C$5*F14/'QLD Oct 2022'!AR8&lt;('QLD Oct 2022'!L8+'QLD Oct 2022'!M8),0,IF(($C$5*F14/'QLD Oct 2022'!AR8-'QLD Oct 2022'!L8+'QLD Oct 2022'!M8)&lt;=('QLD Oct 2022'!L8+'QLD Oct 2022'!M8+'QLD Oct 2022'!N8),((($C$5*F14/'QLD Oct 2022'!AR8-('QLD Oct 2022'!L8+'QLD Oct 2022'!M8))*'QLD Oct 2022'!AE8/100))*'QLD Oct 2022'!AR8,('QLD Oct 2022'!N8*'QLD Oct 2022'!AE8/100)*'QLD Oct 2022'!AR8)),0)</f>
        <v>0</v>
      </c>
      <c r="P14" s="296">
        <f>IF(AND('QLD Oct 2022'!N8&gt;0,'QLD Oct 2022'!O8&gt;0),IF($C$5*F14/'QLD Oct 2022'!AR8&lt;('QLD Oct 2022'!L8+'QLD Oct 2022'!M8+'QLD Oct 2022'!N8),0,IF(($C$5*F14/'QLD Oct 2022'!AR8-'QLD Oct 2022'!L8+'QLD Oct 2022'!M8+'QLD Oct 2022'!N8)&lt;=('QLD Oct 2022'!L8+'QLD Oct 2022'!M8+'QLD Oct 2022'!N8+'QLD Oct 2022'!O8),(($C$5*F14/'QLD Oct 2022'!AR8-('QLD Oct 2022'!L8+'QLD Oct 2022'!M8+'QLD Oct 2022'!N8))*'QLD Oct 2022'!AF8/100)*'QLD Oct 2022'!AR8,('QLD Oct 2022'!O8*'QLD Oct 2022'!AF8/100)*'QLD Oct 2022'!AR8)),0)</f>
        <v>0</v>
      </c>
      <c r="Q14" s="296">
        <f>IF(AND('QLD Oct 2022'!P8&gt;0,'QLD Oct 2022'!P8&gt;0),IF($C$5*F14/'QLD Oct 2022'!AR8&lt;('QLD Oct 2022'!L8+'QLD Oct 2022'!M8+'QLD Oct 2022'!N8+'QLD Oct 2022'!O8),0,IF(($C$5*F14/'QLD Oct 2022'!AR8-'QLD Oct 2022'!L8+'QLD Oct 2022'!M8+'QLD Oct 2022'!N8+'QLD Oct 2022'!O8)&lt;=('QLD Oct 2022'!L8+'QLD Oct 2022'!M8+'QLD Oct 2022'!N8+'QLD Oct 2022'!O8+'QLD Oct 2022'!P8),(($C$5*F14/'QLD Oct 2022'!AR8-('QLD Oct 2022'!L8+'QLD Oct 2022'!M8+'QLD Oct 2022'!N8+'QLD Oct 2022'!O8))*'QLD Oct 2022'!AG8/100)*'QLD Oct 2022'!AR8,('QLD Oct 2022'!P8*'QLD Oct 2022'!AG8/100)*'QLD Oct 2022'!AR8)),0)</f>
        <v>0</v>
      </c>
      <c r="R14" s="296">
        <f>IF(AND('QLD Oct 2022'!P8&gt;0,'QLD Oct 2022'!O8&gt;0),IF(($C$5*F14/'QLD Oct 2022'!AR8&lt;SUM('QLD Oct 2022'!L8:P8)),(0),($C$5*F14/'QLD Oct 2022'!AR8-SUM('QLD Oct 2022'!L8:P8))*'QLD Oct 2022'!AB8/100)* 'QLD Oct 2022'!AR8,IF(AND('QLD Oct 2022'!O8&gt;0,'QLD Oct 2022'!P8=""),IF(($C$5*F14/'QLD Oct 2022'!AR8&lt; SUM('QLD Oct 2022'!L8:O8)),(0),($C$5*F14/'QLD Oct 2022'!AR8-SUM('QLD Oct 2022'!L8:O8))*'QLD Oct 2022'!AG8/100)* 'QLD Oct 2022'!AR8,IF(AND('QLD Oct 2022'!N8&gt;0,'QLD Oct 2022'!O8=""),IF(($C$5*F14/'QLD Oct 2022'!AR8&lt; SUM('QLD Oct 2022'!L8:N8)),(0),($C$5*F14/'QLD Oct 2022'!AR8-SUM('QLD Oct 2022'!L8:N8))*'QLD Oct 2022'!AF8/100)* 'QLD Oct 2022'!AR8,IF(AND('QLD Oct 2022'!M8&gt;0,'QLD Oct 2022'!N8=""),IF(($C$5*F14/'QLD Oct 2022'!AR8&lt;'QLD Oct 2022'!M8+'QLD Oct 2022'!L8),(0),(($C$5*F14/'QLD Oct 2022'!AR8-('QLD Oct 2022'!M8+'QLD Oct 2022'!L8))*'QLD Oct 2022'!AE8/100))*'QLD Oct 2022'!AR8,IF(AND('QLD Oct 2022'!L8&gt;0,'QLD Oct 2022'!M8=""&gt;0),IF(($C$5*F14/'QLD Oct 2022'!AR8&lt;'QLD Oct 2022'!L8),(0),($C$5*F14/'QLD Oct 2022'!AR8-'QLD Oct 2022'!L8)*'QLD Oct 2022'!AD8/100)*'QLD Oct 2022'!AR8,0)))))</f>
        <v>0</v>
      </c>
      <c r="S14" s="298">
        <f t="shared" si="4"/>
        <v>3971.6363636363635</v>
      </c>
      <c r="T14" s="299">
        <f t="shared" si="5"/>
        <v>4232.2131818181815</v>
      </c>
      <c r="U14" s="300">
        <f t="shared" si="6"/>
        <v>4655.4345000000003</v>
      </c>
      <c r="V14" s="114">
        <f>'QLD Oct 2022'!AT8</f>
        <v>0</v>
      </c>
      <c r="W14" s="114">
        <f>'QLD Oct 2022'!AU8</f>
        <v>0</v>
      </c>
      <c r="X14" s="114">
        <f>'QLD Oct 2022'!AV8</f>
        <v>0</v>
      </c>
      <c r="Y14" s="114">
        <f>'QLD Oct 2022'!AW8</f>
        <v>0</v>
      </c>
      <c r="Z14" s="301" t="str">
        <f t="shared" si="7"/>
        <v>No discount</v>
      </c>
      <c r="AA14" s="301" t="str">
        <f t="shared" si="8"/>
        <v>Inclusive</v>
      </c>
      <c r="AB14" s="299">
        <f t="shared" si="0"/>
        <v>4232.2131818181815</v>
      </c>
      <c r="AC14" s="299">
        <f t="shared" si="1"/>
        <v>4232.2131818181815</v>
      </c>
      <c r="AD14" s="302">
        <f t="shared" si="2"/>
        <v>4655.4345000000003</v>
      </c>
      <c r="AE14" s="358">
        <f t="shared" si="2"/>
        <v>4655.4345000000003</v>
      </c>
      <c r="AF14" s="86"/>
      <c r="AG14" s="86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</row>
    <row r="15" spans="1:48" ht="20" customHeight="1" x14ac:dyDescent="0.2">
      <c r="A15" s="341"/>
      <c r="B15" s="207" t="str">
        <f>'QLD Oct 2022'!F9</f>
        <v>Red Energy</v>
      </c>
      <c r="C15" s="207" t="str">
        <f>'QLD Oct 2022'!G9</f>
        <v>Business Saver</v>
      </c>
      <c r="D15" s="296">
        <f>365*'QLD Oct 2022'!H9/100</f>
        <v>299.3</v>
      </c>
      <c r="E15" s="297">
        <f>IF('QLD Oct 2022'!AQ9=3,0.5,IF('QLD Oct 2022'!AQ9=2,0.33,0))</f>
        <v>0.5</v>
      </c>
      <c r="F15" s="297">
        <f t="shared" si="3"/>
        <v>0.5</v>
      </c>
      <c r="G15" s="296">
        <f>IF('QLD Oct 2022'!K9="",($C$5*E15/'QLD Oct 2022'!AQ9*'QLD Oct 2022'!W9/100)*'QLD Oct 2022'!AQ9,IF($C$5*E15/'QLD Oct 2022'!AQ9&gt;='QLD Oct 2022'!L9,('QLD Oct 2022'!L9*'QLD Oct 2022'!W9/100)*'QLD Oct 2022'!AQ9,($C$5*E15/'QLD Oct 2022'!AQ9*'QLD Oct 2022'!W9/100)*'QLD Oct 2022'!AQ9))</f>
        <v>1512</v>
      </c>
      <c r="H15" s="296">
        <f>IF(AND('QLD Oct 2022'!L9&gt;0,'QLD Oct 2022'!M9&gt;0),IF($C$5*E15/'QLD Oct 2022'!AQ9&lt;'QLD Oct 2022'!L9,0,IF(($C$5*E15/'QLD Oct 2022'!AQ9-'QLD Oct 2022'!L9)&lt;=('QLD Oct 2022'!M9+'QLD Oct 2022'!L9),((($C$5*E15/'QLD Oct 2022'!AQ9-'QLD Oct 2022'!L9)*'QLD Oct 2022'!X9/100))*'QLD Oct 2022'!AQ9,((('QLD Oct 2022'!M9)*'QLD Oct 2022'!X9/100)*'QLD Oct 2022'!AQ9))),0)</f>
        <v>537.09090909090924</v>
      </c>
      <c r="I15" s="296">
        <f>IF(AND('QLD Oct 2022'!M9&gt;0,'QLD Oct 2022'!N9&gt;0),IF($C$5*E15/'QLD Oct 2022'!AQ9&lt;('QLD Oct 2022'!L9+'QLD Oct 2022'!M9),0,IF(($C$5*E15/'QLD Oct 2022'!AQ9-'QLD Oct 2022'!L9+'QLD Oct 2022'!M9)&lt;=('QLD Oct 2022'!L9+'QLD Oct 2022'!M9+'QLD Oct 2022'!N9),((($C$5*E15/'QLD Oct 2022'!AQ9-('QLD Oct 2022'!L9+'QLD Oct 2022'!M9))*'QLD Oct 2022'!Y9/100))*'QLD Oct 2022'!AQ9,('QLD Oct 2022'!N9*'QLD Oct 2022'!Y9/100)*'QLD Oct 2022'!AQ9)),0)</f>
        <v>0</v>
      </c>
      <c r="J15" s="296">
        <f>IF(AND('QLD Oct 2022'!N9&gt;0,'QLD Oct 2022'!O9&gt;0),IF($C$5*E15/'QLD Oct 2022'!AQ9&lt;('QLD Oct 2022'!L9+'QLD Oct 2022'!M9+'QLD Oct 2022'!N9),0,IF(($C$5*E15/'QLD Oct 2022'!AQ9-'QLD Oct 2022'!L9+'QLD Oct 2022'!M9+'QLD Oct 2022'!N9)&lt;=('QLD Oct 2022'!L9+'QLD Oct 2022'!M9+'QLD Oct 2022'!N9+'QLD Oct 2022'!O9),(($C$5*E15/'QLD Oct 2022'!AQ9-('QLD Oct 2022'!L9+'QLD Oct 2022'!M9+'QLD Oct 2022'!N9))*'QLD Oct 2022'!Z9/100)*'QLD Oct 2022'!AQ9,('QLD Oct 2022'!O9*'QLD Oct 2022'!Z9/100)*'QLD Oct 2022'!AQ9)),0)</f>
        <v>0</v>
      </c>
      <c r="K15" s="296">
        <f>IF(AND('QLD Oct 2022'!O9&gt;0,'QLD Oct 2022'!P9&gt;0),IF($C$5*E15/'QLD Oct 2022'!AQ9&lt;('QLD Oct 2022'!L9+'QLD Oct 2022'!M9+'QLD Oct 2022'!N9+'QLD Oct 2022'!O9),0,IF(($C$5*E15/'QLD Oct 2022'!AQ9-'QLD Oct 2022'!L9+'QLD Oct 2022'!M9+'QLD Oct 2022'!N9+'QLD Oct 2022'!O9)&lt;=('QLD Oct 2022'!L9+'QLD Oct 2022'!M9+'QLD Oct 2022'!N9+'QLD Oct 2022'!O9+'QLD Oct 2022'!P9),(($C$5*E15/'QLD Oct 2022'!AQ9-('QLD Oct 2022'!L9+'QLD Oct 2022'!M9+'QLD Oct 2022'!N9+'QLD Oct 2022'!O9))*'QLD Oct 2022'!AA9/100)*'QLD Oct 2022'!AQ9,('QLD Oct 2022'!P9*'QLD Oct 2022'!AA9/100)*'QLD Oct 2022'!AQ9)),0)</f>
        <v>0</v>
      </c>
      <c r="L15" s="296">
        <f>IF(AND('QLD Oct 2022'!P9&gt;0,'QLD Oct 2022'!O9&gt;0),IF(($C$5*E15/'QLD Oct 2022'!AQ9&lt;SUM('QLD Oct 2022'!L9:P9)),(0),($C$5*E15/'QLD Oct 2022'!AQ9-SUM('QLD Oct 2022'!L9:P9))*'QLD Oct 2022'!AB9/100)* 'QLD Oct 2022'!AQ9,IF(AND('QLD Oct 2022'!O9&gt;0,'QLD Oct 2022'!P9=""),IF(($C$5*E15/'QLD Oct 2022'!AQ9&lt; SUM('QLD Oct 2022'!L9:O9)),(0),($C$5*E15/'QLD Oct 2022'!AQ9-SUM('QLD Oct 2022'!L9:O9))*'QLD Oct 2022'!AA9/100)* 'QLD Oct 2022'!AQ9,IF(AND('QLD Oct 2022'!N9&gt;0,'QLD Oct 2022'!O9=""),IF(($C$5*E15/'QLD Oct 2022'!AQ9&lt; SUM('QLD Oct 2022'!L9:N9)),(0),($C$5*E15/'QLD Oct 2022'!AQ9-SUM('QLD Oct 2022'!L9:N9))*'QLD Oct 2022'!Z9/100)* 'QLD Oct 2022'!AQ9,IF(AND('QLD Oct 2022'!M9&gt;0,'QLD Oct 2022'!N9=""),IF(($C$5*E15/'QLD Oct 2022'!AQ9&lt;'QLD Oct 2022'!M9+'QLD Oct 2022'!L9),(0),(($C$5*E15/'QLD Oct 2022'!AQ9-('QLD Oct 2022'!M9+'QLD Oct 2022'!L9))*'QLD Oct 2022'!Y9/100))*'QLD Oct 2022'!AQ9,IF(AND('QLD Oct 2022'!L9&gt;0,'QLD Oct 2022'!M9=""&gt;0),IF(($C$5*E15/'QLD Oct 2022'!AQ9&lt;'QLD Oct 2022'!L9),(0),($C$5*E15/'QLD Oct 2022'!AQ9-'QLD Oct 2022'!L9)*'QLD Oct 2022'!X9/100)*'QLD Oct 2022'!AQ9,0)))))</f>
        <v>0</v>
      </c>
      <c r="M15" s="296">
        <f>IF('QLD Oct 2022'!K9="",($C$5*F15/'QLD Oct 2022'!AR9*'QLD Oct 2022'!AC9/100)*'QLD Oct 2022'!AR9,IF($C$5*F15/'QLD Oct 2022'!AR9&gt;='QLD Oct 2022'!L9,('QLD Oct 2022'!L9*'QLD Oct 2022'!AC9/100)*'QLD Oct 2022'!AR9,($C$5*F15/'QLD Oct 2022'!AR9*'QLD Oct 2022'!AC9/100)*'QLD Oct 2022'!AR9))</f>
        <v>1512</v>
      </c>
      <c r="N15" s="296">
        <f>IF(AND('QLD Oct 2022'!L9&gt;0,'QLD Oct 2022'!M9&gt;0),IF($C$5*F15/'QLD Oct 2022'!AR9&lt;'QLD Oct 2022'!L9,0,IF(($C$5*F15/'QLD Oct 2022'!AR9-'QLD Oct 2022'!L9)&lt;=('QLD Oct 2022'!M9+'QLD Oct 2022'!L9),((($C$5*F15/'QLD Oct 2022'!AR9-'QLD Oct 2022'!L9)*'QLD Oct 2022'!AD9/100))*'QLD Oct 2022'!AR9,((('QLD Oct 2022'!M9)*'QLD Oct 2022'!AD9/100)*'QLD Oct 2022'!AR9))),0)</f>
        <v>537.09090909090924</v>
      </c>
      <c r="O15" s="296">
        <f>IF(AND('QLD Oct 2022'!M9&gt;0,'QLD Oct 2022'!N9&gt;0),IF($C$5*F15/'QLD Oct 2022'!AR9&lt;('QLD Oct 2022'!L9+'QLD Oct 2022'!M9),0,IF(($C$5*F15/'QLD Oct 2022'!AR9-'QLD Oct 2022'!L9+'QLD Oct 2022'!M9)&lt;=('QLD Oct 2022'!L9+'QLD Oct 2022'!M9+'QLD Oct 2022'!N9),((($C$5*F15/'QLD Oct 2022'!AR9-('QLD Oct 2022'!L9+'QLD Oct 2022'!M9))*'QLD Oct 2022'!AE9/100))*'QLD Oct 2022'!AR9,('QLD Oct 2022'!N9*'QLD Oct 2022'!AE9/100)*'QLD Oct 2022'!AR9)),0)</f>
        <v>0</v>
      </c>
      <c r="P15" s="296">
        <f>IF(AND('QLD Oct 2022'!N9&gt;0,'QLD Oct 2022'!O9&gt;0),IF($C$5*F15/'QLD Oct 2022'!AR9&lt;('QLD Oct 2022'!L9+'QLD Oct 2022'!M9+'QLD Oct 2022'!N9),0,IF(($C$5*F15/'QLD Oct 2022'!AR9-'QLD Oct 2022'!L9+'QLD Oct 2022'!M9+'QLD Oct 2022'!N9)&lt;=('QLD Oct 2022'!L9+'QLD Oct 2022'!M9+'QLD Oct 2022'!N9+'QLD Oct 2022'!O9),(($C$5*F15/'QLD Oct 2022'!AR9-('QLD Oct 2022'!L9+'QLD Oct 2022'!M9+'QLD Oct 2022'!N9))*'QLD Oct 2022'!AF9/100)*'QLD Oct 2022'!AR9,('QLD Oct 2022'!O9*'QLD Oct 2022'!AF9/100)*'QLD Oct 2022'!AR9)),0)</f>
        <v>0</v>
      </c>
      <c r="Q15" s="296">
        <f>IF(AND('QLD Oct 2022'!P9&gt;0,'QLD Oct 2022'!P9&gt;0),IF($C$5*F15/'QLD Oct 2022'!AR9&lt;('QLD Oct 2022'!L9+'QLD Oct 2022'!M9+'QLD Oct 2022'!N9+'QLD Oct 2022'!O9),0,IF(($C$5*F15/'QLD Oct 2022'!AR9-'QLD Oct 2022'!L9+'QLD Oct 2022'!M9+'QLD Oct 2022'!N9+'QLD Oct 2022'!O9)&lt;=('QLD Oct 2022'!L9+'QLD Oct 2022'!M9+'QLD Oct 2022'!N9+'QLD Oct 2022'!O9+'QLD Oct 2022'!P9),(($C$5*F15/'QLD Oct 2022'!AR9-('QLD Oct 2022'!L9+'QLD Oct 2022'!M9+'QLD Oct 2022'!N9+'QLD Oct 2022'!O9))*'QLD Oct 2022'!AG9/100)*'QLD Oct 2022'!AR9,('QLD Oct 2022'!P9*'QLD Oct 2022'!AG9/100)*'QLD Oct 2022'!AR9)),0)</f>
        <v>0</v>
      </c>
      <c r="R15" s="296">
        <f>IF(AND('QLD Oct 2022'!P9&gt;0,'QLD Oct 2022'!O9&gt;0),IF(($C$5*F15/'QLD Oct 2022'!AR9&lt;SUM('QLD Oct 2022'!L9:P9)),(0),($C$5*F15/'QLD Oct 2022'!AR9-SUM('QLD Oct 2022'!L9:P9))*'QLD Oct 2022'!AB9/100)* 'QLD Oct 2022'!AR9,IF(AND('QLD Oct 2022'!O9&gt;0,'QLD Oct 2022'!P9=""),IF(($C$5*F15/'QLD Oct 2022'!AR9&lt; SUM('QLD Oct 2022'!L9:O9)),(0),($C$5*F15/'QLD Oct 2022'!AR9-SUM('QLD Oct 2022'!L9:O9))*'QLD Oct 2022'!AG9/100)* 'QLD Oct 2022'!AR9,IF(AND('QLD Oct 2022'!N9&gt;0,'QLD Oct 2022'!O9=""),IF(($C$5*F15/'QLD Oct 2022'!AR9&lt; SUM('QLD Oct 2022'!L9:N9)),(0),($C$5*F15/'QLD Oct 2022'!AR9-SUM('QLD Oct 2022'!L9:N9))*'QLD Oct 2022'!AF9/100)* 'QLD Oct 2022'!AR9,IF(AND('QLD Oct 2022'!M9&gt;0,'QLD Oct 2022'!N9=""),IF(($C$5*F15/'QLD Oct 2022'!AR9&lt;'QLD Oct 2022'!M9+'QLD Oct 2022'!L9),(0),(($C$5*F15/'QLD Oct 2022'!AR9-('QLD Oct 2022'!M9+'QLD Oct 2022'!L9))*'QLD Oct 2022'!AE9/100))*'QLD Oct 2022'!AR9,IF(AND('QLD Oct 2022'!L9&gt;0,'QLD Oct 2022'!M9=""&gt;0),IF(($C$5*F15/'QLD Oct 2022'!AR9&lt;'QLD Oct 2022'!L9),(0),($C$5*F15/'QLD Oct 2022'!AR9-'QLD Oct 2022'!L9)*'QLD Oct 2022'!AD9/100)*'QLD Oct 2022'!AR9,0)))))</f>
        <v>0</v>
      </c>
      <c r="S15" s="298">
        <f t="shared" si="4"/>
        <v>4098.181818181818</v>
      </c>
      <c r="T15" s="299">
        <f t="shared" si="5"/>
        <v>4397.4818181818182</v>
      </c>
      <c r="U15" s="300">
        <f t="shared" si="6"/>
        <v>4837.2300000000005</v>
      </c>
      <c r="V15" s="114">
        <f>'QLD Oct 2022'!AT9</f>
        <v>0</v>
      </c>
      <c r="W15" s="114">
        <f>'QLD Oct 2022'!AU9</f>
        <v>0</v>
      </c>
      <c r="X15" s="114">
        <f>'QLD Oct 2022'!AV9</f>
        <v>0</v>
      </c>
      <c r="Y15" s="114">
        <f>'QLD Oct 2022'!AW9</f>
        <v>0</v>
      </c>
      <c r="Z15" s="301" t="str">
        <f t="shared" si="7"/>
        <v>No discount</v>
      </c>
      <c r="AA15" s="301" t="str">
        <f t="shared" si="8"/>
        <v>Inclusive</v>
      </c>
      <c r="AB15" s="299">
        <f t="shared" si="0"/>
        <v>4397.4818181818182</v>
      </c>
      <c r="AC15" s="299">
        <f t="shared" si="1"/>
        <v>4397.4818181818182</v>
      </c>
      <c r="AD15" s="302">
        <f t="shared" si="2"/>
        <v>4837.2300000000005</v>
      </c>
      <c r="AE15" s="358">
        <f t="shared" si="2"/>
        <v>4837.2300000000005</v>
      </c>
      <c r="AF15" s="86"/>
      <c r="AG15" s="86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</row>
    <row r="16" spans="1:48" ht="20" customHeight="1" x14ac:dyDescent="0.2">
      <c r="A16" s="341"/>
      <c r="B16" s="207" t="str">
        <f>'QLD Oct 2022'!F10</f>
        <v>Covau</v>
      </c>
      <c r="C16" s="207" t="str">
        <f>'QLD Oct 2022'!G10</f>
        <v>Freedom</v>
      </c>
      <c r="D16" s="296">
        <f>365*'QLD Oct 2022'!H10/100</f>
        <v>287.8190909090909</v>
      </c>
      <c r="E16" s="297">
        <f>IF('QLD Oct 2022'!AQ10=3,0.5,IF('QLD Oct 2022'!AQ10=2,0.33,0))</f>
        <v>0.5</v>
      </c>
      <c r="F16" s="297">
        <f t="shared" si="3"/>
        <v>0.5</v>
      </c>
      <c r="G16" s="296">
        <f>IF('QLD Oct 2022'!K10="",($C$5*E16/'QLD Oct 2022'!AQ10*'QLD Oct 2022'!W10/100)*'QLD Oct 2022'!AQ10,IF($C$5*E16/'QLD Oct 2022'!AQ10&gt;='QLD Oct 2022'!L10,('QLD Oct 2022'!L10*'QLD Oct 2022'!W10/100)*'QLD Oct 2022'!AQ10,($C$5*E16/'QLD Oct 2022'!AQ10*'QLD Oct 2022'!W10/100)*'QLD Oct 2022'!AQ10))</f>
        <v>2323.6363636363635</v>
      </c>
      <c r="H16" s="296">
        <f>IF(AND('QLD Oct 2022'!L10&gt;0,'QLD Oct 2022'!M10&gt;0),IF($C$5*E16/'QLD Oct 2022'!AQ10&lt;'QLD Oct 2022'!L10,0,IF(($C$5*E16/'QLD Oct 2022'!AQ10-'QLD Oct 2022'!L10)&lt;=('QLD Oct 2022'!M10+'QLD Oct 2022'!L10),((($C$5*E16/'QLD Oct 2022'!AQ10-'QLD Oct 2022'!L10)*'QLD Oct 2022'!X10/100))*'QLD Oct 2022'!AQ10,((('QLD Oct 2022'!M10)*'QLD Oct 2022'!X10/100)*'QLD Oct 2022'!AQ10))),0)</f>
        <v>826.00000000000011</v>
      </c>
      <c r="I16" s="296">
        <f>IF(AND('QLD Oct 2022'!M10&gt;0,'QLD Oct 2022'!N10&gt;0),IF($C$5*E16/'QLD Oct 2022'!AQ10&lt;('QLD Oct 2022'!L10+'QLD Oct 2022'!M10),0,IF(($C$5*E16/'QLD Oct 2022'!AQ10-'QLD Oct 2022'!L10+'QLD Oct 2022'!M10)&lt;=('QLD Oct 2022'!L10+'QLD Oct 2022'!M10+'QLD Oct 2022'!N10),((($C$5*E16/'QLD Oct 2022'!AQ10-('QLD Oct 2022'!L10+'QLD Oct 2022'!M10))*'QLD Oct 2022'!Y10/100))*'QLD Oct 2022'!AQ10,('QLD Oct 2022'!N10*'QLD Oct 2022'!Y10/100)*'QLD Oct 2022'!AQ10)),0)</f>
        <v>0</v>
      </c>
      <c r="J16" s="296">
        <f>IF(AND('QLD Oct 2022'!N10&gt;0,'QLD Oct 2022'!O10&gt;0),IF($C$5*E16/'QLD Oct 2022'!AQ10&lt;('QLD Oct 2022'!L10+'QLD Oct 2022'!M10+'QLD Oct 2022'!N10),0,IF(($C$5*E16/'QLD Oct 2022'!AQ10-'QLD Oct 2022'!L10+'QLD Oct 2022'!M10+'QLD Oct 2022'!N10)&lt;=('QLD Oct 2022'!L10+'QLD Oct 2022'!M10+'QLD Oct 2022'!N10+'QLD Oct 2022'!O10),(($C$5*E16/'QLD Oct 2022'!AQ10-('QLD Oct 2022'!L10+'QLD Oct 2022'!M10+'QLD Oct 2022'!N10))*'QLD Oct 2022'!Z10/100)*'QLD Oct 2022'!AQ10,('QLD Oct 2022'!O10*'QLD Oct 2022'!Z10/100)*'QLD Oct 2022'!AQ10)),0)</f>
        <v>0</v>
      </c>
      <c r="K16" s="296">
        <f>IF(AND('QLD Oct 2022'!O10&gt;0,'QLD Oct 2022'!P10&gt;0),IF($C$5*E16/'QLD Oct 2022'!AQ10&lt;('QLD Oct 2022'!L10+'QLD Oct 2022'!M10+'QLD Oct 2022'!N10+'QLD Oct 2022'!O10),0,IF(($C$5*E16/'QLD Oct 2022'!AQ10-'QLD Oct 2022'!L10+'QLD Oct 2022'!M10+'QLD Oct 2022'!N10+'QLD Oct 2022'!O10)&lt;=('QLD Oct 2022'!L10+'QLD Oct 2022'!M10+'QLD Oct 2022'!N10+'QLD Oct 2022'!O10+'QLD Oct 2022'!P10),(($C$5*E16/'QLD Oct 2022'!AQ10-('QLD Oct 2022'!L10+'QLD Oct 2022'!M10+'QLD Oct 2022'!N10+'QLD Oct 2022'!O10))*'QLD Oct 2022'!AA10/100)*'QLD Oct 2022'!AQ10,('QLD Oct 2022'!P10*'QLD Oct 2022'!AA10/100)*'QLD Oct 2022'!AQ10)),0)</f>
        <v>0</v>
      </c>
      <c r="L16" s="296">
        <f>IF(AND('QLD Oct 2022'!P10&gt;0,'QLD Oct 2022'!O10&gt;0),IF(($C$5*E16/'QLD Oct 2022'!AQ10&lt;SUM('QLD Oct 2022'!L10:P10)),(0),($C$5*E16/'QLD Oct 2022'!AQ10-SUM('QLD Oct 2022'!L10:P10))*'QLD Oct 2022'!AB10/100)* 'QLD Oct 2022'!AQ10,IF(AND('QLD Oct 2022'!O10&gt;0,'QLD Oct 2022'!P10=""),IF(($C$5*E16/'QLD Oct 2022'!AQ10&lt; SUM('QLD Oct 2022'!L10:O10)),(0),($C$5*E16/'QLD Oct 2022'!AQ10-SUM('QLD Oct 2022'!L10:O10))*'QLD Oct 2022'!AA10/100)* 'QLD Oct 2022'!AQ10,IF(AND('QLD Oct 2022'!N10&gt;0,'QLD Oct 2022'!O10=""),IF(($C$5*E16/'QLD Oct 2022'!AQ10&lt; SUM('QLD Oct 2022'!L10:N10)),(0),($C$5*E16/'QLD Oct 2022'!AQ10-SUM('QLD Oct 2022'!L10:N10))*'QLD Oct 2022'!Z10/100)* 'QLD Oct 2022'!AQ10,IF(AND('QLD Oct 2022'!M10&gt;0,'QLD Oct 2022'!N10=""),IF(($C$5*E16/'QLD Oct 2022'!AQ10&lt;'QLD Oct 2022'!M10+'QLD Oct 2022'!L10),(0),(($C$5*E16/'QLD Oct 2022'!AQ10-('QLD Oct 2022'!M10+'QLD Oct 2022'!L10))*'QLD Oct 2022'!Y10/100))*'QLD Oct 2022'!AQ10,IF(AND('QLD Oct 2022'!L10&gt;0,'QLD Oct 2022'!M10=""&gt;0),IF(($C$5*E16/'QLD Oct 2022'!AQ10&lt;'QLD Oct 2022'!L10),(0),($C$5*E16/'QLD Oct 2022'!AQ10-'QLD Oct 2022'!L10)*'QLD Oct 2022'!X10/100)*'QLD Oct 2022'!AQ10,0)))))</f>
        <v>0</v>
      </c>
      <c r="M16" s="296">
        <f>IF('QLD Oct 2022'!K10="",($C$5*F16/'QLD Oct 2022'!AR10*'QLD Oct 2022'!AC10/100)*'QLD Oct 2022'!AR10,IF($C$5*F16/'QLD Oct 2022'!AR10&gt;='QLD Oct 2022'!L10,('QLD Oct 2022'!L10*'QLD Oct 2022'!AC10/100)*'QLD Oct 2022'!AR10,($C$5*F16/'QLD Oct 2022'!AR10*'QLD Oct 2022'!AC10/100)*'QLD Oct 2022'!AR10))</f>
        <v>2323.6363636363635</v>
      </c>
      <c r="N16" s="296">
        <f>IF(AND('QLD Oct 2022'!L10&gt;0,'QLD Oct 2022'!M10&gt;0),IF($C$5*F16/'QLD Oct 2022'!AR10&lt;'QLD Oct 2022'!L10,0,IF(($C$5*F16/'QLD Oct 2022'!AR10-'QLD Oct 2022'!L10)&lt;=('QLD Oct 2022'!M10+'QLD Oct 2022'!L10),((($C$5*F16/'QLD Oct 2022'!AR10-'QLD Oct 2022'!L10)*'QLD Oct 2022'!AD10/100))*'QLD Oct 2022'!AR10,((('QLD Oct 2022'!M10)*'QLD Oct 2022'!AD10/100)*'QLD Oct 2022'!AR10))),0)</f>
        <v>826.00000000000011</v>
      </c>
      <c r="O16" s="296">
        <f>IF(AND('QLD Oct 2022'!M10&gt;0,'QLD Oct 2022'!N10&gt;0),IF($C$5*F16/'QLD Oct 2022'!AR10&lt;('QLD Oct 2022'!L10+'QLD Oct 2022'!M10),0,IF(($C$5*F16/'QLD Oct 2022'!AR10-'QLD Oct 2022'!L10+'QLD Oct 2022'!M10)&lt;=('QLD Oct 2022'!L10+'QLD Oct 2022'!M10+'QLD Oct 2022'!N10),((($C$5*F16/'QLD Oct 2022'!AR10-('QLD Oct 2022'!L10+'QLD Oct 2022'!M10))*'QLD Oct 2022'!AE10/100))*'QLD Oct 2022'!AR10,('QLD Oct 2022'!N10*'QLD Oct 2022'!AE10/100)*'QLD Oct 2022'!AR10)),0)</f>
        <v>0</v>
      </c>
      <c r="P16" s="296">
        <f>IF(AND('QLD Oct 2022'!N10&gt;0,'QLD Oct 2022'!O10&gt;0),IF($C$5*F16/'QLD Oct 2022'!AR10&lt;('QLD Oct 2022'!L10+'QLD Oct 2022'!M10+'QLD Oct 2022'!N10),0,IF(($C$5*F16/'QLD Oct 2022'!AR10-'QLD Oct 2022'!L10+'QLD Oct 2022'!M10+'QLD Oct 2022'!N10)&lt;=('QLD Oct 2022'!L10+'QLD Oct 2022'!M10+'QLD Oct 2022'!N10+'QLD Oct 2022'!O10),(($C$5*F16/'QLD Oct 2022'!AR10-('QLD Oct 2022'!L10+'QLD Oct 2022'!M10+'QLD Oct 2022'!N10))*'QLD Oct 2022'!AF10/100)*'QLD Oct 2022'!AR10,('QLD Oct 2022'!O10*'QLD Oct 2022'!AF10/100)*'QLD Oct 2022'!AR10)),0)</f>
        <v>0</v>
      </c>
      <c r="Q16" s="296">
        <f>IF(AND('QLD Oct 2022'!P10&gt;0,'QLD Oct 2022'!P10&gt;0),IF($C$5*F16/'QLD Oct 2022'!AR10&lt;('QLD Oct 2022'!L10+'QLD Oct 2022'!M10+'QLD Oct 2022'!N10+'QLD Oct 2022'!O10),0,IF(($C$5*F16/'QLD Oct 2022'!AR10-'QLD Oct 2022'!L10+'QLD Oct 2022'!M10+'QLD Oct 2022'!N10+'QLD Oct 2022'!O10)&lt;=('QLD Oct 2022'!L10+'QLD Oct 2022'!M10+'QLD Oct 2022'!N10+'QLD Oct 2022'!O10+'QLD Oct 2022'!P10),(($C$5*F16/'QLD Oct 2022'!AR10-('QLD Oct 2022'!L10+'QLD Oct 2022'!M10+'QLD Oct 2022'!N10+'QLD Oct 2022'!O10))*'QLD Oct 2022'!AG10/100)*'QLD Oct 2022'!AR10,('QLD Oct 2022'!P10*'QLD Oct 2022'!AG10/100)*'QLD Oct 2022'!AR10)),0)</f>
        <v>0</v>
      </c>
      <c r="R16" s="296">
        <f>IF(AND('QLD Oct 2022'!P10&gt;0,'QLD Oct 2022'!O10&gt;0),IF(($C$5*F16/'QLD Oct 2022'!AR10&lt;SUM('QLD Oct 2022'!L10:P10)),(0),($C$5*F16/'QLD Oct 2022'!AR10-SUM('QLD Oct 2022'!L10:P10))*'QLD Oct 2022'!AB10/100)* 'QLD Oct 2022'!AR10,IF(AND('QLD Oct 2022'!O10&gt;0,'QLD Oct 2022'!P10=""),IF(($C$5*F16/'QLD Oct 2022'!AR10&lt; SUM('QLD Oct 2022'!L10:O10)),(0),($C$5*F16/'QLD Oct 2022'!AR10-SUM('QLD Oct 2022'!L10:O10))*'QLD Oct 2022'!AG10/100)* 'QLD Oct 2022'!AR10,IF(AND('QLD Oct 2022'!N10&gt;0,'QLD Oct 2022'!O10=""),IF(($C$5*F16/'QLD Oct 2022'!AR10&lt; SUM('QLD Oct 2022'!L10:N10)),(0),($C$5*F16/'QLD Oct 2022'!AR10-SUM('QLD Oct 2022'!L10:N10))*'QLD Oct 2022'!AF10/100)* 'QLD Oct 2022'!AR10,IF(AND('QLD Oct 2022'!M10&gt;0,'QLD Oct 2022'!N10=""),IF(($C$5*F16/'QLD Oct 2022'!AR10&lt;'QLD Oct 2022'!M10+'QLD Oct 2022'!L10),(0),(($C$5*F16/'QLD Oct 2022'!AR10-('QLD Oct 2022'!M10+'QLD Oct 2022'!L10))*'QLD Oct 2022'!AE10/100))*'QLD Oct 2022'!AR10,IF(AND('QLD Oct 2022'!L10&gt;0,'QLD Oct 2022'!M10=""&gt;0),IF(($C$5*F16/'QLD Oct 2022'!AR10&lt;'QLD Oct 2022'!L10),(0),($C$5*F16/'QLD Oct 2022'!AR10-'QLD Oct 2022'!L10)*'QLD Oct 2022'!AD10/100)*'QLD Oct 2022'!AR10,0)))))</f>
        <v>0</v>
      </c>
      <c r="S16" s="298">
        <f t="shared" ref="S16" si="11">SUM(G16:R16)</f>
        <v>6299.272727272727</v>
      </c>
      <c r="T16" s="299">
        <f t="shared" si="5"/>
        <v>6587.0918181818179</v>
      </c>
      <c r="U16" s="300">
        <f t="shared" si="6"/>
        <v>7245.8010000000004</v>
      </c>
      <c r="V16" s="114">
        <f>'QLD Oct 2022'!AT10</f>
        <v>0</v>
      </c>
      <c r="W16" s="114">
        <f>'QLD Oct 2022'!AU10</f>
        <v>15</v>
      </c>
      <c r="X16" s="114">
        <f>'QLD Oct 2022'!AV10</f>
        <v>0</v>
      </c>
      <c r="Y16" s="114">
        <f>'QLD Oct 2022'!AW10</f>
        <v>0</v>
      </c>
      <c r="Z16" s="301" t="str">
        <f t="shared" si="7"/>
        <v>Guaranteed off usage</v>
      </c>
      <c r="AA16" s="301" t="str">
        <f t="shared" si="8"/>
        <v>Exclusive</v>
      </c>
      <c r="AB16" s="299">
        <f t="shared" si="0"/>
        <v>5642.2009090909087</v>
      </c>
      <c r="AC16" s="299">
        <f t="shared" si="1"/>
        <v>5642.2009090909087</v>
      </c>
      <c r="AD16" s="302">
        <f t="shared" si="2"/>
        <v>6206.4210000000003</v>
      </c>
      <c r="AE16" s="358">
        <f t="shared" si="2"/>
        <v>6206.4210000000003</v>
      </c>
      <c r="AF16" s="86"/>
      <c r="AG16" s="86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</row>
    <row r="17" spans="1:48" ht="20" customHeight="1" thickBot="1" x14ac:dyDescent="0.25">
      <c r="A17" s="344"/>
      <c r="B17" s="315" t="str">
        <f>'QLD Oct 2022'!F11</f>
        <v>Alinta Energy</v>
      </c>
      <c r="C17" s="208" t="str">
        <f>'QLD Oct 2022'!G11</f>
        <v>Business Deal</v>
      </c>
      <c r="D17" s="316">
        <f>365*'QLD Oct 2022'!H11/100</f>
        <v>262.43499999999995</v>
      </c>
      <c r="E17" s="317">
        <f>IF('QLD Oct 2022'!AQ11=3,0.5,IF('QLD Oct 2022'!AQ11=2,0.33,0))</f>
        <v>0.5</v>
      </c>
      <c r="F17" s="317">
        <f t="shared" si="3"/>
        <v>0.5</v>
      </c>
      <c r="G17" s="316">
        <f>IF('QLD Oct 2022'!K11="",($C$5*E17/'QLD Oct 2022'!AQ11*'QLD Oct 2022'!W11/100)*'QLD Oct 2022'!AQ11,IF($C$5*E17/'QLD Oct 2022'!AQ11&gt;='QLD Oct 2022'!L11,('QLD Oct 2022'!L11*'QLD Oct 2022'!W11/100)*'QLD Oct 2022'!AQ11,($C$5*E17/'QLD Oct 2022'!AQ11*'QLD Oct 2022'!W11/100)*'QLD Oct 2022'!AQ11))</f>
        <v>1295.9999999999998</v>
      </c>
      <c r="H17" s="316">
        <f>IF(AND('QLD Oct 2022'!L11&gt;0,'QLD Oct 2022'!M11&gt;0),IF($C$5*E17/'QLD Oct 2022'!AQ11&lt;'QLD Oct 2022'!L11,0,IF(($C$5*E17/'QLD Oct 2022'!AQ11-'QLD Oct 2022'!L11)&lt;=('QLD Oct 2022'!M11+'QLD Oct 2022'!L11),((($C$5*E17/'QLD Oct 2022'!AQ11-'QLD Oct 2022'!L11)*'QLD Oct 2022'!X11/100))*'QLD Oct 2022'!AQ11,((('QLD Oct 2022'!M11)*'QLD Oct 2022'!X11/100)*'QLD Oct 2022'!AQ11))),0)</f>
        <v>504.00000000000011</v>
      </c>
      <c r="I17" s="316">
        <f>IF(AND('QLD Oct 2022'!M11&gt;0,'QLD Oct 2022'!N11&gt;0),IF($C$5*E17/'QLD Oct 2022'!AQ11&lt;('QLD Oct 2022'!L11+'QLD Oct 2022'!M11),0,IF(($C$5*E17/'QLD Oct 2022'!AQ11-'QLD Oct 2022'!L11+'QLD Oct 2022'!M11)&lt;=('QLD Oct 2022'!L11+'QLD Oct 2022'!M11+'QLD Oct 2022'!N11),((($C$5*E17/'QLD Oct 2022'!AQ11-('QLD Oct 2022'!L11+'QLD Oct 2022'!M11))*'QLD Oct 2022'!Y11/100))*'QLD Oct 2022'!AQ11,('QLD Oct 2022'!N11*'QLD Oct 2022'!Y11/100)*'QLD Oct 2022'!AQ11)),0)</f>
        <v>0</v>
      </c>
      <c r="J17" s="316">
        <f>IF(AND('QLD Oct 2022'!N11&gt;0,'QLD Oct 2022'!O11&gt;0),IF($C$5*E17/'QLD Oct 2022'!AQ11&lt;('QLD Oct 2022'!L11+'QLD Oct 2022'!M11+'QLD Oct 2022'!N11),0,IF(($C$5*E17/'QLD Oct 2022'!AQ11-'QLD Oct 2022'!L11+'QLD Oct 2022'!M11+'QLD Oct 2022'!N11)&lt;=('QLD Oct 2022'!L11+'QLD Oct 2022'!M11+'QLD Oct 2022'!N11+'QLD Oct 2022'!O11),(($C$5*E17/'QLD Oct 2022'!AQ11-('QLD Oct 2022'!L11+'QLD Oct 2022'!M11+'QLD Oct 2022'!N11))*'QLD Oct 2022'!Z11/100)*'QLD Oct 2022'!AQ11,('QLD Oct 2022'!O11*'QLD Oct 2022'!Z11/100)*'QLD Oct 2022'!AQ11)),0)</f>
        <v>0</v>
      </c>
      <c r="K17" s="316">
        <f>IF(AND('QLD Oct 2022'!O11&gt;0,'QLD Oct 2022'!P11&gt;0),IF($C$5*E17/'QLD Oct 2022'!AQ11&lt;('QLD Oct 2022'!L11+'QLD Oct 2022'!M11+'QLD Oct 2022'!N11+'QLD Oct 2022'!O11),0,IF(($C$5*E17/'QLD Oct 2022'!AQ11-'QLD Oct 2022'!L11+'QLD Oct 2022'!M11+'QLD Oct 2022'!N11+'QLD Oct 2022'!O11)&lt;=('QLD Oct 2022'!L11+'QLD Oct 2022'!M11+'QLD Oct 2022'!N11+'QLD Oct 2022'!O11+'QLD Oct 2022'!P11),(($C$5*E17/'QLD Oct 2022'!AQ11-('QLD Oct 2022'!L11+'QLD Oct 2022'!M11+'QLD Oct 2022'!N11+'QLD Oct 2022'!O11))*'QLD Oct 2022'!AA11/100)*'QLD Oct 2022'!AQ11,('QLD Oct 2022'!P11*'QLD Oct 2022'!AA11/100)*'QLD Oct 2022'!AQ11)),0)</f>
        <v>0</v>
      </c>
      <c r="L17" s="316">
        <f>IF(AND('QLD Oct 2022'!P11&gt;0,'QLD Oct 2022'!O11&gt;0),IF(($C$5*E17/'QLD Oct 2022'!AQ11&lt;SUM('QLD Oct 2022'!L11:P11)),(0),($C$5*E17/'QLD Oct 2022'!AQ11-SUM('QLD Oct 2022'!L11:P11))*'QLD Oct 2022'!AB11/100)* 'QLD Oct 2022'!AQ11,IF(AND('QLD Oct 2022'!O11&gt;0,'QLD Oct 2022'!P11=""),IF(($C$5*E17/'QLD Oct 2022'!AQ11&lt; SUM('QLD Oct 2022'!L11:O11)),(0),($C$5*E17/'QLD Oct 2022'!AQ11-SUM('QLD Oct 2022'!L11:O11))*'QLD Oct 2022'!AA11/100)* 'QLD Oct 2022'!AQ11,IF(AND('QLD Oct 2022'!N11&gt;0,'QLD Oct 2022'!O11=""),IF(($C$5*E17/'QLD Oct 2022'!AQ11&lt; SUM('QLD Oct 2022'!L11:N11)),(0),($C$5*E17/'QLD Oct 2022'!AQ11-SUM('QLD Oct 2022'!L11:N11))*'QLD Oct 2022'!Z11/100)* 'QLD Oct 2022'!AQ11,IF(AND('QLD Oct 2022'!M11&gt;0,'QLD Oct 2022'!N11=""),IF(($C$5*E17/'QLD Oct 2022'!AQ11&lt;'QLD Oct 2022'!M11+'QLD Oct 2022'!L11),(0),(($C$5*E17/'QLD Oct 2022'!AQ11-('QLD Oct 2022'!M11+'QLD Oct 2022'!L11))*'QLD Oct 2022'!Y11/100))*'QLD Oct 2022'!AQ11,IF(AND('QLD Oct 2022'!L11&gt;0,'QLD Oct 2022'!M11=""&gt;0),IF(($C$5*E17/'QLD Oct 2022'!AQ11&lt;'QLD Oct 2022'!L11),(0),($C$5*E17/'QLD Oct 2022'!AQ11-'QLD Oct 2022'!L11)*'QLD Oct 2022'!X11/100)*'QLD Oct 2022'!AQ11,0)))))</f>
        <v>0</v>
      </c>
      <c r="M17" s="316">
        <f>IF('QLD Oct 2022'!K11="",($C$5*F17/'QLD Oct 2022'!AR11*'QLD Oct 2022'!AC11/100)*'QLD Oct 2022'!AR11,IF($C$5*F17/'QLD Oct 2022'!AR11&gt;='QLD Oct 2022'!L11,('QLD Oct 2022'!L11*'QLD Oct 2022'!AC11/100)*'QLD Oct 2022'!AR11,($C$5*F17/'QLD Oct 2022'!AR11*'QLD Oct 2022'!AC11/100)*'QLD Oct 2022'!AR11))</f>
        <v>1295.9999999999998</v>
      </c>
      <c r="N17" s="316">
        <f>IF(AND('QLD Oct 2022'!L11&gt;0,'QLD Oct 2022'!M11&gt;0),IF($C$5*F17/'QLD Oct 2022'!AR11&lt;'QLD Oct 2022'!L11,0,IF(($C$5*F17/'QLD Oct 2022'!AR11-'QLD Oct 2022'!L11)&lt;=('QLD Oct 2022'!M11+'QLD Oct 2022'!L11),((($C$5*F17/'QLD Oct 2022'!AR11-'QLD Oct 2022'!L11)*'QLD Oct 2022'!AD11/100))*'QLD Oct 2022'!AR11,((('QLD Oct 2022'!M11)*'QLD Oct 2022'!AD11/100)*'QLD Oct 2022'!AR11))),0)</f>
        <v>504.00000000000011</v>
      </c>
      <c r="O17" s="316">
        <f>IF(AND('QLD Oct 2022'!M11&gt;0,'QLD Oct 2022'!N11&gt;0),IF($C$5*F17/'QLD Oct 2022'!AR11&lt;('QLD Oct 2022'!L11+'QLD Oct 2022'!M11),0,IF(($C$5*F17/'QLD Oct 2022'!AR11-'QLD Oct 2022'!L11+'QLD Oct 2022'!M11)&lt;=('QLD Oct 2022'!L11+'QLD Oct 2022'!M11+'QLD Oct 2022'!N11),((($C$5*F17/'QLD Oct 2022'!AR11-('QLD Oct 2022'!L11+'QLD Oct 2022'!M11))*'QLD Oct 2022'!AE11/100))*'QLD Oct 2022'!AR11,('QLD Oct 2022'!N11*'QLD Oct 2022'!AE11/100)*'QLD Oct 2022'!AR11)),0)</f>
        <v>0</v>
      </c>
      <c r="P17" s="316">
        <f>IF(AND('QLD Oct 2022'!N11&gt;0,'QLD Oct 2022'!O11&gt;0),IF($C$5*F17/'QLD Oct 2022'!AR11&lt;('QLD Oct 2022'!L11+'QLD Oct 2022'!M11+'QLD Oct 2022'!N11),0,IF(($C$5*F17/'QLD Oct 2022'!AR11-'QLD Oct 2022'!L11+'QLD Oct 2022'!M11+'QLD Oct 2022'!N11)&lt;=('QLD Oct 2022'!L11+'QLD Oct 2022'!M11+'QLD Oct 2022'!N11+'QLD Oct 2022'!O11),(($C$5*F17/'QLD Oct 2022'!AR11-('QLD Oct 2022'!L11+'QLD Oct 2022'!M11+'QLD Oct 2022'!N11))*'QLD Oct 2022'!AF11/100)*'QLD Oct 2022'!AR11,('QLD Oct 2022'!O11*'QLD Oct 2022'!AF11/100)*'QLD Oct 2022'!AR11)),0)</f>
        <v>0</v>
      </c>
      <c r="Q17" s="316">
        <f>IF(AND('QLD Oct 2022'!P11&gt;0,'QLD Oct 2022'!P11&gt;0),IF($C$5*F17/'QLD Oct 2022'!AR11&lt;('QLD Oct 2022'!L11+'QLD Oct 2022'!M11+'QLD Oct 2022'!N11+'QLD Oct 2022'!O11),0,IF(($C$5*F17/'QLD Oct 2022'!AR11-'QLD Oct 2022'!L11+'QLD Oct 2022'!M11+'QLD Oct 2022'!N11+'QLD Oct 2022'!O11)&lt;=('QLD Oct 2022'!L11+'QLD Oct 2022'!M11+'QLD Oct 2022'!N11+'QLD Oct 2022'!O11+'QLD Oct 2022'!P11),(($C$5*F17/'QLD Oct 2022'!AR11-('QLD Oct 2022'!L11+'QLD Oct 2022'!M11+'QLD Oct 2022'!N11+'QLD Oct 2022'!O11))*'QLD Oct 2022'!AG11/100)*'QLD Oct 2022'!AR11,('QLD Oct 2022'!P11*'QLD Oct 2022'!AG11/100)*'QLD Oct 2022'!AR11)),0)</f>
        <v>0</v>
      </c>
      <c r="R17" s="316">
        <f>IF(AND('QLD Oct 2022'!P11&gt;0,'QLD Oct 2022'!O11&gt;0),IF(($C$5*F17/'QLD Oct 2022'!AR11&lt;SUM('QLD Oct 2022'!L11:P11)),(0),($C$5*F17/'QLD Oct 2022'!AR11-SUM('QLD Oct 2022'!L11:P11))*'QLD Oct 2022'!AB11/100)* 'QLD Oct 2022'!AR11,IF(AND('QLD Oct 2022'!O11&gt;0,'QLD Oct 2022'!P11=""),IF(($C$5*F17/'QLD Oct 2022'!AR11&lt; SUM('QLD Oct 2022'!L11:O11)),(0),($C$5*F17/'QLD Oct 2022'!AR11-SUM('QLD Oct 2022'!L11:O11))*'QLD Oct 2022'!AG11/100)* 'QLD Oct 2022'!AR11,IF(AND('QLD Oct 2022'!N11&gt;0,'QLD Oct 2022'!O11=""),IF(($C$5*F17/'QLD Oct 2022'!AR11&lt; SUM('QLD Oct 2022'!L11:N11)),(0),($C$5*F17/'QLD Oct 2022'!AR11-SUM('QLD Oct 2022'!L11:N11))*'QLD Oct 2022'!AF11/100)* 'QLD Oct 2022'!AR11,IF(AND('QLD Oct 2022'!M11&gt;0,'QLD Oct 2022'!N11=""),IF(($C$5*F17/'QLD Oct 2022'!AR11&lt;'QLD Oct 2022'!M11+'QLD Oct 2022'!L11),(0),(($C$5*F17/'QLD Oct 2022'!AR11-('QLD Oct 2022'!M11+'QLD Oct 2022'!L11))*'QLD Oct 2022'!AE11/100))*'QLD Oct 2022'!AR11,IF(AND('QLD Oct 2022'!L11&gt;0,'QLD Oct 2022'!M11=""&gt;0),IF(($C$5*F17/'QLD Oct 2022'!AR11&lt;'QLD Oct 2022'!L11),(0),($C$5*F17/'QLD Oct 2022'!AR11-'QLD Oct 2022'!L11)*'QLD Oct 2022'!AD11/100)*'QLD Oct 2022'!AR11,0)))))</f>
        <v>0</v>
      </c>
      <c r="S17" s="318">
        <f t="shared" ref="S17" si="12">SUM(G17:R17)</f>
        <v>3600</v>
      </c>
      <c r="T17" s="229">
        <f t="shared" si="5"/>
        <v>3862.4349999999999</v>
      </c>
      <c r="U17" s="319">
        <f t="shared" si="6"/>
        <v>4248.6785</v>
      </c>
      <c r="V17" s="122">
        <f>'QLD Oct 2022'!AT11</f>
        <v>0</v>
      </c>
      <c r="W17" s="122">
        <f>'QLD Oct 2022'!AU11</f>
        <v>0</v>
      </c>
      <c r="X17" s="122">
        <f>'QLD Oct 2022'!AV11</f>
        <v>0</v>
      </c>
      <c r="Y17" s="122">
        <f>'QLD Oct 2022'!AW11</f>
        <v>0</v>
      </c>
      <c r="Z17" s="320" t="str">
        <f t="shared" si="7"/>
        <v>No discount</v>
      </c>
      <c r="AA17" s="320" t="str">
        <f t="shared" si="8"/>
        <v>Exclusive</v>
      </c>
      <c r="AB17" s="229">
        <f t="shared" si="0"/>
        <v>3862.4349999999999</v>
      </c>
      <c r="AC17" s="229">
        <f t="shared" si="1"/>
        <v>3862.4349999999999</v>
      </c>
      <c r="AD17" s="321">
        <f t="shared" si="2"/>
        <v>4248.6785</v>
      </c>
      <c r="AE17" s="359">
        <f t="shared" si="2"/>
        <v>4248.6785</v>
      </c>
      <c r="AF17" s="86"/>
      <c r="AG17" s="86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</row>
    <row r="18" spans="1:48" ht="20" customHeight="1" thickTop="1" x14ac:dyDescent="0.2">
      <c r="A18" s="339" t="str">
        <f>'QLD Oct 2022'!D12</f>
        <v>Envestra Northern</v>
      </c>
      <c r="B18" s="338" t="str">
        <f>'QLD Oct 2022'!F12</f>
        <v>Origin Energy</v>
      </c>
      <c r="C18" s="207" t="str">
        <f>'QLD Oct 2022'!G12</f>
        <v>Business Go Variable</v>
      </c>
      <c r="D18" s="296">
        <f>365*'QLD Oct 2022'!H12/100</f>
        <v>254.1063636363636</v>
      </c>
      <c r="E18" s="297">
        <f>IF('QLD Oct 2022'!AQ12=3,0.5,IF('QLD Oct 2022'!AQ12=2,0.33,0))</f>
        <v>0.5</v>
      </c>
      <c r="F18" s="297">
        <f t="shared" si="3"/>
        <v>0.5</v>
      </c>
      <c r="G18" s="296">
        <f>IF('QLD Oct 2022'!K12="",($C$5*E18/'QLD Oct 2022'!AQ12*'QLD Oct 2022'!W12/100)*'QLD Oct 2022'!AQ12,IF($C$5*E18/'QLD Oct 2022'!AQ12&gt;='QLD Oct 2022'!L12,('QLD Oct 2022'!L12*'QLD Oct 2022'!W12/100)*'QLD Oct 2022'!AQ12,($C$5*E18/'QLD Oct 2022'!AQ12*'QLD Oct 2022'!W12/100)*'QLD Oct 2022'!AQ12))</f>
        <v>1570.909090909091</v>
      </c>
      <c r="H18" s="296">
        <f>IF(AND('QLD Oct 2022'!L12&gt;0,'QLD Oct 2022'!M12&gt;0),IF($C$5*E18/'QLD Oct 2022'!AQ12&lt;'QLD Oct 2022'!L12,0,IF(($C$5*E18/'QLD Oct 2022'!AQ12-'QLD Oct 2022'!L12)&lt;=('QLD Oct 2022'!M12+'QLD Oct 2022'!L12),((($C$5*E18/'QLD Oct 2022'!AQ12-'QLD Oct 2022'!L12)*'QLD Oct 2022'!X12/100))*'QLD Oct 2022'!AQ12,((('QLD Oct 2022'!M12)*'QLD Oct 2022'!X12/100)*'QLD Oct 2022'!AQ12))),0)</f>
        <v>519.27272727272737</v>
      </c>
      <c r="I18" s="296">
        <f>IF(AND('QLD Oct 2022'!M12&gt;0,'QLD Oct 2022'!N12&gt;0),IF($C$5*E18/'QLD Oct 2022'!AQ12&lt;('QLD Oct 2022'!L12+'QLD Oct 2022'!M12),0,IF(($C$5*E18/'QLD Oct 2022'!AQ12-'QLD Oct 2022'!L12+'QLD Oct 2022'!M12)&lt;=('QLD Oct 2022'!L12+'QLD Oct 2022'!M12+'QLD Oct 2022'!N12),((($C$5*E18/'QLD Oct 2022'!AQ12-('QLD Oct 2022'!L12+'QLD Oct 2022'!M12))*'QLD Oct 2022'!Y12/100))*'QLD Oct 2022'!AQ12,('QLD Oct 2022'!N12*'QLD Oct 2022'!Y12/100)*'QLD Oct 2022'!AQ12)),0)</f>
        <v>0</v>
      </c>
      <c r="J18" s="296">
        <f>IF(AND('QLD Oct 2022'!N12&gt;0,'QLD Oct 2022'!O12&gt;0),IF($C$5*E18/'QLD Oct 2022'!AQ12&lt;('QLD Oct 2022'!L12+'QLD Oct 2022'!M12+'QLD Oct 2022'!N12),0,IF(($C$5*E18/'QLD Oct 2022'!AQ12-'QLD Oct 2022'!L12+'QLD Oct 2022'!M12+'QLD Oct 2022'!N12)&lt;=('QLD Oct 2022'!L12+'QLD Oct 2022'!M12+'QLD Oct 2022'!N12+'QLD Oct 2022'!O12),(($C$5*E18/'QLD Oct 2022'!AQ12-('QLD Oct 2022'!L12+'QLD Oct 2022'!M12+'QLD Oct 2022'!N12))*'QLD Oct 2022'!Z12/100)*'QLD Oct 2022'!AQ12,('QLD Oct 2022'!O12*'QLD Oct 2022'!Z12/100)*'QLD Oct 2022'!AQ12)),0)</f>
        <v>0</v>
      </c>
      <c r="K18" s="296">
        <f>IF(AND('QLD Oct 2022'!O12&gt;0,'QLD Oct 2022'!P12&gt;0),IF($C$5*E18/'QLD Oct 2022'!AQ12&lt;('QLD Oct 2022'!L12+'QLD Oct 2022'!M12+'QLD Oct 2022'!N12+'QLD Oct 2022'!O12),0,IF(($C$5*E18/'QLD Oct 2022'!AQ12-'QLD Oct 2022'!L12+'QLD Oct 2022'!M12+'QLD Oct 2022'!N12+'QLD Oct 2022'!O12)&lt;=('QLD Oct 2022'!L12+'QLD Oct 2022'!M12+'QLD Oct 2022'!N12+'QLD Oct 2022'!O12+'QLD Oct 2022'!P12),(($C$5*E18/'QLD Oct 2022'!AQ12-('QLD Oct 2022'!L12+'QLD Oct 2022'!M12+'QLD Oct 2022'!N12+'QLD Oct 2022'!O12))*'QLD Oct 2022'!AA12/100)*'QLD Oct 2022'!AQ12,('QLD Oct 2022'!P12*'QLD Oct 2022'!AA12/100)*'QLD Oct 2022'!AQ12)),0)</f>
        <v>0</v>
      </c>
      <c r="L18" s="296">
        <f>IF(AND('QLD Oct 2022'!P12&gt;0,'QLD Oct 2022'!O12&gt;0),IF(($C$5*E18/'QLD Oct 2022'!AQ12&lt;SUM('QLD Oct 2022'!L12:P12)),(0),($C$5*E18/'QLD Oct 2022'!AQ12-SUM('QLD Oct 2022'!L12:P12))*'QLD Oct 2022'!AB12/100)* 'QLD Oct 2022'!AQ12,IF(AND('QLD Oct 2022'!O12&gt;0,'QLD Oct 2022'!P12=""),IF(($C$5*E18/'QLD Oct 2022'!AQ12&lt; SUM('QLD Oct 2022'!L12:O12)),(0),($C$5*E18/'QLD Oct 2022'!AQ12-SUM('QLD Oct 2022'!L12:O12))*'QLD Oct 2022'!AA12/100)* 'QLD Oct 2022'!AQ12,IF(AND('QLD Oct 2022'!N12&gt;0,'QLD Oct 2022'!O12=""),IF(($C$5*E18/'QLD Oct 2022'!AQ12&lt; SUM('QLD Oct 2022'!L12:N12)),(0),($C$5*E18/'QLD Oct 2022'!AQ12-SUM('QLD Oct 2022'!L12:N12))*'QLD Oct 2022'!Z12/100)* 'QLD Oct 2022'!AQ12,IF(AND('QLD Oct 2022'!M12&gt;0,'QLD Oct 2022'!N12=""),IF(($C$5*E18/'QLD Oct 2022'!AQ12&lt;'QLD Oct 2022'!M12+'QLD Oct 2022'!L12),(0),(($C$5*E18/'QLD Oct 2022'!AQ12-('QLD Oct 2022'!M12+'QLD Oct 2022'!L12))*'QLD Oct 2022'!Y12/100))*'QLD Oct 2022'!AQ12,IF(AND('QLD Oct 2022'!L12&gt;0,'QLD Oct 2022'!M12=""&gt;0),IF(($C$5*E18/'QLD Oct 2022'!AQ12&lt;'QLD Oct 2022'!L12),(0),($C$5*E18/'QLD Oct 2022'!AQ12-'QLD Oct 2022'!L12)*'QLD Oct 2022'!X12/100)*'QLD Oct 2022'!AQ12,0)))))</f>
        <v>0</v>
      </c>
      <c r="M18" s="296">
        <f>IF('QLD Oct 2022'!K12="",($C$5*F18/'QLD Oct 2022'!AR12*'QLD Oct 2022'!AC12/100)*'QLD Oct 2022'!AR12,IF($C$5*F18/'QLD Oct 2022'!AR12&gt;='QLD Oct 2022'!L12,('QLD Oct 2022'!L12*'QLD Oct 2022'!AC12/100)*'QLD Oct 2022'!AR12,($C$5*F18/'QLD Oct 2022'!AR12*'QLD Oct 2022'!AC12/100)*'QLD Oct 2022'!AR12))</f>
        <v>1570.909090909091</v>
      </c>
      <c r="N18" s="296">
        <f>IF(AND('QLD Oct 2022'!L12&gt;0,'QLD Oct 2022'!M12&gt;0),IF($C$5*F18/'QLD Oct 2022'!AR12&lt;'QLD Oct 2022'!L12,0,IF(($C$5*F18/'QLD Oct 2022'!AR12-'QLD Oct 2022'!L12)&lt;=('QLD Oct 2022'!M12+'QLD Oct 2022'!L12),((($C$5*F18/'QLD Oct 2022'!AR12-'QLD Oct 2022'!L12)*'QLD Oct 2022'!AD12/100))*'QLD Oct 2022'!AR12,((('QLD Oct 2022'!M12)*'QLD Oct 2022'!AD12/100)*'QLD Oct 2022'!AR12))),0)</f>
        <v>519.27272727272737</v>
      </c>
      <c r="O18" s="296">
        <f>IF(AND('QLD Oct 2022'!M12&gt;0,'QLD Oct 2022'!N12&gt;0),IF($C$5*F18/'QLD Oct 2022'!AR12&lt;('QLD Oct 2022'!L12+'QLD Oct 2022'!M12),0,IF(($C$5*F18/'QLD Oct 2022'!AR12-'QLD Oct 2022'!L12+'QLD Oct 2022'!M12)&lt;=('QLD Oct 2022'!L12+'QLD Oct 2022'!M12+'QLD Oct 2022'!N12),((($C$5*F18/'QLD Oct 2022'!AR12-('QLD Oct 2022'!L12+'QLD Oct 2022'!M12))*'QLD Oct 2022'!AE12/100))*'QLD Oct 2022'!AR12,('QLD Oct 2022'!N12*'QLD Oct 2022'!AE12/100)*'QLD Oct 2022'!AR12)),0)</f>
        <v>0</v>
      </c>
      <c r="P18" s="296">
        <f>IF(AND('QLD Oct 2022'!N12&gt;0,'QLD Oct 2022'!O12&gt;0),IF($C$5*F18/'QLD Oct 2022'!AR12&lt;('QLD Oct 2022'!L12+'QLD Oct 2022'!M12+'QLD Oct 2022'!N12),0,IF(($C$5*F18/'QLD Oct 2022'!AR12-'QLD Oct 2022'!L12+'QLD Oct 2022'!M12+'QLD Oct 2022'!N12)&lt;=('QLD Oct 2022'!L12+'QLD Oct 2022'!M12+'QLD Oct 2022'!N12+'QLD Oct 2022'!O12),(($C$5*F18/'QLD Oct 2022'!AR12-('QLD Oct 2022'!L12+'QLD Oct 2022'!M12+'QLD Oct 2022'!N12))*'QLD Oct 2022'!AF12/100)*'QLD Oct 2022'!AR12,('QLD Oct 2022'!O12*'QLD Oct 2022'!AF12/100)*'QLD Oct 2022'!AR12)),0)</f>
        <v>0</v>
      </c>
      <c r="Q18" s="296">
        <f>IF(AND('QLD Oct 2022'!P12&gt;0,'QLD Oct 2022'!P12&gt;0),IF($C$5*F18/'QLD Oct 2022'!AR12&lt;('QLD Oct 2022'!L12+'QLD Oct 2022'!M12+'QLD Oct 2022'!N12+'QLD Oct 2022'!O12),0,IF(($C$5*F18/'QLD Oct 2022'!AR12-'QLD Oct 2022'!L12+'QLD Oct 2022'!M12+'QLD Oct 2022'!N12+'QLD Oct 2022'!O12)&lt;=('QLD Oct 2022'!L12+'QLD Oct 2022'!M12+'QLD Oct 2022'!N12+'QLD Oct 2022'!O12+'QLD Oct 2022'!P12),(($C$5*F18/'QLD Oct 2022'!AR12-('QLD Oct 2022'!L12+'QLD Oct 2022'!M12+'QLD Oct 2022'!N12+'QLD Oct 2022'!O12))*'QLD Oct 2022'!AG12/100)*'QLD Oct 2022'!AR12,('QLD Oct 2022'!P12*'QLD Oct 2022'!AG12/100)*'QLD Oct 2022'!AR12)),0)</f>
        <v>0</v>
      </c>
      <c r="R18" s="296">
        <f>IF(AND('QLD Oct 2022'!P12&gt;0,'QLD Oct 2022'!O12&gt;0),IF(($C$5*F18/'QLD Oct 2022'!AR12&lt;SUM('QLD Oct 2022'!L12:P12)),(0),($C$5*F18/'QLD Oct 2022'!AR12-SUM('QLD Oct 2022'!L12:P12))*'QLD Oct 2022'!AB12/100)* 'QLD Oct 2022'!AR12,IF(AND('QLD Oct 2022'!O12&gt;0,'QLD Oct 2022'!P12=""),IF(($C$5*F18/'QLD Oct 2022'!AR12&lt; SUM('QLD Oct 2022'!L12:O12)),(0),($C$5*F18/'QLD Oct 2022'!AR12-SUM('QLD Oct 2022'!L12:O12))*'QLD Oct 2022'!AG12/100)* 'QLD Oct 2022'!AR12,IF(AND('QLD Oct 2022'!N12&gt;0,'QLD Oct 2022'!O12=""),IF(($C$5*F18/'QLD Oct 2022'!AR12&lt; SUM('QLD Oct 2022'!L12:N12)),(0),($C$5*F18/'QLD Oct 2022'!AR12-SUM('QLD Oct 2022'!L12:N12))*'QLD Oct 2022'!AF12/100)* 'QLD Oct 2022'!AR12,IF(AND('QLD Oct 2022'!M12&gt;0,'QLD Oct 2022'!N12=""),IF(($C$5*F18/'QLD Oct 2022'!AR12&lt;'QLD Oct 2022'!M12+'QLD Oct 2022'!L12),(0),(($C$5*F18/'QLD Oct 2022'!AR12-('QLD Oct 2022'!M12+'QLD Oct 2022'!L12))*'QLD Oct 2022'!AE12/100))*'QLD Oct 2022'!AR12,IF(AND('QLD Oct 2022'!L12&gt;0,'QLD Oct 2022'!M12=""&gt;0),IF(($C$5*F18/'QLD Oct 2022'!AR12&lt;'QLD Oct 2022'!L12),(0),($C$5*F18/'QLD Oct 2022'!AR12-'QLD Oct 2022'!L12)*'QLD Oct 2022'!AD12/100)*'QLD Oct 2022'!AR12,0)))))</f>
        <v>0</v>
      </c>
      <c r="S18" s="298">
        <f t="shared" si="4"/>
        <v>4180.3636363636369</v>
      </c>
      <c r="T18" s="299">
        <f t="shared" si="5"/>
        <v>4434.47</v>
      </c>
      <c r="U18" s="300">
        <f t="shared" si="6"/>
        <v>4877.9170000000004</v>
      </c>
      <c r="V18" s="114">
        <f>'QLD Oct 2022'!AT12</f>
        <v>0</v>
      </c>
      <c r="W18" s="114">
        <f>'QLD Oct 2022'!AU12</f>
        <v>0</v>
      </c>
      <c r="X18" s="114">
        <f>'QLD Oct 2022'!AV12</f>
        <v>0</v>
      </c>
      <c r="Y18" s="114">
        <f>'QLD Oct 2022'!AW12</f>
        <v>0</v>
      </c>
      <c r="Z18" s="301" t="str">
        <f t="shared" si="7"/>
        <v>No discount</v>
      </c>
      <c r="AA18" s="301" t="str">
        <f t="shared" si="8"/>
        <v>Inclusive</v>
      </c>
      <c r="AB18" s="299">
        <f t="shared" si="0"/>
        <v>4434.47</v>
      </c>
      <c r="AC18" s="299">
        <f t="shared" si="1"/>
        <v>4434.47</v>
      </c>
      <c r="AD18" s="302">
        <f t="shared" si="2"/>
        <v>4877.9170000000004</v>
      </c>
      <c r="AE18" s="358">
        <f t="shared" si="2"/>
        <v>4877.9170000000004</v>
      </c>
      <c r="AF18" s="86"/>
      <c r="AG18" s="86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</row>
    <row r="19" spans="1:48" ht="20" customHeight="1" thickBot="1" x14ac:dyDescent="0.25">
      <c r="A19" s="340"/>
      <c r="B19" s="315" t="str">
        <f>'QLD Oct 2022'!F13</f>
        <v>Covau</v>
      </c>
      <c r="C19" s="208" t="str">
        <f>'QLD Oct 2022'!G13</f>
        <v>Freedom</v>
      </c>
      <c r="D19" s="316">
        <f>365*'QLD Oct 2022'!H13/100</f>
        <v>287.8190909090909</v>
      </c>
      <c r="E19" s="317">
        <f>IF('QLD Oct 2022'!AQ13=3,0.5,IF('QLD Oct 2022'!AQ13=2,0.33,0))</f>
        <v>0.5</v>
      </c>
      <c r="F19" s="317">
        <f t="shared" si="3"/>
        <v>0.5</v>
      </c>
      <c r="G19" s="316">
        <f>IF('QLD Oct 2022'!K13="",($C$5*E19/'QLD Oct 2022'!AQ13*'QLD Oct 2022'!W13/100)*'QLD Oct 2022'!AQ13,IF($C$5*E19/'QLD Oct 2022'!AQ13&gt;='QLD Oct 2022'!L13,('QLD Oct 2022'!L13*'QLD Oct 2022'!W13/100)*'QLD Oct 2022'!AQ13,($C$5*E19/'QLD Oct 2022'!AQ13*'QLD Oct 2022'!W13/100)*'QLD Oct 2022'!AQ13))</f>
        <v>2323.6363636363635</v>
      </c>
      <c r="H19" s="316">
        <f>IF(AND('QLD Oct 2022'!L13&gt;0,'QLD Oct 2022'!M13&gt;0),IF($C$5*E19/'QLD Oct 2022'!AQ13&lt;'QLD Oct 2022'!L13,0,IF(($C$5*E19/'QLD Oct 2022'!AQ13-'QLD Oct 2022'!L13)&lt;=('QLD Oct 2022'!M13+'QLD Oct 2022'!L13),((($C$5*E19/'QLD Oct 2022'!AQ13-'QLD Oct 2022'!L13)*'QLD Oct 2022'!X13/100))*'QLD Oct 2022'!AQ13,((('QLD Oct 2022'!M13)*'QLD Oct 2022'!X13/100)*'QLD Oct 2022'!AQ13))),0)</f>
        <v>826.00000000000011</v>
      </c>
      <c r="I19" s="316">
        <f>IF(AND('QLD Oct 2022'!M13&gt;0,'QLD Oct 2022'!N13&gt;0),IF($C$5*E19/'QLD Oct 2022'!AQ13&lt;('QLD Oct 2022'!L13+'QLD Oct 2022'!M13),0,IF(($C$5*E19/'QLD Oct 2022'!AQ13-'QLD Oct 2022'!L13+'QLD Oct 2022'!M13)&lt;=('QLD Oct 2022'!L13+'QLD Oct 2022'!M13+'QLD Oct 2022'!N13),((($C$5*E19/'QLD Oct 2022'!AQ13-('QLD Oct 2022'!L13+'QLD Oct 2022'!M13))*'QLD Oct 2022'!Y13/100))*'QLD Oct 2022'!AQ13,('QLD Oct 2022'!N13*'QLD Oct 2022'!Y13/100)*'QLD Oct 2022'!AQ13)),0)</f>
        <v>0</v>
      </c>
      <c r="J19" s="316">
        <f>IF(AND('QLD Oct 2022'!N13&gt;0,'QLD Oct 2022'!O13&gt;0),IF($C$5*E19/'QLD Oct 2022'!AQ13&lt;('QLD Oct 2022'!L13+'QLD Oct 2022'!M13+'QLD Oct 2022'!N13),0,IF(($C$5*E19/'QLD Oct 2022'!AQ13-'QLD Oct 2022'!L13+'QLD Oct 2022'!M13+'QLD Oct 2022'!N13)&lt;=('QLD Oct 2022'!L13+'QLD Oct 2022'!M13+'QLD Oct 2022'!N13+'QLD Oct 2022'!O13),(($C$5*E19/'QLD Oct 2022'!AQ13-('QLD Oct 2022'!L13+'QLD Oct 2022'!M13+'QLD Oct 2022'!N13))*'QLD Oct 2022'!Z13/100)*'QLD Oct 2022'!AQ13,('QLD Oct 2022'!O13*'QLD Oct 2022'!Z13/100)*'QLD Oct 2022'!AQ13)),0)</f>
        <v>0</v>
      </c>
      <c r="K19" s="316">
        <f>IF(AND('QLD Oct 2022'!O13&gt;0,'QLD Oct 2022'!P13&gt;0),IF($C$5*E19/'QLD Oct 2022'!AQ13&lt;('QLD Oct 2022'!L13+'QLD Oct 2022'!M13+'QLD Oct 2022'!N13+'QLD Oct 2022'!O13),0,IF(($C$5*E19/'QLD Oct 2022'!AQ13-'QLD Oct 2022'!L13+'QLD Oct 2022'!M13+'QLD Oct 2022'!N13+'QLD Oct 2022'!O13)&lt;=('QLD Oct 2022'!L13+'QLD Oct 2022'!M13+'QLD Oct 2022'!N13+'QLD Oct 2022'!O13+'QLD Oct 2022'!P13),(($C$5*E19/'QLD Oct 2022'!AQ13-('QLD Oct 2022'!L13+'QLD Oct 2022'!M13+'QLD Oct 2022'!N13+'QLD Oct 2022'!O13))*'QLD Oct 2022'!AA13/100)*'QLD Oct 2022'!AQ13,('QLD Oct 2022'!P13*'QLD Oct 2022'!AA13/100)*'QLD Oct 2022'!AQ13)),0)</f>
        <v>0</v>
      </c>
      <c r="L19" s="316">
        <f>IF(AND('QLD Oct 2022'!P13&gt;0,'QLD Oct 2022'!O13&gt;0),IF(($C$5*E19/'QLD Oct 2022'!AQ13&lt;SUM('QLD Oct 2022'!L13:P13)),(0),($C$5*E19/'QLD Oct 2022'!AQ13-SUM('QLD Oct 2022'!L13:P13))*'QLD Oct 2022'!AB13/100)* 'QLD Oct 2022'!AQ13,IF(AND('QLD Oct 2022'!O13&gt;0,'QLD Oct 2022'!P13=""),IF(($C$5*E19/'QLD Oct 2022'!AQ13&lt; SUM('QLD Oct 2022'!L13:O13)),(0),($C$5*E19/'QLD Oct 2022'!AQ13-SUM('QLD Oct 2022'!L13:O13))*'QLD Oct 2022'!AA13/100)* 'QLD Oct 2022'!AQ13,IF(AND('QLD Oct 2022'!N13&gt;0,'QLD Oct 2022'!O13=""),IF(($C$5*E19/'QLD Oct 2022'!AQ13&lt; SUM('QLD Oct 2022'!L13:N13)),(0),($C$5*E19/'QLD Oct 2022'!AQ13-SUM('QLD Oct 2022'!L13:N13))*'QLD Oct 2022'!Z13/100)* 'QLD Oct 2022'!AQ13,IF(AND('QLD Oct 2022'!M13&gt;0,'QLD Oct 2022'!N13=""),IF(($C$5*E19/'QLD Oct 2022'!AQ13&lt;'QLD Oct 2022'!M13+'QLD Oct 2022'!L13),(0),(($C$5*E19/'QLD Oct 2022'!AQ13-('QLD Oct 2022'!M13+'QLD Oct 2022'!L13))*'QLD Oct 2022'!Y13/100))*'QLD Oct 2022'!AQ13,IF(AND('QLD Oct 2022'!L13&gt;0,'QLD Oct 2022'!M13=""&gt;0),IF(($C$5*E19/'QLD Oct 2022'!AQ13&lt;'QLD Oct 2022'!L13),(0),($C$5*E19/'QLD Oct 2022'!AQ13-'QLD Oct 2022'!L13)*'QLD Oct 2022'!X13/100)*'QLD Oct 2022'!AQ13,0)))))</f>
        <v>0</v>
      </c>
      <c r="M19" s="316">
        <f>IF('QLD Oct 2022'!K13="",($C$5*F19/'QLD Oct 2022'!AR13*'QLD Oct 2022'!AC13/100)*'QLD Oct 2022'!AR13,IF($C$5*F19/'QLD Oct 2022'!AR13&gt;='QLD Oct 2022'!L13,('QLD Oct 2022'!L13*'QLD Oct 2022'!AC13/100)*'QLD Oct 2022'!AR13,($C$5*F19/'QLD Oct 2022'!AR13*'QLD Oct 2022'!AC13/100)*'QLD Oct 2022'!AR13))</f>
        <v>2323.6363636363635</v>
      </c>
      <c r="N19" s="316">
        <f>IF(AND('QLD Oct 2022'!L13&gt;0,'QLD Oct 2022'!M13&gt;0),IF($C$5*F19/'QLD Oct 2022'!AR13&lt;'QLD Oct 2022'!L13,0,IF(($C$5*F19/'QLD Oct 2022'!AR13-'QLD Oct 2022'!L13)&lt;=('QLD Oct 2022'!M13+'QLD Oct 2022'!L13),((($C$5*F19/'QLD Oct 2022'!AR13-'QLD Oct 2022'!L13)*'QLD Oct 2022'!AD13/100))*'QLD Oct 2022'!AR13,((('QLD Oct 2022'!M13)*'QLD Oct 2022'!AD13/100)*'QLD Oct 2022'!AR13))),0)</f>
        <v>826.00000000000011</v>
      </c>
      <c r="O19" s="316">
        <f>IF(AND('QLD Oct 2022'!M13&gt;0,'QLD Oct 2022'!N13&gt;0),IF($C$5*F19/'QLD Oct 2022'!AR13&lt;('QLD Oct 2022'!L13+'QLD Oct 2022'!M13),0,IF(($C$5*F19/'QLD Oct 2022'!AR13-'QLD Oct 2022'!L13+'QLD Oct 2022'!M13)&lt;=('QLD Oct 2022'!L13+'QLD Oct 2022'!M13+'QLD Oct 2022'!N13),((($C$5*F19/'QLD Oct 2022'!AR13-('QLD Oct 2022'!L13+'QLD Oct 2022'!M13))*'QLD Oct 2022'!AE13/100))*'QLD Oct 2022'!AR13,('QLD Oct 2022'!N13*'QLD Oct 2022'!AE13/100)*'QLD Oct 2022'!AR13)),0)</f>
        <v>0</v>
      </c>
      <c r="P19" s="316">
        <f>IF(AND('QLD Oct 2022'!N13&gt;0,'QLD Oct 2022'!O13&gt;0),IF($C$5*F19/'QLD Oct 2022'!AR13&lt;('QLD Oct 2022'!L13+'QLD Oct 2022'!M13+'QLD Oct 2022'!N13),0,IF(($C$5*F19/'QLD Oct 2022'!AR13-'QLD Oct 2022'!L13+'QLD Oct 2022'!M13+'QLD Oct 2022'!N13)&lt;=('QLD Oct 2022'!L13+'QLD Oct 2022'!M13+'QLD Oct 2022'!N13+'QLD Oct 2022'!O13),(($C$5*F19/'QLD Oct 2022'!AR13-('QLD Oct 2022'!L13+'QLD Oct 2022'!M13+'QLD Oct 2022'!N13))*'QLD Oct 2022'!AF13/100)*'QLD Oct 2022'!AR13,('QLD Oct 2022'!O13*'QLD Oct 2022'!AF13/100)*'QLD Oct 2022'!AR13)),0)</f>
        <v>0</v>
      </c>
      <c r="Q19" s="316">
        <f>IF(AND('QLD Oct 2022'!P13&gt;0,'QLD Oct 2022'!P13&gt;0),IF($C$5*F19/'QLD Oct 2022'!AR13&lt;('QLD Oct 2022'!L13+'QLD Oct 2022'!M13+'QLD Oct 2022'!N13+'QLD Oct 2022'!O13),0,IF(($C$5*F19/'QLD Oct 2022'!AR13-'QLD Oct 2022'!L13+'QLD Oct 2022'!M13+'QLD Oct 2022'!N13+'QLD Oct 2022'!O13)&lt;=('QLD Oct 2022'!L13+'QLD Oct 2022'!M13+'QLD Oct 2022'!N13+'QLD Oct 2022'!O13+'QLD Oct 2022'!P13),(($C$5*F19/'QLD Oct 2022'!AR13-('QLD Oct 2022'!L13+'QLD Oct 2022'!M13+'QLD Oct 2022'!N13+'QLD Oct 2022'!O13))*'QLD Oct 2022'!AG13/100)*'QLD Oct 2022'!AR13,('QLD Oct 2022'!P13*'QLD Oct 2022'!AG13/100)*'QLD Oct 2022'!AR13)),0)</f>
        <v>0</v>
      </c>
      <c r="R19" s="316">
        <f>IF(AND('QLD Oct 2022'!P13&gt;0,'QLD Oct 2022'!O13&gt;0),IF(($C$5*F19/'QLD Oct 2022'!AR13&lt;SUM('QLD Oct 2022'!L13:P13)),(0),($C$5*F19/'QLD Oct 2022'!AR13-SUM('QLD Oct 2022'!L13:P13))*'QLD Oct 2022'!AB13/100)* 'QLD Oct 2022'!AR13,IF(AND('QLD Oct 2022'!O13&gt;0,'QLD Oct 2022'!P13=""),IF(($C$5*F19/'QLD Oct 2022'!AR13&lt; SUM('QLD Oct 2022'!L13:O13)),(0),($C$5*F19/'QLD Oct 2022'!AR13-SUM('QLD Oct 2022'!L13:O13))*'QLD Oct 2022'!AG13/100)* 'QLD Oct 2022'!AR13,IF(AND('QLD Oct 2022'!N13&gt;0,'QLD Oct 2022'!O13=""),IF(($C$5*F19/'QLD Oct 2022'!AR13&lt; SUM('QLD Oct 2022'!L13:N13)),(0),($C$5*F19/'QLD Oct 2022'!AR13-SUM('QLD Oct 2022'!L13:N13))*'QLD Oct 2022'!AF13/100)* 'QLD Oct 2022'!AR13,IF(AND('QLD Oct 2022'!M13&gt;0,'QLD Oct 2022'!N13=""),IF(($C$5*F19/'QLD Oct 2022'!AR13&lt;'QLD Oct 2022'!M13+'QLD Oct 2022'!L13),(0),(($C$5*F19/'QLD Oct 2022'!AR13-('QLD Oct 2022'!M13+'QLD Oct 2022'!L13))*'QLD Oct 2022'!AE13/100))*'QLD Oct 2022'!AR13,IF(AND('QLD Oct 2022'!L13&gt;0,'QLD Oct 2022'!M13=""&gt;0),IF(($C$5*F19/'QLD Oct 2022'!AR13&lt;'QLD Oct 2022'!L13),(0),($C$5*F19/'QLD Oct 2022'!AR13-'QLD Oct 2022'!L13)*'QLD Oct 2022'!AD13/100)*'QLD Oct 2022'!AR13,0)))))</f>
        <v>0</v>
      </c>
      <c r="S19" s="318">
        <f t="shared" ref="S19" si="13">SUM(G19:R19)</f>
        <v>6299.272727272727</v>
      </c>
      <c r="T19" s="229">
        <f t="shared" si="5"/>
        <v>6587.0918181818179</v>
      </c>
      <c r="U19" s="319">
        <f t="shared" si="6"/>
        <v>7245.8010000000004</v>
      </c>
      <c r="V19" s="122">
        <f>'QLD Oct 2022'!AT13</f>
        <v>0</v>
      </c>
      <c r="W19" s="122">
        <f>'QLD Oct 2022'!AU13</f>
        <v>15</v>
      </c>
      <c r="X19" s="122">
        <f>'QLD Oct 2022'!AV13</f>
        <v>0</v>
      </c>
      <c r="Y19" s="122">
        <f>'QLD Oct 2022'!AW13</f>
        <v>0</v>
      </c>
      <c r="Z19" s="320" t="str">
        <f t="shared" si="7"/>
        <v>Guaranteed off usage</v>
      </c>
      <c r="AA19" s="320" t="str">
        <f t="shared" si="8"/>
        <v>Exclusive</v>
      </c>
      <c r="AB19" s="229">
        <f t="shared" si="0"/>
        <v>5642.2009090909087</v>
      </c>
      <c r="AC19" s="229">
        <f t="shared" si="1"/>
        <v>5642.2009090909087</v>
      </c>
      <c r="AD19" s="321">
        <f t="shared" si="2"/>
        <v>6206.4210000000003</v>
      </c>
      <c r="AE19" s="359">
        <f t="shared" si="2"/>
        <v>6206.4210000000003</v>
      </c>
      <c r="AF19" s="86"/>
      <c r="AG19" s="86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</row>
    <row r="20" spans="1:48" ht="20" customHeight="1" thickTop="1" x14ac:dyDescent="0.2">
      <c r="A20" s="341" t="str">
        <f>'QLD Oct 2022'!D14</f>
        <v>Envestra Wide Bay</v>
      </c>
      <c r="B20" s="207" t="str">
        <f>'QLD Oct 2022'!F14</f>
        <v>Origin Energy</v>
      </c>
      <c r="C20" s="207" t="str">
        <f>'QLD Oct 2022'!G14</f>
        <v>Business Go Variable</v>
      </c>
      <c r="D20" s="296">
        <f>365*'QLD Oct 2022'!H14/100</f>
        <v>198.59318181818179</v>
      </c>
      <c r="E20" s="297">
        <f>IF('QLD Oct 2022'!AQ14=3,0.5,IF('QLD Oct 2022'!AQ14=2,0.33,0))</f>
        <v>0.5</v>
      </c>
      <c r="F20" s="297">
        <f t="shared" si="3"/>
        <v>0.5</v>
      </c>
      <c r="G20" s="296">
        <f>IF('QLD Oct 2022'!K14="",($C$5*E20/'QLD Oct 2022'!AQ14*'QLD Oct 2022'!W14/100)*'QLD Oct 2022'!AQ14,IF($C$5*E20/'QLD Oct 2022'!AQ14&gt;='QLD Oct 2022'!L14,('QLD Oct 2022'!L14*'QLD Oct 2022'!W14/100)*'QLD Oct 2022'!AQ14,($C$5*E20/'QLD Oct 2022'!AQ14*'QLD Oct 2022'!W14/100)*'QLD Oct 2022'!AQ14))</f>
        <v>1886.3636363636365</v>
      </c>
      <c r="H20" s="296">
        <f>IF(AND('QLD Oct 2022'!L14&gt;0,'QLD Oct 2022'!M14&gt;0),IF($C$5*E20/'QLD Oct 2022'!AQ14&lt;'QLD Oct 2022'!L14,0,IF(($C$5*E20/'QLD Oct 2022'!AQ14-'QLD Oct 2022'!L14)&lt;=('QLD Oct 2022'!M14+'QLD Oct 2022'!L14),((($C$5*E20/'QLD Oct 2022'!AQ14-'QLD Oct 2022'!L14)*'QLD Oct 2022'!X14/100))*'QLD Oct 2022'!AQ14,((('QLD Oct 2022'!M14)*'QLD Oct 2022'!X14/100)*'QLD Oct 2022'!AQ14))),0)</f>
        <v>0</v>
      </c>
      <c r="I20" s="296">
        <f>IF(AND('QLD Oct 2022'!M14&gt;0,'QLD Oct 2022'!N14&gt;0),IF($C$5*E20/'QLD Oct 2022'!AQ14&lt;('QLD Oct 2022'!L14+'QLD Oct 2022'!M14),0,IF(($C$5*E20/'QLD Oct 2022'!AQ14-'QLD Oct 2022'!L14+'QLD Oct 2022'!M14)&lt;=('QLD Oct 2022'!L14+'QLD Oct 2022'!M14+'QLD Oct 2022'!N14),((($C$5*E20/'QLD Oct 2022'!AQ14-('QLD Oct 2022'!L14+'QLD Oct 2022'!M14))*'QLD Oct 2022'!Y14/100))*'QLD Oct 2022'!AQ14,('QLD Oct 2022'!N14*'QLD Oct 2022'!Y14/100)*'QLD Oct 2022'!AQ14)),0)</f>
        <v>0</v>
      </c>
      <c r="J20" s="296">
        <f>IF(AND('QLD Oct 2022'!N14&gt;0,'QLD Oct 2022'!O14&gt;0),IF($C$5*E20/'QLD Oct 2022'!AQ14&lt;('QLD Oct 2022'!L14+'QLD Oct 2022'!M14+'QLD Oct 2022'!N14),0,IF(($C$5*E20/'QLD Oct 2022'!AQ14-'QLD Oct 2022'!L14+'QLD Oct 2022'!M14+'QLD Oct 2022'!N14)&lt;=('QLD Oct 2022'!L14+'QLD Oct 2022'!M14+'QLD Oct 2022'!N14+'QLD Oct 2022'!O14),(($C$5*E20/'QLD Oct 2022'!AQ14-('QLD Oct 2022'!L14+'QLD Oct 2022'!M14+'QLD Oct 2022'!N14))*'QLD Oct 2022'!Z14/100)*'QLD Oct 2022'!AQ14,('QLD Oct 2022'!O14*'QLD Oct 2022'!Z14/100)*'QLD Oct 2022'!AQ14)),0)</f>
        <v>0</v>
      </c>
      <c r="K20" s="296">
        <f>IF(AND('QLD Oct 2022'!O14&gt;0,'QLD Oct 2022'!P14&gt;0),IF($C$5*E20/'QLD Oct 2022'!AQ14&lt;('QLD Oct 2022'!L14+'QLD Oct 2022'!M14+'QLD Oct 2022'!N14+'QLD Oct 2022'!O14),0,IF(($C$5*E20/'QLD Oct 2022'!AQ14-'QLD Oct 2022'!L14+'QLD Oct 2022'!M14+'QLD Oct 2022'!N14+'QLD Oct 2022'!O14)&lt;=('QLD Oct 2022'!L14+'QLD Oct 2022'!M14+'QLD Oct 2022'!N14+'QLD Oct 2022'!O14+'QLD Oct 2022'!P14),(($C$5*E20/'QLD Oct 2022'!AQ14-('QLD Oct 2022'!L14+'QLD Oct 2022'!M14+'QLD Oct 2022'!N14+'QLD Oct 2022'!O14))*'QLD Oct 2022'!AA14/100)*'QLD Oct 2022'!AQ14,('QLD Oct 2022'!P14*'QLD Oct 2022'!AA14/100)*'QLD Oct 2022'!AQ14)),0)</f>
        <v>0</v>
      </c>
      <c r="L20" s="296">
        <f>IF(AND('QLD Oct 2022'!P14&gt;0,'QLD Oct 2022'!O14&gt;0),IF(($C$5*E20/'QLD Oct 2022'!AQ14&lt;SUM('QLD Oct 2022'!L14:P14)),(0),($C$5*E20/'QLD Oct 2022'!AQ14-SUM('QLD Oct 2022'!L14:P14))*'QLD Oct 2022'!AB14/100)* 'QLD Oct 2022'!AQ14,IF(AND('QLD Oct 2022'!O14&gt;0,'QLD Oct 2022'!P14=""),IF(($C$5*E20/'QLD Oct 2022'!AQ14&lt; SUM('QLD Oct 2022'!L14:O14)),(0),($C$5*E20/'QLD Oct 2022'!AQ14-SUM('QLD Oct 2022'!L14:O14))*'QLD Oct 2022'!AA14/100)* 'QLD Oct 2022'!AQ14,IF(AND('QLD Oct 2022'!N14&gt;0,'QLD Oct 2022'!O14=""),IF(($C$5*E20/'QLD Oct 2022'!AQ14&lt; SUM('QLD Oct 2022'!L14:N14)),(0),($C$5*E20/'QLD Oct 2022'!AQ14-SUM('QLD Oct 2022'!L14:N14))*'QLD Oct 2022'!Z14/100)* 'QLD Oct 2022'!AQ14,IF(AND('QLD Oct 2022'!M14&gt;0,'QLD Oct 2022'!N14=""),IF(($C$5*E20/'QLD Oct 2022'!AQ14&lt;'QLD Oct 2022'!M14+'QLD Oct 2022'!L14),(0),(($C$5*E20/'QLD Oct 2022'!AQ14-('QLD Oct 2022'!M14+'QLD Oct 2022'!L14))*'QLD Oct 2022'!Y14/100))*'QLD Oct 2022'!AQ14,IF(AND('QLD Oct 2022'!L14&gt;0,'QLD Oct 2022'!M14=""&gt;0),IF(($C$5*E20/'QLD Oct 2022'!AQ14&lt;'QLD Oct 2022'!L14),(0),($C$5*E20/'QLD Oct 2022'!AQ14-'QLD Oct 2022'!L14)*'QLD Oct 2022'!X14/100)*'QLD Oct 2022'!AQ14,0)))))</f>
        <v>0</v>
      </c>
      <c r="M20" s="296">
        <f>IF('QLD Oct 2022'!K14="",($C$5*F20/'QLD Oct 2022'!AR14*'QLD Oct 2022'!AC14/100)*'QLD Oct 2022'!AR14,IF($C$5*F20/'QLD Oct 2022'!AR14&gt;='QLD Oct 2022'!L14,('QLD Oct 2022'!L14*'QLD Oct 2022'!AC14/100)*'QLD Oct 2022'!AR14,($C$5*F20/'QLD Oct 2022'!AR14*'QLD Oct 2022'!AC14/100)*'QLD Oct 2022'!AR14))</f>
        <v>1886.3636363636365</v>
      </c>
      <c r="N20" s="296">
        <f>IF(AND('QLD Oct 2022'!L14&gt;0,'QLD Oct 2022'!M14&gt;0),IF($C$5*F20/'QLD Oct 2022'!AR14&lt;'QLD Oct 2022'!L14,0,IF(($C$5*F20/'QLD Oct 2022'!AR14-'QLD Oct 2022'!L14)&lt;=('QLD Oct 2022'!M14+'QLD Oct 2022'!L14),((($C$5*F20/'QLD Oct 2022'!AR14-'QLD Oct 2022'!L14)*'QLD Oct 2022'!AD14/100))*'QLD Oct 2022'!AR14,((('QLD Oct 2022'!M14)*'QLD Oct 2022'!AD14/100)*'QLD Oct 2022'!AR14))),0)</f>
        <v>0</v>
      </c>
      <c r="O20" s="296">
        <f>IF(AND('QLD Oct 2022'!M14&gt;0,'QLD Oct 2022'!N14&gt;0),IF($C$5*F20/'QLD Oct 2022'!AR14&lt;('QLD Oct 2022'!L14+'QLD Oct 2022'!M14),0,IF(($C$5*F20/'QLD Oct 2022'!AR14-'QLD Oct 2022'!L14+'QLD Oct 2022'!M14)&lt;=('QLD Oct 2022'!L14+'QLD Oct 2022'!M14+'QLD Oct 2022'!N14),((($C$5*F20/'QLD Oct 2022'!AR14-('QLD Oct 2022'!L14+'QLD Oct 2022'!M14))*'QLD Oct 2022'!AE14/100))*'QLD Oct 2022'!AR14,('QLD Oct 2022'!N14*'QLD Oct 2022'!AE14/100)*'QLD Oct 2022'!AR14)),0)</f>
        <v>0</v>
      </c>
      <c r="P20" s="296">
        <f>IF(AND('QLD Oct 2022'!N14&gt;0,'QLD Oct 2022'!O14&gt;0),IF($C$5*F20/'QLD Oct 2022'!AR14&lt;('QLD Oct 2022'!L14+'QLD Oct 2022'!M14+'QLD Oct 2022'!N14),0,IF(($C$5*F20/'QLD Oct 2022'!AR14-'QLD Oct 2022'!L14+'QLD Oct 2022'!M14+'QLD Oct 2022'!N14)&lt;=('QLD Oct 2022'!L14+'QLD Oct 2022'!M14+'QLD Oct 2022'!N14+'QLD Oct 2022'!O14),(($C$5*F20/'QLD Oct 2022'!AR14-('QLD Oct 2022'!L14+'QLD Oct 2022'!M14+'QLD Oct 2022'!N14))*'QLD Oct 2022'!AF14/100)*'QLD Oct 2022'!AR14,('QLD Oct 2022'!O14*'QLD Oct 2022'!AF14/100)*'QLD Oct 2022'!AR14)),0)</f>
        <v>0</v>
      </c>
      <c r="Q20" s="296">
        <f>IF(AND('QLD Oct 2022'!P14&gt;0,'QLD Oct 2022'!P14&gt;0),IF($C$5*F20/'QLD Oct 2022'!AR14&lt;('QLD Oct 2022'!L14+'QLD Oct 2022'!M14+'QLD Oct 2022'!N14+'QLD Oct 2022'!O14),0,IF(($C$5*F20/'QLD Oct 2022'!AR14-'QLD Oct 2022'!L14+'QLD Oct 2022'!M14+'QLD Oct 2022'!N14+'QLD Oct 2022'!O14)&lt;=('QLD Oct 2022'!L14+'QLD Oct 2022'!M14+'QLD Oct 2022'!N14+'QLD Oct 2022'!O14+'QLD Oct 2022'!P14),(($C$5*F20/'QLD Oct 2022'!AR14-('QLD Oct 2022'!L14+'QLD Oct 2022'!M14+'QLD Oct 2022'!N14+'QLD Oct 2022'!O14))*'QLD Oct 2022'!AG14/100)*'QLD Oct 2022'!AR14,('QLD Oct 2022'!P14*'QLD Oct 2022'!AG14/100)*'QLD Oct 2022'!AR14)),0)</f>
        <v>0</v>
      </c>
      <c r="R20" s="296">
        <f>IF(AND('QLD Oct 2022'!P14&gt;0,'QLD Oct 2022'!O14&gt;0),IF(($C$5*F20/'QLD Oct 2022'!AR14&lt;SUM('QLD Oct 2022'!L14:P14)),(0),($C$5*F20/'QLD Oct 2022'!AR14-SUM('QLD Oct 2022'!L14:P14))*'QLD Oct 2022'!AB14/100)* 'QLD Oct 2022'!AR14,IF(AND('QLD Oct 2022'!O14&gt;0,'QLD Oct 2022'!P14=""),IF(($C$5*F20/'QLD Oct 2022'!AR14&lt; SUM('QLD Oct 2022'!L14:O14)),(0),($C$5*F20/'QLD Oct 2022'!AR14-SUM('QLD Oct 2022'!L14:O14))*'QLD Oct 2022'!AG14/100)* 'QLD Oct 2022'!AR14,IF(AND('QLD Oct 2022'!N14&gt;0,'QLD Oct 2022'!O14=""),IF(($C$5*F20/'QLD Oct 2022'!AR14&lt; SUM('QLD Oct 2022'!L14:N14)),(0),($C$5*F20/'QLD Oct 2022'!AR14-SUM('QLD Oct 2022'!L14:N14))*'QLD Oct 2022'!AF14/100)* 'QLD Oct 2022'!AR14,IF(AND('QLD Oct 2022'!M14&gt;0,'QLD Oct 2022'!N14=""),IF(($C$5*F20/'QLD Oct 2022'!AR14&lt;'QLD Oct 2022'!M14+'QLD Oct 2022'!L14),(0),(($C$5*F20/'QLD Oct 2022'!AR14-('QLD Oct 2022'!M14+'QLD Oct 2022'!L14))*'QLD Oct 2022'!AE14/100))*'QLD Oct 2022'!AR14,IF(AND('QLD Oct 2022'!L14&gt;0,'QLD Oct 2022'!M14=""&gt;0),IF(($C$5*F20/'QLD Oct 2022'!AR14&lt;'QLD Oct 2022'!L14),(0),($C$5*F20/'QLD Oct 2022'!AR14-'QLD Oct 2022'!L14)*'QLD Oct 2022'!AD14/100)*'QLD Oct 2022'!AR14,0)))))</f>
        <v>0</v>
      </c>
      <c r="S20" s="298">
        <f t="shared" si="4"/>
        <v>3772.727272727273</v>
      </c>
      <c r="T20" s="299">
        <f t="shared" si="5"/>
        <v>3971.3204545454546</v>
      </c>
      <c r="U20" s="300">
        <f t="shared" si="6"/>
        <v>4368.4525000000003</v>
      </c>
      <c r="V20" s="114">
        <f>'QLD Oct 2022'!AT14</f>
        <v>0</v>
      </c>
      <c r="W20" s="114">
        <f>'QLD Oct 2022'!AU14</f>
        <v>0</v>
      </c>
      <c r="X20" s="114">
        <f>'QLD Oct 2022'!AV14</f>
        <v>0</v>
      </c>
      <c r="Y20" s="114">
        <f>'QLD Oct 2022'!AW14</f>
        <v>0</v>
      </c>
      <c r="Z20" s="301" t="str">
        <f t="shared" si="7"/>
        <v>No discount</v>
      </c>
      <c r="AA20" s="301" t="str">
        <f t="shared" si="8"/>
        <v>Inclusive</v>
      </c>
      <c r="AB20" s="299">
        <f t="shared" si="0"/>
        <v>3971.3204545454546</v>
      </c>
      <c r="AC20" s="299">
        <f t="shared" si="1"/>
        <v>3971.3204545454546</v>
      </c>
      <c r="AD20" s="302">
        <f t="shared" si="2"/>
        <v>4368.4525000000003</v>
      </c>
      <c r="AE20" s="358">
        <f t="shared" si="2"/>
        <v>4368.4525000000003</v>
      </c>
      <c r="AF20" s="86"/>
      <c r="AG20" s="86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</row>
    <row r="21" spans="1:48" ht="20" customHeight="1" thickBot="1" x14ac:dyDescent="0.25">
      <c r="A21" s="342"/>
      <c r="B21" s="210" t="str">
        <f>'QLD Oct 2022'!F15</f>
        <v>Covau</v>
      </c>
      <c r="C21" s="210" t="str">
        <f>'QLD Oct 2022'!G15</f>
        <v>Freedom</v>
      </c>
      <c r="D21" s="323">
        <f>365*'QLD Oct 2022'!H15/100</f>
        <v>287.8190909090909</v>
      </c>
      <c r="E21" s="324">
        <f>IF('QLD Oct 2022'!AQ15=3,0.5,IF('QLD Oct 2022'!AQ15=2,0.33,0))</f>
        <v>0.5</v>
      </c>
      <c r="F21" s="324">
        <f t="shared" si="3"/>
        <v>0.5</v>
      </c>
      <c r="G21" s="323">
        <f>IF('QLD Oct 2022'!K15="",($C$5*E21/'QLD Oct 2022'!AQ15*'QLD Oct 2022'!W15/100)*'QLD Oct 2022'!AQ15,IF($C$5*E21/'QLD Oct 2022'!AQ15&gt;='QLD Oct 2022'!L15,('QLD Oct 2022'!L15*'QLD Oct 2022'!W15/100)*'QLD Oct 2022'!AQ15,($C$5*E21/'QLD Oct 2022'!AQ15*'QLD Oct 2022'!W15/100)*'QLD Oct 2022'!AQ15))</f>
        <v>2323.6363636363635</v>
      </c>
      <c r="H21" s="323">
        <f>IF(AND('QLD Oct 2022'!L15&gt;0,'QLD Oct 2022'!M15&gt;0),IF($C$5*E21/'QLD Oct 2022'!AQ15&lt;'QLD Oct 2022'!L15,0,IF(($C$5*E21/'QLD Oct 2022'!AQ15-'QLD Oct 2022'!L15)&lt;=('QLD Oct 2022'!M15+'QLD Oct 2022'!L15),((($C$5*E21/'QLD Oct 2022'!AQ15-'QLD Oct 2022'!L15)*'QLD Oct 2022'!X15/100))*'QLD Oct 2022'!AQ15,((('QLD Oct 2022'!M15)*'QLD Oct 2022'!X15/100)*'QLD Oct 2022'!AQ15))),0)</f>
        <v>826.00000000000011</v>
      </c>
      <c r="I21" s="323">
        <f>IF(AND('QLD Oct 2022'!M15&gt;0,'QLD Oct 2022'!N15&gt;0),IF($C$5*E21/'QLD Oct 2022'!AQ15&lt;('QLD Oct 2022'!L15+'QLD Oct 2022'!M15),0,IF(($C$5*E21/'QLD Oct 2022'!AQ15-'QLD Oct 2022'!L15+'QLD Oct 2022'!M15)&lt;=('QLD Oct 2022'!L15+'QLD Oct 2022'!M15+'QLD Oct 2022'!N15),((($C$5*E21/'QLD Oct 2022'!AQ15-('QLD Oct 2022'!L15+'QLD Oct 2022'!M15))*'QLD Oct 2022'!Y15/100))*'QLD Oct 2022'!AQ15,('QLD Oct 2022'!N15*'QLD Oct 2022'!Y15/100)*'QLD Oct 2022'!AQ15)),0)</f>
        <v>0</v>
      </c>
      <c r="J21" s="323">
        <f>IF(AND('QLD Oct 2022'!N15&gt;0,'QLD Oct 2022'!O15&gt;0),IF($C$5*E21/'QLD Oct 2022'!AQ15&lt;('QLD Oct 2022'!L15+'QLD Oct 2022'!M15+'QLD Oct 2022'!N15),0,IF(($C$5*E21/'QLD Oct 2022'!AQ15-'QLD Oct 2022'!L15+'QLD Oct 2022'!M15+'QLD Oct 2022'!N15)&lt;=('QLD Oct 2022'!L15+'QLD Oct 2022'!M15+'QLD Oct 2022'!N15+'QLD Oct 2022'!O15),(($C$5*E21/'QLD Oct 2022'!AQ15-('QLD Oct 2022'!L15+'QLD Oct 2022'!M15+'QLD Oct 2022'!N15))*'QLD Oct 2022'!Z15/100)*'QLD Oct 2022'!AQ15,('QLD Oct 2022'!O15*'QLD Oct 2022'!Z15/100)*'QLD Oct 2022'!AQ15)),0)</f>
        <v>0</v>
      </c>
      <c r="K21" s="323">
        <f>IF(AND('QLD Oct 2022'!O15&gt;0,'QLD Oct 2022'!P15&gt;0),IF($C$5*E21/'QLD Oct 2022'!AQ15&lt;('QLD Oct 2022'!L15+'QLD Oct 2022'!M15+'QLD Oct 2022'!N15+'QLD Oct 2022'!O15),0,IF(($C$5*E21/'QLD Oct 2022'!AQ15-'QLD Oct 2022'!L15+'QLD Oct 2022'!M15+'QLD Oct 2022'!N15+'QLD Oct 2022'!O15)&lt;=('QLD Oct 2022'!L15+'QLD Oct 2022'!M15+'QLD Oct 2022'!N15+'QLD Oct 2022'!O15+'QLD Oct 2022'!P15),(($C$5*E21/'QLD Oct 2022'!AQ15-('QLD Oct 2022'!L15+'QLD Oct 2022'!M15+'QLD Oct 2022'!N15+'QLD Oct 2022'!O15))*'QLD Oct 2022'!AA15/100)*'QLD Oct 2022'!AQ15,('QLD Oct 2022'!P15*'QLD Oct 2022'!AA15/100)*'QLD Oct 2022'!AQ15)),0)</f>
        <v>0</v>
      </c>
      <c r="L21" s="323">
        <f>IF(AND('QLD Oct 2022'!P15&gt;0,'QLD Oct 2022'!O15&gt;0),IF(($C$5*E21/'QLD Oct 2022'!AQ15&lt;SUM('QLD Oct 2022'!L15:P15)),(0),($C$5*E21/'QLD Oct 2022'!AQ15-SUM('QLD Oct 2022'!L15:P15))*'QLD Oct 2022'!AB15/100)* 'QLD Oct 2022'!AQ15,IF(AND('QLD Oct 2022'!O15&gt;0,'QLD Oct 2022'!P15=""),IF(($C$5*E21/'QLD Oct 2022'!AQ15&lt; SUM('QLD Oct 2022'!L15:O15)),(0),($C$5*E21/'QLD Oct 2022'!AQ15-SUM('QLD Oct 2022'!L15:O15))*'QLD Oct 2022'!AA15/100)* 'QLD Oct 2022'!AQ15,IF(AND('QLD Oct 2022'!N15&gt;0,'QLD Oct 2022'!O15=""),IF(($C$5*E21/'QLD Oct 2022'!AQ15&lt; SUM('QLD Oct 2022'!L15:N15)),(0),($C$5*E21/'QLD Oct 2022'!AQ15-SUM('QLD Oct 2022'!L15:N15))*'QLD Oct 2022'!Z15/100)* 'QLD Oct 2022'!AQ15,IF(AND('QLD Oct 2022'!M15&gt;0,'QLD Oct 2022'!N15=""),IF(($C$5*E21/'QLD Oct 2022'!AQ15&lt;'QLD Oct 2022'!M15+'QLD Oct 2022'!L15),(0),(($C$5*E21/'QLD Oct 2022'!AQ15-('QLD Oct 2022'!M15+'QLD Oct 2022'!L15))*'QLD Oct 2022'!Y15/100))*'QLD Oct 2022'!AQ15,IF(AND('QLD Oct 2022'!L15&gt;0,'QLD Oct 2022'!M15=""&gt;0),IF(($C$5*E21/'QLD Oct 2022'!AQ15&lt;'QLD Oct 2022'!L15),(0),($C$5*E21/'QLD Oct 2022'!AQ15-'QLD Oct 2022'!L15)*'QLD Oct 2022'!X15/100)*'QLD Oct 2022'!AQ15,0)))))</f>
        <v>0</v>
      </c>
      <c r="M21" s="323">
        <f>IF('QLD Oct 2022'!K15="",($C$5*F21/'QLD Oct 2022'!AR15*'QLD Oct 2022'!AC15/100)*'QLD Oct 2022'!AR15,IF($C$5*F21/'QLD Oct 2022'!AR15&gt;='QLD Oct 2022'!L15,('QLD Oct 2022'!L15*'QLD Oct 2022'!AC15/100)*'QLD Oct 2022'!AR15,($C$5*F21/'QLD Oct 2022'!AR15*'QLD Oct 2022'!AC15/100)*'QLD Oct 2022'!AR15))</f>
        <v>2323.6363636363635</v>
      </c>
      <c r="N21" s="323">
        <f>IF(AND('QLD Oct 2022'!L15&gt;0,'QLD Oct 2022'!M15&gt;0),IF($C$5*F21/'QLD Oct 2022'!AR15&lt;'QLD Oct 2022'!L15,0,IF(($C$5*F21/'QLD Oct 2022'!AR15-'QLD Oct 2022'!L15)&lt;=('QLD Oct 2022'!M15+'QLD Oct 2022'!L15),((($C$5*F21/'QLD Oct 2022'!AR15-'QLD Oct 2022'!L15)*'QLD Oct 2022'!AD15/100))*'QLD Oct 2022'!AR15,((('QLD Oct 2022'!M15)*'QLD Oct 2022'!AD15/100)*'QLD Oct 2022'!AR15))),0)</f>
        <v>826.00000000000011</v>
      </c>
      <c r="O21" s="323">
        <f>IF(AND('QLD Oct 2022'!M15&gt;0,'QLD Oct 2022'!N15&gt;0),IF($C$5*F21/'QLD Oct 2022'!AR15&lt;('QLD Oct 2022'!L15+'QLD Oct 2022'!M15),0,IF(($C$5*F21/'QLD Oct 2022'!AR15-'QLD Oct 2022'!L15+'QLD Oct 2022'!M15)&lt;=('QLD Oct 2022'!L15+'QLD Oct 2022'!M15+'QLD Oct 2022'!N15),((($C$5*F21/'QLD Oct 2022'!AR15-('QLD Oct 2022'!L15+'QLD Oct 2022'!M15))*'QLD Oct 2022'!AE15/100))*'QLD Oct 2022'!AR15,('QLD Oct 2022'!N15*'QLD Oct 2022'!AE15/100)*'QLD Oct 2022'!AR15)),0)</f>
        <v>0</v>
      </c>
      <c r="P21" s="323">
        <f>IF(AND('QLD Oct 2022'!N15&gt;0,'QLD Oct 2022'!O15&gt;0),IF($C$5*F21/'QLD Oct 2022'!AR15&lt;('QLD Oct 2022'!L15+'QLD Oct 2022'!M15+'QLD Oct 2022'!N15),0,IF(($C$5*F21/'QLD Oct 2022'!AR15-'QLD Oct 2022'!L15+'QLD Oct 2022'!M15+'QLD Oct 2022'!N15)&lt;=('QLD Oct 2022'!L15+'QLD Oct 2022'!M15+'QLD Oct 2022'!N15+'QLD Oct 2022'!O15),(($C$5*F21/'QLD Oct 2022'!AR15-('QLD Oct 2022'!L15+'QLD Oct 2022'!M15+'QLD Oct 2022'!N15))*'QLD Oct 2022'!AF15/100)*'QLD Oct 2022'!AR15,('QLD Oct 2022'!O15*'QLD Oct 2022'!AF15/100)*'QLD Oct 2022'!AR15)),0)</f>
        <v>0</v>
      </c>
      <c r="Q21" s="323">
        <f>IF(AND('QLD Oct 2022'!P15&gt;0,'QLD Oct 2022'!P15&gt;0),IF($C$5*F21/'QLD Oct 2022'!AR15&lt;('QLD Oct 2022'!L15+'QLD Oct 2022'!M15+'QLD Oct 2022'!N15+'QLD Oct 2022'!O15),0,IF(($C$5*F21/'QLD Oct 2022'!AR15-'QLD Oct 2022'!L15+'QLD Oct 2022'!M15+'QLD Oct 2022'!N15+'QLD Oct 2022'!O15)&lt;=('QLD Oct 2022'!L15+'QLD Oct 2022'!M15+'QLD Oct 2022'!N15+'QLD Oct 2022'!O15+'QLD Oct 2022'!P15),(($C$5*F21/'QLD Oct 2022'!AR15-('QLD Oct 2022'!L15+'QLD Oct 2022'!M15+'QLD Oct 2022'!N15+'QLD Oct 2022'!O15))*'QLD Oct 2022'!AG15/100)*'QLD Oct 2022'!AR15,('QLD Oct 2022'!P15*'QLD Oct 2022'!AG15/100)*'QLD Oct 2022'!AR15)),0)</f>
        <v>0</v>
      </c>
      <c r="R21" s="323">
        <f>IF(AND('QLD Oct 2022'!P15&gt;0,'QLD Oct 2022'!O15&gt;0),IF(($C$5*F21/'QLD Oct 2022'!AR15&lt;SUM('QLD Oct 2022'!L15:P15)),(0),($C$5*F21/'QLD Oct 2022'!AR15-SUM('QLD Oct 2022'!L15:P15))*'QLD Oct 2022'!AB15/100)* 'QLD Oct 2022'!AR15,IF(AND('QLD Oct 2022'!O15&gt;0,'QLD Oct 2022'!P15=""),IF(($C$5*F21/'QLD Oct 2022'!AR15&lt; SUM('QLD Oct 2022'!L15:O15)),(0),($C$5*F21/'QLD Oct 2022'!AR15-SUM('QLD Oct 2022'!L15:O15))*'QLD Oct 2022'!AG15/100)* 'QLD Oct 2022'!AR15,IF(AND('QLD Oct 2022'!N15&gt;0,'QLD Oct 2022'!O15=""),IF(($C$5*F21/'QLD Oct 2022'!AR15&lt; SUM('QLD Oct 2022'!L15:N15)),(0),($C$5*F21/'QLD Oct 2022'!AR15-SUM('QLD Oct 2022'!L15:N15))*'QLD Oct 2022'!AF15/100)* 'QLD Oct 2022'!AR15,IF(AND('QLD Oct 2022'!M15&gt;0,'QLD Oct 2022'!N15=""),IF(($C$5*F21/'QLD Oct 2022'!AR15&lt;'QLD Oct 2022'!M15+'QLD Oct 2022'!L15),(0),(($C$5*F21/'QLD Oct 2022'!AR15-('QLD Oct 2022'!M15+'QLD Oct 2022'!L15))*'QLD Oct 2022'!AE15/100))*'QLD Oct 2022'!AR15,IF(AND('QLD Oct 2022'!L15&gt;0,'QLD Oct 2022'!M15=""&gt;0),IF(($C$5*F21/'QLD Oct 2022'!AR15&lt;'QLD Oct 2022'!L15),(0),($C$5*F21/'QLD Oct 2022'!AR15-'QLD Oct 2022'!L15)*'QLD Oct 2022'!AD15/100)*'QLD Oct 2022'!AR15,0)))))</f>
        <v>0</v>
      </c>
      <c r="S21" s="325">
        <f t="shared" ref="S21" si="14">SUM(G21:R21)</f>
        <v>6299.272727272727</v>
      </c>
      <c r="T21" s="198">
        <f t="shared" si="5"/>
        <v>6587.0918181818179</v>
      </c>
      <c r="U21" s="326">
        <f t="shared" si="6"/>
        <v>7245.8010000000004</v>
      </c>
      <c r="V21" s="138">
        <f>'QLD Oct 2022'!AT15</f>
        <v>0</v>
      </c>
      <c r="W21" s="138">
        <f>'QLD Oct 2022'!AU15</f>
        <v>15</v>
      </c>
      <c r="X21" s="138">
        <f>'QLD Oct 2022'!AV15</f>
        <v>0</v>
      </c>
      <c r="Y21" s="138">
        <f>'QLD Oct 2022'!AW15</f>
        <v>0</v>
      </c>
      <c r="Z21" s="327" t="str">
        <f t="shared" si="7"/>
        <v>Guaranteed off usage</v>
      </c>
      <c r="AA21" s="327" t="str">
        <f t="shared" si="8"/>
        <v>Exclusive</v>
      </c>
      <c r="AB21" s="198">
        <f t="shared" si="0"/>
        <v>5642.2009090909087</v>
      </c>
      <c r="AC21" s="198">
        <f t="shared" si="1"/>
        <v>5642.2009090909087</v>
      </c>
      <c r="AD21" s="328">
        <f t="shared" si="2"/>
        <v>6206.4210000000003</v>
      </c>
      <c r="AE21" s="360">
        <f t="shared" si="2"/>
        <v>6206.4210000000003</v>
      </c>
      <c r="AF21" s="86"/>
      <c r="AG21" s="86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</row>
    <row r="22" spans="1:48" x14ac:dyDescent="0.2">
      <c r="A22" s="87"/>
      <c r="B22" s="87"/>
      <c r="C22" s="87"/>
      <c r="D22" s="87"/>
      <c r="E22" s="335"/>
      <c r="F22" s="335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</row>
    <row r="23" spans="1:48" x14ac:dyDescent="0.2">
      <c r="A23" s="87"/>
      <c r="B23" s="87"/>
      <c r="C23" s="87"/>
      <c r="D23" s="87"/>
      <c r="E23" s="335"/>
      <c r="F23" s="335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</row>
    <row r="24" spans="1:48" x14ac:dyDescent="0.2">
      <c r="A24" s="87"/>
      <c r="B24" s="87"/>
      <c r="C24" s="87"/>
      <c r="D24" s="87"/>
      <c r="E24" s="335"/>
      <c r="F24" s="335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</row>
    <row r="25" spans="1:48" x14ac:dyDescent="0.2">
      <c r="A25" s="87"/>
      <c r="B25" s="87"/>
      <c r="C25" s="87"/>
      <c r="D25" s="87"/>
      <c r="E25" s="335"/>
      <c r="F25" s="335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</row>
    <row r="26" spans="1:48" x14ac:dyDescent="0.2">
      <c r="A26" s="87"/>
      <c r="B26" s="87"/>
      <c r="C26" s="87"/>
      <c r="D26" s="87"/>
      <c r="E26" s="335"/>
      <c r="F26" s="335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</row>
    <row r="27" spans="1:48" x14ac:dyDescent="0.2">
      <c r="A27" s="87"/>
      <c r="B27" s="87"/>
      <c r="C27" s="87"/>
      <c r="D27" s="87"/>
      <c r="E27" s="335"/>
      <c r="F27" s="335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</row>
    <row r="28" spans="1:48" x14ac:dyDescent="0.2">
      <c r="A28" s="87"/>
      <c r="B28" s="87"/>
      <c r="C28" s="87"/>
      <c r="D28" s="87"/>
      <c r="E28" s="335"/>
      <c r="F28" s="335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</row>
    <row r="29" spans="1:48" x14ac:dyDescent="0.2">
      <c r="A29" s="87"/>
      <c r="B29" s="87"/>
      <c r="C29" s="87"/>
      <c r="D29" s="87"/>
      <c r="E29" s="335"/>
      <c r="F29" s="335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</row>
    <row r="30" spans="1:48" x14ac:dyDescent="0.2">
      <c r="A30" s="87"/>
      <c r="B30" s="87"/>
      <c r="C30" s="87"/>
      <c r="D30" s="87"/>
      <c r="E30" s="335"/>
      <c r="F30" s="335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</row>
    <row r="31" spans="1:48" x14ac:dyDescent="0.2">
      <c r="A31" s="87"/>
      <c r="B31" s="87"/>
      <c r="C31" s="87"/>
      <c r="D31" s="87"/>
      <c r="E31" s="335"/>
      <c r="F31" s="335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</row>
    <row r="32" spans="1:48" x14ac:dyDescent="0.2">
      <c r="A32" s="87"/>
      <c r="B32" s="87"/>
      <c r="C32" s="87"/>
      <c r="D32" s="87"/>
      <c r="E32" s="335"/>
      <c r="F32" s="335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</row>
    <row r="33" spans="1:48" x14ac:dyDescent="0.2">
      <c r="A33" s="87"/>
      <c r="B33" s="87"/>
      <c r="C33" s="87"/>
      <c r="D33" s="87"/>
      <c r="E33" s="335"/>
      <c r="F33" s="335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</row>
    <row r="34" spans="1:48" x14ac:dyDescent="0.2">
      <c r="A34" s="87"/>
      <c r="B34" s="87"/>
      <c r="C34" s="87"/>
      <c r="D34" s="87"/>
      <c r="E34" s="335"/>
      <c r="F34" s="335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</row>
    <row r="35" spans="1:48" x14ac:dyDescent="0.2">
      <c r="A35" s="87"/>
      <c r="B35" s="87"/>
      <c r="C35" s="87"/>
      <c r="D35" s="87"/>
      <c r="E35" s="335"/>
      <c r="F35" s="335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</row>
    <row r="36" spans="1:48" x14ac:dyDescent="0.2">
      <c r="A36" s="87"/>
      <c r="B36" s="87"/>
      <c r="C36" s="87"/>
      <c r="D36" s="87"/>
      <c r="E36" s="335"/>
      <c r="F36" s="335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</row>
    <row r="37" spans="1:48" x14ac:dyDescent="0.2">
      <c r="A37" s="87"/>
      <c r="B37" s="87"/>
      <c r="C37" s="87"/>
      <c r="D37" s="87"/>
      <c r="E37" s="335"/>
      <c r="F37" s="335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</row>
    <row r="38" spans="1:48" x14ac:dyDescent="0.2">
      <c r="A38" s="87"/>
      <c r="B38" s="87"/>
      <c r="C38" s="87"/>
      <c r="D38" s="87"/>
      <c r="E38" s="335"/>
      <c r="F38" s="335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</row>
    <row r="39" spans="1:48" x14ac:dyDescent="0.2">
      <c r="A39" s="87"/>
      <c r="B39" s="87"/>
      <c r="C39" s="87"/>
      <c r="D39" s="87"/>
      <c r="E39" s="335"/>
      <c r="F39" s="335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</row>
    <row r="40" spans="1:48" x14ac:dyDescent="0.2">
      <c r="A40" s="87"/>
      <c r="B40" s="87"/>
      <c r="C40" s="87"/>
      <c r="D40" s="87"/>
      <c r="E40" s="335"/>
      <c r="F40" s="335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</row>
    <row r="41" spans="1:48" x14ac:dyDescent="0.2">
      <c r="A41" s="87"/>
      <c r="B41" s="87"/>
      <c r="C41" s="87"/>
      <c r="D41" s="87"/>
      <c r="E41" s="335"/>
      <c r="F41" s="335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</row>
    <row r="42" spans="1:48" x14ac:dyDescent="0.2">
      <c r="A42" s="87"/>
      <c r="B42" s="87"/>
      <c r="C42" s="87"/>
      <c r="D42" s="87"/>
      <c r="E42" s="335"/>
      <c r="F42" s="335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</row>
    <row r="43" spans="1:48" x14ac:dyDescent="0.2">
      <c r="A43" s="87"/>
      <c r="B43" s="87"/>
      <c r="C43" s="87"/>
      <c r="D43" s="87"/>
      <c r="E43" s="335"/>
      <c r="F43" s="335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</row>
    <row r="44" spans="1:48" x14ac:dyDescent="0.2">
      <c r="A44" s="87"/>
      <c r="B44" s="87"/>
      <c r="C44" s="87"/>
      <c r="D44" s="87"/>
      <c r="E44" s="335"/>
      <c r="F44" s="335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</row>
    <row r="45" spans="1:48" x14ac:dyDescent="0.2">
      <c r="A45" s="87"/>
      <c r="B45" s="87"/>
      <c r="C45" s="87"/>
      <c r="D45" s="87"/>
      <c r="E45" s="335"/>
      <c r="F45" s="335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</row>
    <row r="46" spans="1:48" x14ac:dyDescent="0.2">
      <c r="A46" s="87"/>
      <c r="B46" s="87"/>
      <c r="C46" s="87"/>
      <c r="D46" s="87"/>
      <c r="E46" s="335"/>
      <c r="F46" s="335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</row>
    <row r="47" spans="1:48" x14ac:dyDescent="0.2">
      <c r="A47" s="87"/>
      <c r="B47" s="87"/>
      <c r="C47" s="87"/>
      <c r="D47" s="87"/>
      <c r="E47" s="335"/>
      <c r="F47" s="335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</row>
    <row r="48" spans="1:48" x14ac:dyDescent="0.2">
      <c r="A48" s="87"/>
      <c r="B48" s="87"/>
      <c r="C48" s="87"/>
      <c r="D48" s="87"/>
      <c r="E48" s="335"/>
      <c r="F48" s="335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</row>
    <row r="49" spans="1:48" x14ac:dyDescent="0.2">
      <c r="A49" s="87"/>
      <c r="B49" s="87"/>
      <c r="C49" s="87"/>
      <c r="D49" s="87"/>
      <c r="E49" s="335"/>
      <c r="F49" s="335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</row>
    <row r="50" spans="1:48" x14ac:dyDescent="0.2">
      <c r="A50" s="87"/>
      <c r="B50" s="87"/>
      <c r="C50" s="87"/>
      <c r="D50" s="87"/>
      <c r="E50" s="335"/>
      <c r="F50" s="335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</row>
    <row r="51" spans="1:48" x14ac:dyDescent="0.2">
      <c r="A51" s="87"/>
      <c r="B51" s="87"/>
      <c r="C51" s="87"/>
      <c r="D51" s="87"/>
      <c r="E51" s="335"/>
      <c r="F51" s="335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</row>
    <row r="52" spans="1:48" x14ac:dyDescent="0.2">
      <c r="A52" s="87"/>
      <c r="B52" s="87"/>
      <c r="C52" s="87"/>
      <c r="D52" s="87"/>
      <c r="E52" s="335"/>
      <c r="F52" s="335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</row>
    <row r="53" spans="1:48" x14ac:dyDescent="0.2">
      <c r="A53" s="87"/>
      <c r="B53" s="87"/>
      <c r="C53" s="87"/>
      <c r="D53" s="87"/>
      <c r="E53" s="335"/>
      <c r="F53" s="335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</row>
    <row r="54" spans="1:48" x14ac:dyDescent="0.2">
      <c r="A54" s="87"/>
      <c r="B54" s="87"/>
      <c r="C54" s="87"/>
      <c r="D54" s="87"/>
      <c r="E54" s="335"/>
      <c r="F54" s="335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</row>
    <row r="55" spans="1:48" x14ac:dyDescent="0.2">
      <c r="A55" s="87"/>
      <c r="B55" s="87"/>
      <c r="C55" s="87"/>
      <c r="D55" s="87"/>
      <c r="E55" s="335"/>
      <c r="F55" s="335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</row>
    <row r="56" spans="1:48" x14ac:dyDescent="0.2">
      <c r="A56" s="87"/>
      <c r="B56" s="87"/>
      <c r="C56" s="87"/>
      <c r="D56" s="87"/>
      <c r="E56" s="335"/>
      <c r="F56" s="335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</row>
    <row r="57" spans="1:48" x14ac:dyDescent="0.2">
      <c r="A57" s="87"/>
      <c r="B57" s="87"/>
      <c r="C57" s="87"/>
      <c r="D57" s="87"/>
      <c r="E57" s="335"/>
      <c r="F57" s="335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</row>
    <row r="58" spans="1:48" x14ac:dyDescent="0.2">
      <c r="A58" s="87"/>
      <c r="B58" s="87"/>
      <c r="C58" s="87"/>
      <c r="D58" s="87"/>
      <c r="E58" s="335"/>
      <c r="F58" s="335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</row>
    <row r="59" spans="1:48" x14ac:dyDescent="0.2">
      <c r="A59" s="87"/>
      <c r="B59" s="87"/>
      <c r="C59" s="87"/>
      <c r="D59" s="87"/>
      <c r="E59" s="335"/>
      <c r="F59" s="335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</row>
  </sheetData>
  <sheetProtection algorithmName="SHA-512" hashValue="YilQ4LsoQNIl0aFjQ1WF1cf1auIag93aC/cMNHIjDt/DVNc8ztVSYpRTcPEVSY9xAAMa2v+25fE6M2ZlBXCKrg==" saltValue="QqYtgWYsjrFT5It/z16E8w==" spinCount="100000" sheet="1" objects="1" scenarios="1"/>
  <mergeCells count="4">
    <mergeCell ref="A18:A19"/>
    <mergeCell ref="A20:A21"/>
    <mergeCell ref="A8:A12"/>
    <mergeCell ref="A13:A17"/>
  </mergeCells>
  <pageMargins left="0.75" right="0.75" top="1" bottom="1" header="0.5" footer="0.5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D34A-C6AB-DF42-8117-B5BBA4FFE55C}">
  <sheetPr codeName="Sheet17"/>
  <dimension ref="A1:BR13"/>
  <sheetViews>
    <sheetView topLeftCell="C1" zoomScale="120" zoomScaleNormal="120" zoomScalePageLayoutView="120" workbookViewId="0">
      <selection activeCell="H18" sqref="H18:N23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7" t="s">
        <v>164</v>
      </c>
      <c r="J1" s="178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79" t="s">
        <v>166</v>
      </c>
      <c r="R1" s="179" t="s">
        <v>167</v>
      </c>
      <c r="S1" s="179" t="s">
        <v>168</v>
      </c>
      <c r="T1" s="179" t="s">
        <v>169</v>
      </c>
      <c r="U1" s="179" t="s">
        <v>170</v>
      </c>
      <c r="V1" s="180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1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2" t="s">
        <v>173</v>
      </c>
      <c r="BC1" s="183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4" t="s">
        <v>175</v>
      </c>
      <c r="BK1" s="184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6" t="s">
        <v>177</v>
      </c>
      <c r="BQ1" s="24" t="s">
        <v>75</v>
      </c>
      <c r="BR1" s="187" t="s">
        <v>178</v>
      </c>
    </row>
    <row r="2" spans="1:70" x14ac:dyDescent="0.2">
      <c r="A2" s="162">
        <v>1</v>
      </c>
      <c r="B2" s="26">
        <v>43944</v>
      </c>
      <c r="C2" s="163" t="s">
        <v>141</v>
      </c>
      <c r="D2" s="163" t="s">
        <v>142</v>
      </c>
      <c r="E2" s="163">
        <v>43936</v>
      </c>
      <c r="F2" s="163" t="s">
        <v>143</v>
      </c>
      <c r="G2" s="163" t="s">
        <v>151</v>
      </c>
      <c r="H2" s="164">
        <v>116.15454545454544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164">
        <v>2.4</v>
      </c>
      <c r="X2" s="164">
        <v>0</v>
      </c>
      <c r="Y2" s="164">
        <v>0</v>
      </c>
      <c r="Z2" s="164">
        <v>0</v>
      </c>
      <c r="AA2" s="164">
        <v>0</v>
      </c>
      <c r="AB2" s="164">
        <v>0</v>
      </c>
      <c r="AC2" s="164">
        <v>2.4</v>
      </c>
      <c r="AD2" s="164">
        <v>0</v>
      </c>
      <c r="AE2" s="164">
        <v>0</v>
      </c>
      <c r="AF2" s="164">
        <v>0</v>
      </c>
      <c r="AG2" s="164">
        <v>0</v>
      </c>
      <c r="AH2" s="164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24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5"/>
      <c r="BQ2" s="168" t="s">
        <v>152</v>
      </c>
    </row>
    <row r="3" spans="1:70" x14ac:dyDescent="0.2">
      <c r="A3" s="162">
        <v>2</v>
      </c>
      <c r="B3" s="26">
        <v>43944</v>
      </c>
      <c r="C3" s="163" t="s">
        <v>141</v>
      </c>
      <c r="D3" s="163" t="s">
        <v>142</v>
      </c>
      <c r="E3" s="163">
        <v>43936</v>
      </c>
      <c r="F3" s="163" t="s">
        <v>147</v>
      </c>
      <c r="G3" s="163" t="s">
        <v>153</v>
      </c>
      <c r="H3" s="164">
        <v>105.93636363636362</v>
      </c>
      <c r="I3" s="164"/>
      <c r="J3" s="164"/>
      <c r="K3" s="165" t="s">
        <v>144</v>
      </c>
      <c r="L3" s="166">
        <v>102000</v>
      </c>
      <c r="M3" s="166">
        <v>498000</v>
      </c>
      <c r="N3" s="166"/>
      <c r="O3" s="166"/>
      <c r="P3" s="166"/>
      <c r="Q3" s="166"/>
      <c r="R3" s="166"/>
      <c r="S3" s="166"/>
      <c r="T3" s="166"/>
      <c r="U3" s="166"/>
      <c r="V3" s="166"/>
      <c r="W3" s="164">
        <v>2.8636363636363633</v>
      </c>
      <c r="X3" s="164">
        <v>2.4909090909090907</v>
      </c>
      <c r="Y3" s="164">
        <v>2.2272727272727271</v>
      </c>
      <c r="Z3" s="164">
        <v>0</v>
      </c>
      <c r="AA3" s="164">
        <v>0</v>
      </c>
      <c r="AB3" s="164">
        <v>0</v>
      </c>
      <c r="AC3" s="164">
        <v>2.8636363636363633</v>
      </c>
      <c r="AD3" s="164">
        <v>2.4909090909090907</v>
      </c>
      <c r="AE3" s="164">
        <v>2.2272727272727271</v>
      </c>
      <c r="AF3" s="164">
        <v>0</v>
      </c>
      <c r="AG3" s="164">
        <v>0</v>
      </c>
      <c r="AH3" s="164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0</v>
      </c>
      <c r="AU3" s="167">
        <v>8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5"/>
      <c r="BQ3" s="168" t="s">
        <v>192</v>
      </c>
    </row>
    <row r="4" spans="1:70" x14ac:dyDescent="0.2">
      <c r="A4" s="162">
        <v>3</v>
      </c>
      <c r="B4" s="26">
        <v>43944</v>
      </c>
      <c r="C4" s="163" t="s">
        <v>141</v>
      </c>
      <c r="D4" s="163" t="s">
        <v>142</v>
      </c>
      <c r="E4" s="163">
        <v>43936</v>
      </c>
      <c r="F4" s="163" t="s">
        <v>155</v>
      </c>
      <c r="G4" s="163" t="s">
        <v>156</v>
      </c>
      <c r="H4" s="164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164">
        <v>2.5545454545454542</v>
      </c>
      <c r="X4" s="164">
        <v>2.1999999999999997</v>
      </c>
      <c r="Y4" s="164">
        <v>1.9636363636363636</v>
      </c>
      <c r="Z4" s="164">
        <v>0</v>
      </c>
      <c r="AA4" s="164">
        <v>0</v>
      </c>
      <c r="AB4" s="164">
        <v>0</v>
      </c>
      <c r="AC4" s="164">
        <v>2.5545454545454542</v>
      </c>
      <c r="AD4" s="164">
        <v>2.1999999999999997</v>
      </c>
      <c r="AE4" s="164">
        <v>1.9636363636363636</v>
      </c>
      <c r="AF4" s="164">
        <v>0</v>
      </c>
      <c r="AG4" s="164">
        <v>0</v>
      </c>
      <c r="AH4" s="164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5"/>
      <c r="BQ4" s="168" t="s">
        <v>157</v>
      </c>
    </row>
    <row r="5" spans="1:70" x14ac:dyDescent="0.2">
      <c r="A5" s="162"/>
      <c r="B5" s="26">
        <v>43944</v>
      </c>
      <c r="C5" s="163" t="s">
        <v>141</v>
      </c>
      <c r="D5" s="163" t="s">
        <v>142</v>
      </c>
      <c r="E5" s="163">
        <v>43936</v>
      </c>
      <c r="F5" s="163" t="s">
        <v>193</v>
      </c>
      <c r="G5" s="163" t="s">
        <v>194</v>
      </c>
      <c r="H5" s="164">
        <v>115</v>
      </c>
      <c r="I5" s="164"/>
      <c r="J5" s="164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6"/>
      <c r="R5" s="166"/>
      <c r="S5" s="166"/>
      <c r="T5" s="166"/>
      <c r="U5" s="166"/>
      <c r="V5" s="166"/>
      <c r="W5" s="164">
        <v>2.94</v>
      </c>
      <c r="X5" s="164">
        <v>2.5299999999999998</v>
      </c>
      <c r="Y5" s="164">
        <v>1.35</v>
      </c>
      <c r="Z5" s="164">
        <v>0</v>
      </c>
      <c r="AA5" s="164">
        <v>0</v>
      </c>
      <c r="AB5" s="164">
        <v>0</v>
      </c>
      <c r="AC5" s="164">
        <v>2.94</v>
      </c>
      <c r="AD5" s="164">
        <v>2.5299999999999998</v>
      </c>
      <c r="AE5" s="164">
        <v>1.35</v>
      </c>
      <c r="AF5" s="164">
        <v>0</v>
      </c>
      <c r="AG5" s="164">
        <v>0</v>
      </c>
      <c r="AH5" s="164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5"/>
      <c r="BQ5" s="168" t="s">
        <v>195</v>
      </c>
    </row>
    <row r="6" spans="1:70" x14ac:dyDescent="0.2">
      <c r="A6" s="162">
        <v>4</v>
      </c>
      <c r="B6" s="26">
        <v>43944</v>
      </c>
      <c r="C6" s="163" t="s">
        <v>141</v>
      </c>
      <c r="D6" s="163" t="s">
        <v>148</v>
      </c>
      <c r="E6" s="163">
        <v>43936</v>
      </c>
      <c r="F6" s="163" t="s">
        <v>143</v>
      </c>
      <c r="G6" s="163" t="s">
        <v>151</v>
      </c>
      <c r="H6" s="164">
        <v>64.827272727272728</v>
      </c>
      <c r="I6" s="164"/>
      <c r="J6" s="164"/>
      <c r="K6" s="165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164">
        <v>3.2909090909090906</v>
      </c>
      <c r="X6" s="164">
        <v>0</v>
      </c>
      <c r="Y6" s="164">
        <v>0</v>
      </c>
      <c r="Z6" s="164">
        <v>0</v>
      </c>
      <c r="AA6" s="164">
        <v>0</v>
      </c>
      <c r="AB6" s="164">
        <v>0</v>
      </c>
      <c r="AC6" s="164">
        <v>3.2909090909090906</v>
      </c>
      <c r="AD6" s="164">
        <v>0</v>
      </c>
      <c r="AE6" s="164">
        <v>0</v>
      </c>
      <c r="AF6" s="164">
        <v>0</v>
      </c>
      <c r="AG6" s="164">
        <v>0</v>
      </c>
      <c r="AH6" s="164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24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5"/>
      <c r="BQ6" s="168" t="s">
        <v>191</v>
      </c>
    </row>
    <row r="7" spans="1:70" x14ac:dyDescent="0.2">
      <c r="A7" s="162">
        <v>5</v>
      </c>
      <c r="B7" s="26">
        <v>43944</v>
      </c>
      <c r="C7" s="163" t="s">
        <v>141</v>
      </c>
      <c r="D7" s="163" t="s">
        <v>148</v>
      </c>
      <c r="E7" s="163">
        <v>43936</v>
      </c>
      <c r="F7" s="163" t="s">
        <v>147</v>
      </c>
      <c r="G7" s="163" t="s">
        <v>153</v>
      </c>
      <c r="H7" s="164">
        <v>65.599999999999994</v>
      </c>
      <c r="I7" s="164"/>
      <c r="J7" s="164"/>
      <c r="K7" s="165" t="s">
        <v>144</v>
      </c>
      <c r="L7" s="166">
        <v>12000</v>
      </c>
      <c r="M7" s="166">
        <v>18000</v>
      </c>
      <c r="N7" s="166">
        <v>30000</v>
      </c>
      <c r="O7" s="166">
        <v>60000</v>
      </c>
      <c r="P7" s="166">
        <v>300000</v>
      </c>
      <c r="Q7" s="166"/>
      <c r="R7" s="166"/>
      <c r="S7" s="166"/>
      <c r="T7" s="166"/>
      <c r="U7" s="166"/>
      <c r="V7" s="166"/>
      <c r="W7" s="164">
        <v>3.9454545454545449</v>
      </c>
      <c r="X7" s="164">
        <v>3.6363636363636362</v>
      </c>
      <c r="Y7" s="164">
        <v>3.6181818181818177</v>
      </c>
      <c r="Z7" s="164">
        <v>3.4727272727272722</v>
      </c>
      <c r="AA7" s="164">
        <v>3.4</v>
      </c>
      <c r="AB7" s="164">
        <v>2.7454545454545451</v>
      </c>
      <c r="AC7" s="164">
        <v>3.9454545454545449</v>
      </c>
      <c r="AD7" s="164">
        <v>3.6363636363636362</v>
      </c>
      <c r="AE7" s="164">
        <v>3.6181818181818177</v>
      </c>
      <c r="AF7" s="164">
        <v>3.4727272727272722</v>
      </c>
      <c r="AG7" s="164">
        <v>3.4</v>
      </c>
      <c r="AH7" s="164">
        <v>2.7454545454545451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8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12</v>
      </c>
      <c r="BG7" s="167" t="s">
        <v>28</v>
      </c>
      <c r="BH7" s="167">
        <v>12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5"/>
      <c r="BQ7" s="168" t="s">
        <v>159</v>
      </c>
    </row>
    <row r="8" spans="1:70" x14ac:dyDescent="0.2">
      <c r="A8" s="162">
        <v>6</v>
      </c>
      <c r="B8" s="26">
        <v>43944</v>
      </c>
      <c r="C8" s="163" t="s">
        <v>141</v>
      </c>
      <c r="D8" s="163" t="s">
        <v>148</v>
      </c>
      <c r="E8" s="163">
        <v>43936</v>
      </c>
      <c r="F8" s="163" t="s">
        <v>155</v>
      </c>
      <c r="G8" s="163" t="s">
        <v>156</v>
      </c>
      <c r="H8" s="164">
        <v>70</v>
      </c>
      <c r="I8" s="164"/>
      <c r="J8" s="164"/>
      <c r="K8" s="165" t="s">
        <v>144</v>
      </c>
      <c r="L8" s="166">
        <v>12000</v>
      </c>
      <c r="M8" s="166">
        <v>18000</v>
      </c>
      <c r="N8" s="166">
        <v>30000</v>
      </c>
      <c r="O8" s="166">
        <v>60000</v>
      </c>
      <c r="P8" s="170"/>
      <c r="Q8" s="170"/>
      <c r="R8" s="170"/>
      <c r="S8" s="170"/>
      <c r="T8" s="170"/>
      <c r="U8" s="170"/>
      <c r="V8" s="170"/>
      <c r="W8" s="164">
        <v>3.5</v>
      </c>
      <c r="X8" s="164">
        <v>3.1545454545454543</v>
      </c>
      <c r="Y8" s="164">
        <v>3.0545454545454542</v>
      </c>
      <c r="Z8" s="164">
        <v>2.9999999999999996</v>
      </c>
      <c r="AA8" s="164">
        <v>2.5999999999999996</v>
      </c>
      <c r="AB8" s="164">
        <v>0</v>
      </c>
      <c r="AC8" s="164">
        <v>3.5</v>
      </c>
      <c r="AD8" s="164">
        <v>3.1545454545454543</v>
      </c>
      <c r="AE8" s="164">
        <v>3.0545454545454542</v>
      </c>
      <c r="AF8" s="164">
        <v>2.9999999999999996</v>
      </c>
      <c r="AG8" s="164">
        <v>2.5999999999999996</v>
      </c>
      <c r="AH8" s="164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0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0</v>
      </c>
      <c r="BG8" s="167" t="s">
        <v>145</v>
      </c>
      <c r="BH8" s="167">
        <v>0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5"/>
      <c r="BQ8" s="168" t="s">
        <v>190</v>
      </c>
    </row>
    <row r="9" spans="1:70" x14ac:dyDescent="0.2">
      <c r="A9" s="162"/>
      <c r="B9" s="26">
        <v>43944</v>
      </c>
      <c r="C9" s="163" t="s">
        <v>141</v>
      </c>
      <c r="D9" s="163" t="s">
        <v>148</v>
      </c>
      <c r="E9" s="163">
        <v>43936</v>
      </c>
      <c r="F9" s="163" t="s">
        <v>193</v>
      </c>
      <c r="G9" s="163" t="s">
        <v>194</v>
      </c>
      <c r="H9" s="164">
        <v>70</v>
      </c>
      <c r="I9" s="164"/>
      <c r="J9" s="164"/>
      <c r="K9" s="165" t="s">
        <v>144</v>
      </c>
      <c r="L9" s="166">
        <v>12000</v>
      </c>
      <c r="M9" s="166">
        <v>18000</v>
      </c>
      <c r="N9" s="166">
        <v>30000</v>
      </c>
      <c r="O9" s="166">
        <v>60000</v>
      </c>
      <c r="P9" s="166">
        <v>300000</v>
      </c>
      <c r="Q9" s="170"/>
      <c r="R9" s="170"/>
      <c r="S9" s="170"/>
      <c r="T9" s="170"/>
      <c r="U9" s="170"/>
      <c r="V9" s="170"/>
      <c r="W9" s="164">
        <v>4.1399999999999997</v>
      </c>
      <c r="X9" s="164">
        <v>3.84</v>
      </c>
      <c r="Y9" s="164">
        <v>3.82</v>
      </c>
      <c r="Z9" s="164">
        <v>3.67</v>
      </c>
      <c r="AA9" s="164">
        <v>3.6</v>
      </c>
      <c r="AB9" s="164">
        <v>3.6</v>
      </c>
      <c r="AC9" s="164">
        <v>4.1399999999999997</v>
      </c>
      <c r="AD9" s="164">
        <v>3.84</v>
      </c>
      <c r="AE9" s="164">
        <v>3.82</v>
      </c>
      <c r="AF9" s="164">
        <v>3.67</v>
      </c>
      <c r="AG9" s="164">
        <v>3.6</v>
      </c>
      <c r="AH9" s="164">
        <v>3.6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15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0</v>
      </c>
      <c r="BG9" s="167" t="s">
        <v>145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5"/>
      <c r="BQ9" s="168" t="s">
        <v>196</v>
      </c>
    </row>
    <row r="10" spans="1:70" x14ac:dyDescent="0.2">
      <c r="A10" s="162">
        <v>7</v>
      </c>
      <c r="B10" s="26">
        <v>43944</v>
      </c>
      <c r="C10" s="163" t="s">
        <v>141</v>
      </c>
      <c r="D10" s="163" t="s">
        <v>149</v>
      </c>
      <c r="E10" s="163">
        <v>43936</v>
      </c>
      <c r="F10" s="163" t="s">
        <v>147</v>
      </c>
      <c r="G10" s="163" t="s">
        <v>153</v>
      </c>
      <c r="H10" s="164">
        <v>63.990909090909085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66">
        <v>300000</v>
      </c>
      <c r="Q10" s="166"/>
      <c r="R10" s="166"/>
      <c r="S10" s="166"/>
      <c r="T10" s="166"/>
      <c r="U10" s="166"/>
      <c r="V10" s="166"/>
      <c r="W10" s="164">
        <v>4.1545454545454543</v>
      </c>
      <c r="X10" s="164">
        <v>3.9</v>
      </c>
      <c r="Y10" s="164">
        <v>3.8272727272727267</v>
      </c>
      <c r="Z10" s="164">
        <v>3.7272727272727266</v>
      </c>
      <c r="AA10" s="164">
        <v>3.4909090909090903</v>
      </c>
      <c r="AB10" s="164">
        <v>2.7363636363636359</v>
      </c>
      <c r="AC10" s="164">
        <v>4.1545454545454543</v>
      </c>
      <c r="AD10" s="164">
        <v>3.9</v>
      </c>
      <c r="AE10" s="164">
        <v>3.8272727272727267</v>
      </c>
      <c r="AF10" s="164">
        <v>3.7272727272727266</v>
      </c>
      <c r="AG10" s="164">
        <v>3.4909090909090903</v>
      </c>
      <c r="AH10" s="164">
        <v>2.7363636363636359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8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12</v>
      </c>
      <c r="BG10" s="167" t="s">
        <v>28</v>
      </c>
      <c r="BH10" s="167">
        <v>12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5"/>
      <c r="BQ10" s="168" t="s">
        <v>161</v>
      </c>
    </row>
    <row r="11" spans="1:70" x14ac:dyDescent="0.2">
      <c r="A11" s="162">
        <v>8</v>
      </c>
      <c r="B11" s="26">
        <v>43944</v>
      </c>
      <c r="C11" s="163" t="s">
        <v>141</v>
      </c>
      <c r="D11" s="163" t="s">
        <v>150</v>
      </c>
      <c r="E11" s="163">
        <v>43936</v>
      </c>
      <c r="F11" s="163" t="s">
        <v>143</v>
      </c>
      <c r="G11" s="163" t="s">
        <v>151</v>
      </c>
      <c r="H11" s="164">
        <v>64.827272727272728</v>
      </c>
      <c r="I11" s="164"/>
      <c r="J11" s="164"/>
      <c r="K11" s="165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164">
        <v>3.2909090909090906</v>
      </c>
      <c r="X11" s="164">
        <v>0</v>
      </c>
      <c r="Y11" s="164">
        <v>0</v>
      </c>
      <c r="Z11" s="164">
        <v>0</v>
      </c>
      <c r="AA11" s="164">
        <v>0</v>
      </c>
      <c r="AB11" s="164">
        <v>0</v>
      </c>
      <c r="AC11" s="164">
        <v>3.2909090909090906</v>
      </c>
      <c r="AD11" s="164">
        <v>0</v>
      </c>
      <c r="AE11" s="164">
        <v>0</v>
      </c>
      <c r="AF11" s="164">
        <v>0</v>
      </c>
      <c r="AG11" s="164">
        <v>0</v>
      </c>
      <c r="AH11" s="164">
        <v>0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0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24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5"/>
      <c r="BQ11" s="168" t="s">
        <v>162</v>
      </c>
    </row>
    <row r="12" spans="1:70" x14ac:dyDescent="0.2">
      <c r="A12" s="162">
        <v>9</v>
      </c>
      <c r="B12" s="26">
        <v>43944</v>
      </c>
      <c r="C12" s="163" t="s">
        <v>141</v>
      </c>
      <c r="D12" s="163" t="s">
        <v>150</v>
      </c>
      <c r="E12" s="163">
        <v>43936</v>
      </c>
      <c r="F12" s="163" t="s">
        <v>147</v>
      </c>
      <c r="G12" s="163" t="s">
        <v>153</v>
      </c>
      <c r="H12" s="164">
        <v>65.599999999999994</v>
      </c>
      <c r="I12" s="164"/>
      <c r="J12" s="164"/>
      <c r="K12" s="165" t="s">
        <v>144</v>
      </c>
      <c r="L12" s="166">
        <v>12000</v>
      </c>
      <c r="M12" s="166">
        <v>18000</v>
      </c>
      <c r="N12" s="166">
        <v>30000</v>
      </c>
      <c r="O12" s="166">
        <v>60000</v>
      </c>
      <c r="P12" s="166">
        <v>300000</v>
      </c>
      <c r="Q12" s="166"/>
      <c r="R12" s="166"/>
      <c r="S12" s="166"/>
      <c r="T12" s="166"/>
      <c r="U12" s="166"/>
      <c r="V12" s="166"/>
      <c r="W12" s="164">
        <v>3.9454545454545449</v>
      </c>
      <c r="X12" s="164">
        <v>3.6363636363636362</v>
      </c>
      <c r="Y12" s="164">
        <v>3.6181818181818177</v>
      </c>
      <c r="Z12" s="164">
        <v>3.4727272727272722</v>
      </c>
      <c r="AA12" s="164">
        <v>3.4</v>
      </c>
      <c r="AB12" s="164">
        <v>2.7454545454545451</v>
      </c>
      <c r="AC12" s="164">
        <v>3.9454545454545449</v>
      </c>
      <c r="AD12" s="164">
        <v>3.6363636363636362</v>
      </c>
      <c r="AE12" s="164">
        <v>3.6181818181818177</v>
      </c>
      <c r="AF12" s="164">
        <v>3.4727272727272722</v>
      </c>
      <c r="AG12" s="164">
        <v>3.4</v>
      </c>
      <c r="AH12" s="164">
        <v>2.7454545454545451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0</v>
      </c>
      <c r="AU12" s="167">
        <v>8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12</v>
      </c>
      <c r="BG12" s="167" t="s">
        <v>28</v>
      </c>
      <c r="BH12" s="167">
        <v>12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5"/>
      <c r="BQ12" s="168" t="s">
        <v>163</v>
      </c>
    </row>
    <row r="13" spans="1:70" x14ac:dyDescent="0.2">
      <c r="B13" s="26">
        <v>43944</v>
      </c>
      <c r="C13" s="163" t="s">
        <v>141</v>
      </c>
      <c r="D13" s="163" t="s">
        <v>150</v>
      </c>
      <c r="E13" s="163">
        <v>43936</v>
      </c>
      <c r="F13" s="163" t="s">
        <v>193</v>
      </c>
      <c r="G13" s="163" t="s">
        <v>194</v>
      </c>
      <c r="H13" s="164">
        <v>70</v>
      </c>
      <c r="I13" s="164"/>
      <c r="J13" s="164"/>
      <c r="K13" s="165" t="s">
        <v>144</v>
      </c>
      <c r="L13" s="166">
        <v>12000</v>
      </c>
      <c r="M13" s="166">
        <v>18000</v>
      </c>
      <c r="N13" s="166">
        <v>30000</v>
      </c>
      <c r="O13" s="166">
        <v>60000</v>
      </c>
      <c r="P13" s="166">
        <v>300000</v>
      </c>
      <c r="Q13" s="170"/>
      <c r="R13" s="170"/>
      <c r="S13" s="170"/>
      <c r="T13" s="170"/>
      <c r="U13" s="170"/>
      <c r="V13" s="170"/>
      <c r="W13" s="164">
        <v>4.1399999999999997</v>
      </c>
      <c r="X13" s="164">
        <v>3.84</v>
      </c>
      <c r="Y13" s="164">
        <v>3.82</v>
      </c>
      <c r="Z13" s="164">
        <v>3.67</v>
      </c>
      <c r="AA13" s="164">
        <v>3.6</v>
      </c>
      <c r="AB13" s="164">
        <v>3.6</v>
      </c>
      <c r="AC13" s="164">
        <v>4.1399999999999997</v>
      </c>
      <c r="AD13" s="164">
        <v>3.84</v>
      </c>
      <c r="AE13" s="164">
        <v>3.82</v>
      </c>
      <c r="AF13" s="164">
        <v>3.67</v>
      </c>
      <c r="AG13" s="164">
        <v>3.6</v>
      </c>
      <c r="AH13" s="164">
        <v>3.6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15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0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5"/>
      <c r="BQ13" s="168" t="s">
        <v>196</v>
      </c>
    </row>
  </sheetData>
  <sheetProtection algorithmName="SHA-512" hashValue="JmBjqMMj6PVAZWdXXqrqNn+v6z0Whl6EJux69JVg0DQ7o0l4xEw8bq4kIOWIIhuSCPO0T3hfzWHPlgCNzybMBg==" saltValue="SgNvjXajGaO7fbo5q1tjTQ==" spinCount="100000" sheet="1" objects="1" scenarios="1"/>
  <hyperlinks>
    <hyperlink ref="BQ2" r:id="rId1" xr:uid="{FC6A5570-8270-9A4D-959D-3875220F9AE4}"/>
    <hyperlink ref="BQ4" r:id="rId2" xr:uid="{78E49741-A603-8744-9C77-0C922DC32A6C}"/>
    <hyperlink ref="BQ7" r:id="rId3" xr:uid="{F13E0514-6DD1-F148-8DB9-F5C3907EC797}"/>
    <hyperlink ref="BQ11" r:id="rId4" xr:uid="{E2491D1F-777D-D447-B766-8D6A2EF2795E}"/>
    <hyperlink ref="BQ10" r:id="rId5" xr:uid="{C7CBA142-4616-9547-A400-97B0F64353D2}"/>
    <hyperlink ref="BQ12" r:id="rId6" xr:uid="{04B58A93-7675-2548-B7D6-A0414AD5F911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234F-3ACE-4D4E-A48C-123126A40921}">
  <sheetPr codeName="Sheet9"/>
  <dimension ref="A1:BR10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7" t="s">
        <v>164</v>
      </c>
      <c r="J1" s="178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79" t="s">
        <v>166</v>
      </c>
      <c r="R1" s="179" t="s">
        <v>167</v>
      </c>
      <c r="S1" s="179" t="s">
        <v>168</v>
      </c>
      <c r="T1" s="179" t="s">
        <v>169</v>
      </c>
      <c r="U1" s="179" t="s">
        <v>170</v>
      </c>
      <c r="V1" s="180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1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2" t="s">
        <v>173</v>
      </c>
      <c r="BC1" s="183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4" t="s">
        <v>175</v>
      </c>
      <c r="BK1" s="184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6" t="s">
        <v>177</v>
      </c>
      <c r="BQ1" s="24" t="s">
        <v>75</v>
      </c>
      <c r="BR1" s="187" t="s">
        <v>178</v>
      </c>
    </row>
    <row r="2" spans="1:70" x14ac:dyDescent="0.2">
      <c r="A2" s="162">
        <v>1</v>
      </c>
      <c r="B2" s="26">
        <v>43759</v>
      </c>
      <c r="C2" s="163" t="s">
        <v>141</v>
      </c>
      <c r="D2" s="163" t="s">
        <v>142</v>
      </c>
      <c r="E2" s="163">
        <v>43753</v>
      </c>
      <c r="F2" s="163" t="s">
        <v>143</v>
      </c>
      <c r="G2" s="163" t="s">
        <v>151</v>
      </c>
      <c r="H2" s="164">
        <v>116.15454545454544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164">
        <v>2.4</v>
      </c>
      <c r="X2" s="164">
        <v>0</v>
      </c>
      <c r="Y2" s="164">
        <v>0</v>
      </c>
      <c r="Z2" s="164">
        <v>0</v>
      </c>
      <c r="AA2" s="164">
        <v>0</v>
      </c>
      <c r="AB2" s="164">
        <v>0</v>
      </c>
      <c r="AC2" s="164">
        <v>2.4</v>
      </c>
      <c r="AD2" s="164">
        <v>0</v>
      </c>
      <c r="AE2" s="164">
        <v>0</v>
      </c>
      <c r="AF2" s="164">
        <v>0</v>
      </c>
      <c r="AG2" s="164">
        <v>0</v>
      </c>
      <c r="AH2" s="164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0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5"/>
      <c r="BQ2" s="168" t="s">
        <v>152</v>
      </c>
    </row>
    <row r="3" spans="1:70" x14ac:dyDescent="0.2">
      <c r="A3" s="162">
        <v>2</v>
      </c>
      <c r="B3" s="26">
        <v>43759</v>
      </c>
      <c r="C3" s="163" t="s">
        <v>141</v>
      </c>
      <c r="D3" s="163" t="s">
        <v>142</v>
      </c>
      <c r="E3" s="163">
        <v>43654</v>
      </c>
      <c r="F3" s="163" t="s">
        <v>147</v>
      </c>
      <c r="G3" s="163" t="s">
        <v>153</v>
      </c>
      <c r="H3" s="164">
        <v>105.93636363636362</v>
      </c>
      <c r="I3" s="164"/>
      <c r="J3" s="164"/>
      <c r="K3" s="165" t="s">
        <v>144</v>
      </c>
      <c r="L3" s="166">
        <v>102000</v>
      </c>
      <c r="M3" s="166">
        <v>498000</v>
      </c>
      <c r="N3" s="166"/>
      <c r="O3" s="166"/>
      <c r="P3" s="166"/>
      <c r="Q3" s="166"/>
      <c r="R3" s="166"/>
      <c r="S3" s="166"/>
      <c r="T3" s="166"/>
      <c r="U3" s="166"/>
      <c r="V3" s="166"/>
      <c r="W3" s="164">
        <v>2.8636363636363633</v>
      </c>
      <c r="X3" s="164">
        <v>2.4909090909090907</v>
      </c>
      <c r="Y3" s="164">
        <v>2.2272727272727271</v>
      </c>
      <c r="Z3" s="164">
        <v>0</v>
      </c>
      <c r="AA3" s="164">
        <v>0</v>
      </c>
      <c r="AB3" s="164">
        <v>0</v>
      </c>
      <c r="AC3" s="164">
        <v>2.8636363636363633</v>
      </c>
      <c r="AD3" s="164">
        <v>2.4909090909090907</v>
      </c>
      <c r="AE3" s="164">
        <v>2.2272727272727271</v>
      </c>
      <c r="AF3" s="164">
        <v>0</v>
      </c>
      <c r="AG3" s="164">
        <v>0</v>
      </c>
      <c r="AH3" s="164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6</v>
      </c>
      <c r="AU3" s="167">
        <v>0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5"/>
      <c r="BQ3" s="168" t="s">
        <v>154</v>
      </c>
    </row>
    <row r="4" spans="1:70" x14ac:dyDescent="0.2">
      <c r="A4" s="162">
        <v>3</v>
      </c>
      <c r="B4" s="26">
        <v>43759</v>
      </c>
      <c r="C4" s="163" t="s">
        <v>141</v>
      </c>
      <c r="D4" s="163" t="s">
        <v>142</v>
      </c>
      <c r="E4" s="163">
        <v>43747</v>
      </c>
      <c r="F4" s="163" t="s">
        <v>155</v>
      </c>
      <c r="G4" s="163" t="s">
        <v>156</v>
      </c>
      <c r="H4" s="164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164">
        <v>2.5545454545454542</v>
      </c>
      <c r="X4" s="164">
        <v>2.1999999999999997</v>
      </c>
      <c r="Y4" s="164">
        <v>1.9636363636363636</v>
      </c>
      <c r="Z4" s="164">
        <v>0</v>
      </c>
      <c r="AA4" s="164">
        <v>0</v>
      </c>
      <c r="AB4" s="164">
        <v>0</v>
      </c>
      <c r="AC4" s="164">
        <v>2.5545454545454542</v>
      </c>
      <c r="AD4" s="164">
        <v>2.1999999999999997</v>
      </c>
      <c r="AE4" s="164">
        <v>1.9636363636363636</v>
      </c>
      <c r="AF4" s="164">
        <v>0</v>
      </c>
      <c r="AG4" s="164">
        <v>0</v>
      </c>
      <c r="AH4" s="164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5"/>
      <c r="BQ4" s="168" t="s">
        <v>157</v>
      </c>
    </row>
    <row r="5" spans="1:70" x14ac:dyDescent="0.2">
      <c r="A5" s="162">
        <v>4</v>
      </c>
      <c r="B5" s="26">
        <v>43759</v>
      </c>
      <c r="C5" s="163" t="s">
        <v>141</v>
      </c>
      <c r="D5" s="163" t="s">
        <v>148</v>
      </c>
      <c r="E5" s="163">
        <v>43753</v>
      </c>
      <c r="F5" s="163" t="s">
        <v>143</v>
      </c>
      <c r="G5" s="163" t="s">
        <v>151</v>
      </c>
      <c r="H5" s="164">
        <v>64.827272727272728</v>
      </c>
      <c r="I5" s="164"/>
      <c r="J5" s="164"/>
      <c r="K5" s="16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164">
        <v>3.2909090909090906</v>
      </c>
      <c r="X5" s="164">
        <v>0</v>
      </c>
      <c r="Y5" s="164">
        <v>0</v>
      </c>
      <c r="Z5" s="164">
        <v>0</v>
      </c>
      <c r="AA5" s="164">
        <v>0</v>
      </c>
      <c r="AB5" s="164">
        <v>0</v>
      </c>
      <c r="AC5" s="164">
        <v>3.2909090909090906</v>
      </c>
      <c r="AD5" s="164">
        <v>0</v>
      </c>
      <c r="AE5" s="164">
        <v>0</v>
      </c>
      <c r="AF5" s="164">
        <v>0</v>
      </c>
      <c r="AG5" s="164">
        <v>0</v>
      </c>
      <c r="AH5" s="164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0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5"/>
      <c r="BQ5" s="168" t="s">
        <v>158</v>
      </c>
    </row>
    <row r="6" spans="1:70" x14ac:dyDescent="0.2">
      <c r="A6" s="162">
        <v>5</v>
      </c>
      <c r="B6" s="26">
        <v>43759</v>
      </c>
      <c r="C6" s="163" t="s">
        <v>141</v>
      </c>
      <c r="D6" s="163" t="s">
        <v>148</v>
      </c>
      <c r="E6" s="163">
        <v>43654</v>
      </c>
      <c r="F6" s="163" t="s">
        <v>147</v>
      </c>
      <c r="G6" s="163" t="s">
        <v>153</v>
      </c>
      <c r="H6" s="164">
        <v>65.599999999999994</v>
      </c>
      <c r="I6" s="164"/>
      <c r="J6" s="164"/>
      <c r="K6" s="165" t="s">
        <v>144</v>
      </c>
      <c r="L6" s="166">
        <v>12000</v>
      </c>
      <c r="M6" s="166">
        <v>18000</v>
      </c>
      <c r="N6" s="166">
        <v>30000</v>
      </c>
      <c r="O6" s="166">
        <v>60000</v>
      </c>
      <c r="P6" s="166">
        <v>300000</v>
      </c>
      <c r="Q6" s="166"/>
      <c r="R6" s="166"/>
      <c r="S6" s="166"/>
      <c r="T6" s="166"/>
      <c r="U6" s="166"/>
      <c r="V6" s="166"/>
      <c r="W6" s="164">
        <v>3.9454545454545449</v>
      </c>
      <c r="X6" s="164">
        <v>3.6363636363636362</v>
      </c>
      <c r="Y6" s="164">
        <v>3.6181818181818177</v>
      </c>
      <c r="Z6" s="164">
        <v>3.4727272727272722</v>
      </c>
      <c r="AA6" s="164">
        <v>3.4</v>
      </c>
      <c r="AB6" s="164">
        <v>2.7454545454545451</v>
      </c>
      <c r="AC6" s="164">
        <v>3.9454545454545449</v>
      </c>
      <c r="AD6" s="164">
        <v>3.6363636363636362</v>
      </c>
      <c r="AE6" s="164">
        <v>3.6181818181818177</v>
      </c>
      <c r="AF6" s="164">
        <v>3.4727272727272722</v>
      </c>
      <c r="AG6" s="164">
        <v>3.4</v>
      </c>
      <c r="AH6" s="164">
        <v>2.7454545454545451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6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12</v>
      </c>
      <c r="BG6" s="167" t="s">
        <v>28</v>
      </c>
      <c r="BH6" s="167">
        <v>12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5"/>
      <c r="BQ6" s="168" t="s">
        <v>159</v>
      </c>
    </row>
    <row r="7" spans="1:70" x14ac:dyDescent="0.2">
      <c r="A7" s="162">
        <v>6</v>
      </c>
      <c r="B7" s="26">
        <v>43759</v>
      </c>
      <c r="C7" s="163" t="s">
        <v>141</v>
      </c>
      <c r="D7" s="163" t="s">
        <v>148</v>
      </c>
      <c r="E7" s="163">
        <v>43747</v>
      </c>
      <c r="F7" s="163" t="s">
        <v>155</v>
      </c>
      <c r="G7" s="163" t="s">
        <v>156</v>
      </c>
      <c r="H7" s="164">
        <v>70</v>
      </c>
      <c r="I7" s="164"/>
      <c r="J7" s="164"/>
      <c r="K7" s="165" t="s">
        <v>144</v>
      </c>
      <c r="L7" s="166">
        <v>12000</v>
      </c>
      <c r="M7" s="166">
        <v>18000</v>
      </c>
      <c r="N7" s="166">
        <v>30000</v>
      </c>
      <c r="O7" s="166">
        <v>60000</v>
      </c>
      <c r="P7" s="170"/>
      <c r="Q7" s="170"/>
      <c r="R7" s="170"/>
      <c r="S7" s="170"/>
      <c r="T7" s="170"/>
      <c r="U7" s="170"/>
      <c r="V7" s="170"/>
      <c r="W7" s="164">
        <v>3.5</v>
      </c>
      <c r="X7" s="164">
        <v>3.1545454545454543</v>
      </c>
      <c r="Y7" s="164">
        <v>3.0545454545454542</v>
      </c>
      <c r="Z7" s="164">
        <v>2.9999999999999996</v>
      </c>
      <c r="AA7" s="164">
        <v>2.5999999999999996</v>
      </c>
      <c r="AB7" s="164">
        <v>0</v>
      </c>
      <c r="AC7" s="164">
        <v>3.5</v>
      </c>
      <c r="AD7" s="164">
        <v>3.1545454545454543</v>
      </c>
      <c r="AE7" s="164">
        <v>3.0545454545454542</v>
      </c>
      <c r="AF7" s="164">
        <v>2.9999999999999996</v>
      </c>
      <c r="AG7" s="164">
        <v>2.5999999999999996</v>
      </c>
      <c r="AH7" s="164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0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0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5"/>
      <c r="BQ7" s="168" t="s">
        <v>160</v>
      </c>
    </row>
    <row r="8" spans="1:70" x14ac:dyDescent="0.2">
      <c r="A8" s="162">
        <v>7</v>
      </c>
      <c r="B8" s="26">
        <v>43759</v>
      </c>
      <c r="C8" s="163" t="s">
        <v>141</v>
      </c>
      <c r="D8" s="163" t="s">
        <v>149</v>
      </c>
      <c r="E8" s="163">
        <v>43654</v>
      </c>
      <c r="F8" s="163" t="s">
        <v>147</v>
      </c>
      <c r="G8" s="163" t="s">
        <v>153</v>
      </c>
      <c r="H8" s="164">
        <v>63.990909090909085</v>
      </c>
      <c r="I8" s="164"/>
      <c r="J8" s="164"/>
      <c r="K8" s="165" t="s">
        <v>144</v>
      </c>
      <c r="L8" s="166">
        <v>12000</v>
      </c>
      <c r="M8" s="166">
        <v>18000</v>
      </c>
      <c r="N8" s="166">
        <v>30000</v>
      </c>
      <c r="O8" s="166">
        <v>60000</v>
      </c>
      <c r="P8" s="166">
        <v>300000</v>
      </c>
      <c r="Q8" s="166"/>
      <c r="R8" s="166"/>
      <c r="S8" s="166"/>
      <c r="T8" s="166"/>
      <c r="U8" s="166"/>
      <c r="V8" s="166"/>
      <c r="W8" s="164">
        <v>4.1545454545454543</v>
      </c>
      <c r="X8" s="164">
        <v>3.9</v>
      </c>
      <c r="Y8" s="164">
        <v>3.8272727272727267</v>
      </c>
      <c r="Z8" s="164">
        <v>3.7272727272727266</v>
      </c>
      <c r="AA8" s="164">
        <v>3.4909090909090903</v>
      </c>
      <c r="AB8" s="164">
        <v>2.7363636363636359</v>
      </c>
      <c r="AC8" s="164">
        <v>4.1545454545454543</v>
      </c>
      <c r="AD8" s="164">
        <v>3.9</v>
      </c>
      <c r="AE8" s="164">
        <v>3.8272727272727267</v>
      </c>
      <c r="AF8" s="164">
        <v>3.7272727272727266</v>
      </c>
      <c r="AG8" s="164">
        <v>3.4909090909090903</v>
      </c>
      <c r="AH8" s="164">
        <v>2.7363636363636359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6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12</v>
      </c>
      <c r="BG8" s="167" t="s">
        <v>28</v>
      </c>
      <c r="BH8" s="167">
        <v>12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5"/>
      <c r="BQ8" s="168" t="s">
        <v>161</v>
      </c>
    </row>
    <row r="9" spans="1:70" x14ac:dyDescent="0.2">
      <c r="A9" s="162">
        <v>8</v>
      </c>
      <c r="B9" s="26">
        <v>43759</v>
      </c>
      <c r="C9" s="163" t="s">
        <v>141</v>
      </c>
      <c r="D9" s="163" t="s">
        <v>150</v>
      </c>
      <c r="E9" s="163">
        <v>43753</v>
      </c>
      <c r="F9" s="163" t="s">
        <v>143</v>
      </c>
      <c r="G9" s="163" t="s">
        <v>151</v>
      </c>
      <c r="H9" s="164">
        <v>64.827272727272728</v>
      </c>
      <c r="I9" s="164"/>
      <c r="J9" s="164"/>
      <c r="K9" s="165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164">
        <v>3.2909090909090906</v>
      </c>
      <c r="X9" s="164">
        <v>0</v>
      </c>
      <c r="Y9" s="164">
        <v>0</v>
      </c>
      <c r="Z9" s="164">
        <v>0</v>
      </c>
      <c r="AA9" s="164">
        <v>0</v>
      </c>
      <c r="AB9" s="164">
        <v>0</v>
      </c>
      <c r="AC9" s="164">
        <v>3.2909090909090906</v>
      </c>
      <c r="AD9" s="164">
        <v>0</v>
      </c>
      <c r="AE9" s="164">
        <v>0</v>
      </c>
      <c r="AF9" s="164">
        <v>0</v>
      </c>
      <c r="AG9" s="164">
        <v>0</v>
      </c>
      <c r="AH9" s="164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0</v>
      </c>
      <c r="BG9" s="167" t="s">
        <v>145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5"/>
      <c r="BQ9" s="168" t="s">
        <v>162</v>
      </c>
    </row>
    <row r="10" spans="1:70" x14ac:dyDescent="0.2">
      <c r="A10" s="162">
        <v>9</v>
      </c>
      <c r="B10" s="26">
        <v>43759</v>
      </c>
      <c r="C10" s="163" t="s">
        <v>141</v>
      </c>
      <c r="D10" s="163" t="s">
        <v>150</v>
      </c>
      <c r="E10" s="163">
        <v>43654</v>
      </c>
      <c r="F10" s="163" t="s">
        <v>147</v>
      </c>
      <c r="G10" s="163" t="s">
        <v>153</v>
      </c>
      <c r="H10" s="164">
        <v>65.599999999999994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66">
        <v>300000</v>
      </c>
      <c r="Q10" s="166"/>
      <c r="R10" s="166"/>
      <c r="S10" s="166"/>
      <c r="T10" s="166"/>
      <c r="U10" s="166"/>
      <c r="V10" s="166"/>
      <c r="W10" s="164">
        <v>3.9454545454545449</v>
      </c>
      <c r="X10" s="164">
        <v>3.6363636363636362</v>
      </c>
      <c r="Y10" s="164">
        <v>3.6181818181818177</v>
      </c>
      <c r="Z10" s="164">
        <v>3.4727272727272722</v>
      </c>
      <c r="AA10" s="164">
        <v>3.4</v>
      </c>
      <c r="AB10" s="164">
        <v>2.7454545454545451</v>
      </c>
      <c r="AC10" s="164">
        <v>3.9454545454545449</v>
      </c>
      <c r="AD10" s="164">
        <v>3.6363636363636362</v>
      </c>
      <c r="AE10" s="164">
        <v>3.6181818181818177</v>
      </c>
      <c r="AF10" s="164">
        <v>3.4727272727272722</v>
      </c>
      <c r="AG10" s="164">
        <v>3.4</v>
      </c>
      <c r="AH10" s="164">
        <v>2.7454545454545451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6</v>
      </c>
      <c r="AU10" s="167">
        <v>0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12</v>
      </c>
      <c r="BG10" s="167" t="s">
        <v>28</v>
      </c>
      <c r="BH10" s="167">
        <v>12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5"/>
      <c r="BQ10" s="168" t="s">
        <v>163</v>
      </c>
    </row>
  </sheetData>
  <sheetProtection algorithmName="SHA-512" hashValue="cjV4/KlvVAOazk1LKD2NHp17W7esVK4Mgaiz9Z3uhCpXKzkEcdDLXU81C4jdwsuNOmUwAhhrUI1YiKhphS2M9w==" saltValue="nLVedfV919ZZ5wAhzPeRjw==" spinCount="100000" sheet="1" objects="1" scenarios="1"/>
  <hyperlinks>
    <hyperlink ref="BQ2" r:id="rId1" xr:uid="{15BD0705-9DF5-344C-8C46-FDB090951466}"/>
    <hyperlink ref="BQ5" r:id="rId2" xr:uid="{928BBA23-0978-7C46-9D9F-E7B5C1C5A6D7}"/>
    <hyperlink ref="BQ3" r:id="rId3" xr:uid="{699D9E83-F900-864F-A66E-E2488F8E6E37}"/>
    <hyperlink ref="BQ4" r:id="rId4" xr:uid="{B8D337BA-F3C2-E447-8D02-75D120BF0E01}"/>
    <hyperlink ref="BQ6" r:id="rId5" xr:uid="{C6DEDD4F-4F77-B545-97F5-D17C9D1D8785}"/>
    <hyperlink ref="BQ7" r:id="rId6" xr:uid="{3BD1764E-8D9F-B046-A304-ED824E654795}"/>
    <hyperlink ref="BQ9" r:id="rId7" xr:uid="{2D26F1FF-7332-5045-A80D-996207595CED}"/>
    <hyperlink ref="BQ8" r:id="rId8" xr:uid="{DEEF483C-4F69-A54D-B9F9-7F7A396CBEDB}"/>
    <hyperlink ref="BQ10" r:id="rId9" xr:uid="{AB66A8C6-3CEA-764E-9548-E6F88BCB9D52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847D-7302-5A46-A058-A59D66A93A72}">
  <sheetPr codeName="Sheet10"/>
  <dimension ref="A1:BP7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8" width="12.5" customWidth="1"/>
  </cols>
  <sheetData>
    <row r="1" spans="1:68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7" t="s">
        <v>164</v>
      </c>
      <c r="J1" s="178" t="s">
        <v>165</v>
      </c>
      <c r="K1" s="6" t="s">
        <v>44</v>
      </c>
      <c r="L1" s="28" t="s">
        <v>45</v>
      </c>
      <c r="M1" s="28" t="s">
        <v>136</v>
      </c>
      <c r="N1" s="28" t="s">
        <v>186</v>
      </c>
      <c r="O1" s="28" t="s">
        <v>138</v>
      </c>
      <c r="P1" s="29" t="s">
        <v>139</v>
      </c>
      <c r="Q1" s="179" t="s">
        <v>166</v>
      </c>
      <c r="R1" s="179" t="s">
        <v>167</v>
      </c>
      <c r="S1" s="179" t="s">
        <v>168</v>
      </c>
      <c r="T1" s="179" t="s">
        <v>169</v>
      </c>
      <c r="U1" s="179" t="s">
        <v>170</v>
      </c>
      <c r="V1" s="180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1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2" t="s">
        <v>173</v>
      </c>
      <c r="BC1" s="183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4" t="s">
        <v>175</v>
      </c>
      <c r="BK1" s="184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24" t="s">
        <v>75</v>
      </c>
    </row>
    <row r="2" spans="1:68" s="39" customFormat="1" x14ac:dyDescent="0.2">
      <c r="A2" s="27">
        <v>1</v>
      </c>
      <c r="B2" s="26">
        <v>43563</v>
      </c>
      <c r="C2" s="34" t="s">
        <v>64</v>
      </c>
      <c r="D2" s="27" t="s">
        <v>65</v>
      </c>
      <c r="E2" s="26">
        <v>43525</v>
      </c>
      <c r="F2" s="34" t="s">
        <v>22</v>
      </c>
      <c r="G2" s="27" t="s">
        <v>23</v>
      </c>
      <c r="H2" s="27">
        <v>129</v>
      </c>
      <c r="I2" s="27"/>
      <c r="J2" s="27"/>
      <c r="K2" s="3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202">
        <v>2.7</v>
      </c>
      <c r="X2" s="202">
        <v>0</v>
      </c>
      <c r="Y2" s="202">
        <v>0</v>
      </c>
      <c r="Z2" s="202">
        <v>0</v>
      </c>
      <c r="AA2" s="202">
        <v>0</v>
      </c>
      <c r="AB2" s="202">
        <v>0</v>
      </c>
      <c r="AC2" s="202">
        <v>2.7</v>
      </c>
      <c r="AD2" s="202">
        <v>0</v>
      </c>
      <c r="AE2" s="202">
        <v>0</v>
      </c>
      <c r="AF2" s="202">
        <v>0</v>
      </c>
      <c r="AG2" s="202">
        <v>0</v>
      </c>
      <c r="AH2" s="202">
        <v>0</v>
      </c>
      <c r="AI2" s="27"/>
      <c r="AJ2" s="27"/>
      <c r="AK2" s="27"/>
      <c r="AL2" s="27"/>
      <c r="AM2" s="27"/>
      <c r="AN2" s="27"/>
      <c r="AO2" s="37" t="s">
        <v>116</v>
      </c>
      <c r="AP2" s="37"/>
      <c r="AQ2" s="37">
        <v>3</v>
      </c>
      <c r="AR2" s="37">
        <v>3</v>
      </c>
      <c r="AS2" s="37"/>
      <c r="AT2" s="37">
        <v>0</v>
      </c>
      <c r="AU2" s="37">
        <v>10</v>
      </c>
      <c r="AV2" s="37">
        <v>0</v>
      </c>
      <c r="AW2" s="37">
        <v>0</v>
      </c>
      <c r="AX2" s="37">
        <v>0</v>
      </c>
      <c r="AY2" s="37">
        <v>0</v>
      </c>
      <c r="AZ2" s="37">
        <v>0</v>
      </c>
      <c r="BA2" s="37">
        <v>0</v>
      </c>
      <c r="BB2" s="37"/>
      <c r="BC2" s="37"/>
      <c r="BD2" s="37">
        <v>0</v>
      </c>
      <c r="BE2" s="37">
        <v>0</v>
      </c>
      <c r="BF2" s="37">
        <v>0</v>
      </c>
      <c r="BG2" s="37" t="s">
        <v>116</v>
      </c>
      <c r="BH2" s="37">
        <v>24</v>
      </c>
      <c r="BI2" s="37" t="s">
        <v>116</v>
      </c>
      <c r="BJ2" s="167"/>
      <c r="BK2" s="167"/>
      <c r="BL2" s="34"/>
      <c r="BM2" s="27"/>
      <c r="BN2" s="37"/>
      <c r="BO2" s="37" t="s">
        <v>26</v>
      </c>
      <c r="BP2" s="34" t="s">
        <v>128</v>
      </c>
    </row>
    <row r="3" spans="1:68" s="39" customFormat="1" x14ac:dyDescent="0.2">
      <c r="A3" s="27">
        <v>2</v>
      </c>
      <c r="B3" s="26">
        <v>43563</v>
      </c>
      <c r="C3" s="34" t="s">
        <v>64</v>
      </c>
      <c r="D3" s="27" t="s">
        <v>65</v>
      </c>
      <c r="E3" s="26">
        <v>43494</v>
      </c>
      <c r="F3" s="34" t="s">
        <v>114</v>
      </c>
      <c r="G3" s="27" t="s">
        <v>27</v>
      </c>
      <c r="H3" s="27">
        <v>105.94</v>
      </c>
      <c r="I3" s="27"/>
      <c r="J3" s="27"/>
      <c r="K3" s="35" t="s">
        <v>115</v>
      </c>
      <c r="L3" s="36">
        <v>102000</v>
      </c>
      <c r="M3" s="36">
        <v>498000</v>
      </c>
      <c r="N3" s="36"/>
      <c r="O3" s="36"/>
      <c r="P3" s="36"/>
      <c r="Q3" s="36"/>
      <c r="R3" s="36"/>
      <c r="S3" s="36"/>
      <c r="T3" s="36"/>
      <c r="U3" s="36"/>
      <c r="V3" s="36"/>
      <c r="W3" s="202">
        <v>2.8</v>
      </c>
      <c r="X3" s="202">
        <v>2.42</v>
      </c>
      <c r="Y3" s="202">
        <v>2.15</v>
      </c>
      <c r="Z3" s="202">
        <v>0</v>
      </c>
      <c r="AA3" s="202">
        <v>0</v>
      </c>
      <c r="AB3" s="202">
        <v>0</v>
      </c>
      <c r="AC3" s="202">
        <v>2.8</v>
      </c>
      <c r="AD3" s="202">
        <v>2.42</v>
      </c>
      <c r="AE3" s="202">
        <v>2.15</v>
      </c>
      <c r="AF3" s="202">
        <v>0</v>
      </c>
      <c r="AG3" s="202">
        <v>0</v>
      </c>
      <c r="AH3" s="202">
        <v>0</v>
      </c>
      <c r="AI3" s="27"/>
      <c r="AJ3" s="27"/>
      <c r="AK3" s="27"/>
      <c r="AL3" s="27"/>
      <c r="AM3" s="27"/>
      <c r="AN3" s="27"/>
      <c r="AO3" s="37" t="s">
        <v>116</v>
      </c>
      <c r="AP3" s="37"/>
      <c r="AQ3" s="37">
        <v>3</v>
      </c>
      <c r="AR3" s="37">
        <v>3</v>
      </c>
      <c r="AS3" s="37"/>
      <c r="AT3" s="37">
        <v>0</v>
      </c>
      <c r="AU3" s="37">
        <v>8</v>
      </c>
      <c r="AV3" s="37">
        <v>0</v>
      </c>
      <c r="AW3" s="37">
        <v>0</v>
      </c>
      <c r="AX3" s="37">
        <v>0</v>
      </c>
      <c r="AY3" s="37">
        <v>0</v>
      </c>
      <c r="AZ3" s="37">
        <v>0</v>
      </c>
      <c r="BA3" s="37">
        <v>0</v>
      </c>
      <c r="BB3" s="37"/>
      <c r="BC3" s="37"/>
      <c r="BD3" s="37">
        <v>0</v>
      </c>
      <c r="BE3" s="37">
        <v>0</v>
      </c>
      <c r="BF3" s="37">
        <v>12</v>
      </c>
      <c r="BG3" s="37" t="s">
        <v>28</v>
      </c>
      <c r="BH3" s="37">
        <v>12</v>
      </c>
      <c r="BI3" s="37" t="s">
        <v>116</v>
      </c>
      <c r="BJ3" s="167"/>
      <c r="BK3" s="167"/>
      <c r="BL3" s="34"/>
      <c r="BM3" s="27"/>
      <c r="BN3" s="37"/>
      <c r="BO3" s="37" t="s">
        <v>26</v>
      </c>
      <c r="BP3" s="34" t="s">
        <v>130</v>
      </c>
    </row>
    <row r="4" spans="1:68" s="39" customFormat="1" x14ac:dyDescent="0.2">
      <c r="A4" s="27">
        <v>3</v>
      </c>
      <c r="B4" s="26">
        <v>43563</v>
      </c>
      <c r="C4" s="34" t="s">
        <v>64</v>
      </c>
      <c r="D4" s="27" t="s">
        <v>20</v>
      </c>
      <c r="E4" s="26">
        <v>43525</v>
      </c>
      <c r="F4" s="34" t="s">
        <v>22</v>
      </c>
      <c r="G4" s="27" t="s">
        <v>23</v>
      </c>
      <c r="H4" s="27">
        <v>72</v>
      </c>
      <c r="I4" s="27"/>
      <c r="J4" s="27"/>
      <c r="K4" s="35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202">
        <v>3.7</v>
      </c>
      <c r="X4" s="202">
        <v>0</v>
      </c>
      <c r="Y4" s="202">
        <v>0</v>
      </c>
      <c r="Z4" s="202">
        <v>0</v>
      </c>
      <c r="AA4" s="202">
        <v>0</v>
      </c>
      <c r="AB4" s="202">
        <v>0</v>
      </c>
      <c r="AC4" s="202">
        <v>3.7</v>
      </c>
      <c r="AD4" s="202">
        <v>0</v>
      </c>
      <c r="AE4" s="202">
        <v>0</v>
      </c>
      <c r="AF4" s="202">
        <v>0</v>
      </c>
      <c r="AG4" s="202">
        <v>0</v>
      </c>
      <c r="AH4" s="202">
        <v>0</v>
      </c>
      <c r="AI4" s="27"/>
      <c r="AJ4" s="27"/>
      <c r="AK4" s="27"/>
      <c r="AL4" s="27"/>
      <c r="AM4" s="27"/>
      <c r="AN4" s="27"/>
      <c r="AO4" s="37" t="s">
        <v>116</v>
      </c>
      <c r="AP4" s="37"/>
      <c r="AQ4" s="37">
        <v>3</v>
      </c>
      <c r="AR4" s="37">
        <v>3</v>
      </c>
      <c r="AS4" s="37"/>
      <c r="AT4" s="37">
        <v>0</v>
      </c>
      <c r="AU4" s="37">
        <v>10</v>
      </c>
      <c r="AV4" s="37">
        <v>0</v>
      </c>
      <c r="AW4" s="37">
        <v>0</v>
      </c>
      <c r="AX4" s="37">
        <v>0</v>
      </c>
      <c r="AY4" s="37">
        <v>0</v>
      </c>
      <c r="AZ4" s="37">
        <v>0</v>
      </c>
      <c r="BA4" s="37">
        <v>0</v>
      </c>
      <c r="BB4" s="37"/>
      <c r="BC4" s="37"/>
      <c r="BD4" s="37">
        <v>0</v>
      </c>
      <c r="BE4" s="37">
        <v>0</v>
      </c>
      <c r="BF4" s="37">
        <v>0</v>
      </c>
      <c r="BG4" s="37" t="s">
        <v>116</v>
      </c>
      <c r="BH4" s="37">
        <v>24</v>
      </c>
      <c r="BI4" s="37" t="s">
        <v>116</v>
      </c>
      <c r="BJ4" s="167"/>
      <c r="BK4" s="167"/>
      <c r="BL4" s="34"/>
      <c r="BM4" s="27"/>
      <c r="BN4" s="37"/>
      <c r="BO4" s="37" t="s">
        <v>26</v>
      </c>
      <c r="BP4" s="34" t="s">
        <v>134</v>
      </c>
    </row>
    <row r="5" spans="1:68" s="39" customFormat="1" x14ac:dyDescent="0.2">
      <c r="A5" s="27">
        <v>4</v>
      </c>
      <c r="B5" s="26">
        <v>43563</v>
      </c>
      <c r="C5" s="34" t="s">
        <v>64</v>
      </c>
      <c r="D5" s="27" t="s">
        <v>20</v>
      </c>
      <c r="E5" s="26">
        <v>43494</v>
      </c>
      <c r="F5" s="34" t="s">
        <v>114</v>
      </c>
      <c r="G5" s="27" t="s">
        <v>27</v>
      </c>
      <c r="H5" s="27">
        <v>64.91</v>
      </c>
      <c r="I5" s="27"/>
      <c r="J5" s="27"/>
      <c r="K5" s="35" t="s">
        <v>115</v>
      </c>
      <c r="L5" s="36">
        <v>12000</v>
      </c>
      <c r="M5" s="36">
        <v>18000</v>
      </c>
      <c r="N5" s="36">
        <v>30000</v>
      </c>
      <c r="O5" s="36">
        <v>60000</v>
      </c>
      <c r="P5" s="36">
        <v>300000</v>
      </c>
      <c r="Q5" s="36"/>
      <c r="R5" s="36"/>
      <c r="S5" s="36"/>
      <c r="T5" s="36"/>
      <c r="U5" s="36"/>
      <c r="V5" s="36"/>
      <c r="W5" s="202">
        <v>3.84</v>
      </c>
      <c r="X5" s="202">
        <v>3.54</v>
      </c>
      <c r="Y5" s="202">
        <v>3.52</v>
      </c>
      <c r="Z5" s="202">
        <v>3.37</v>
      </c>
      <c r="AA5" s="202">
        <v>3.31</v>
      </c>
      <c r="AB5" s="202">
        <v>2.65</v>
      </c>
      <c r="AC5" s="202">
        <v>3.84</v>
      </c>
      <c r="AD5" s="202">
        <v>3.54</v>
      </c>
      <c r="AE5" s="202">
        <v>3.52</v>
      </c>
      <c r="AF5" s="202">
        <v>3.37</v>
      </c>
      <c r="AG5" s="202">
        <v>3.31</v>
      </c>
      <c r="AH5" s="202">
        <v>2.65</v>
      </c>
      <c r="AI5" s="27"/>
      <c r="AJ5" s="27"/>
      <c r="AK5" s="27"/>
      <c r="AL5" s="27"/>
      <c r="AM5" s="27"/>
      <c r="AN5" s="27"/>
      <c r="AO5" s="37" t="s">
        <v>116</v>
      </c>
      <c r="AP5" s="37"/>
      <c r="AQ5" s="37">
        <v>3</v>
      </c>
      <c r="AR5" s="37">
        <v>3</v>
      </c>
      <c r="AS5" s="37"/>
      <c r="AT5" s="37">
        <v>0</v>
      </c>
      <c r="AU5" s="37">
        <v>8</v>
      </c>
      <c r="AV5" s="37">
        <v>0</v>
      </c>
      <c r="AW5" s="37">
        <v>0</v>
      </c>
      <c r="AX5" s="37">
        <v>0</v>
      </c>
      <c r="AY5" s="37">
        <v>0</v>
      </c>
      <c r="AZ5" s="37">
        <v>0</v>
      </c>
      <c r="BA5" s="37">
        <v>0</v>
      </c>
      <c r="BB5" s="37"/>
      <c r="BC5" s="37"/>
      <c r="BD5" s="37">
        <v>0</v>
      </c>
      <c r="BE5" s="37">
        <v>0</v>
      </c>
      <c r="BF5" s="37">
        <v>12</v>
      </c>
      <c r="BG5" s="37" t="s">
        <v>28</v>
      </c>
      <c r="BH5" s="37">
        <v>12</v>
      </c>
      <c r="BI5" s="37" t="s">
        <v>116</v>
      </c>
      <c r="BJ5" s="167"/>
      <c r="BK5" s="167"/>
      <c r="BL5" s="34"/>
      <c r="BM5" s="27"/>
      <c r="BN5" s="37"/>
      <c r="BO5" s="37" t="s">
        <v>26</v>
      </c>
      <c r="BP5" s="34" t="s">
        <v>135</v>
      </c>
    </row>
    <row r="6" spans="1:68" s="39" customFormat="1" x14ac:dyDescent="0.2">
      <c r="A6" s="27">
        <v>5</v>
      </c>
      <c r="B6" s="26">
        <v>43563</v>
      </c>
      <c r="C6" s="34" t="s">
        <v>64</v>
      </c>
      <c r="D6" s="27" t="s">
        <v>21</v>
      </c>
      <c r="E6" s="26">
        <v>43494</v>
      </c>
      <c r="F6" s="34" t="s">
        <v>114</v>
      </c>
      <c r="G6" s="27" t="s">
        <v>27</v>
      </c>
      <c r="H6" s="27">
        <v>63.3</v>
      </c>
      <c r="I6" s="27"/>
      <c r="J6" s="27"/>
      <c r="K6" s="35" t="s">
        <v>115</v>
      </c>
      <c r="L6" s="36">
        <v>12000</v>
      </c>
      <c r="M6" s="36">
        <v>18000</v>
      </c>
      <c r="N6" s="36">
        <v>30000</v>
      </c>
      <c r="O6" s="36">
        <v>60000</v>
      </c>
      <c r="P6" s="36">
        <v>300000</v>
      </c>
      <c r="Q6" s="36"/>
      <c r="R6" s="36"/>
      <c r="S6" s="36"/>
      <c r="T6" s="36"/>
      <c r="U6" s="36"/>
      <c r="V6" s="36"/>
      <c r="W6" s="202">
        <v>4.0469999999999997</v>
      </c>
      <c r="X6" s="202">
        <v>3.7890000000000001</v>
      </c>
      <c r="Y6" s="202">
        <v>3.722</v>
      </c>
      <c r="Z6" s="202">
        <v>3.6219999999999999</v>
      </c>
      <c r="AA6" s="202">
        <v>3.3889999999999998</v>
      </c>
      <c r="AB6" s="202">
        <v>2.6419999999999999</v>
      </c>
      <c r="AC6" s="202">
        <v>4.0469999999999997</v>
      </c>
      <c r="AD6" s="202">
        <v>3.7890000000000001</v>
      </c>
      <c r="AE6" s="202">
        <v>3.722</v>
      </c>
      <c r="AF6" s="202">
        <v>3.6219999999999999</v>
      </c>
      <c r="AG6" s="202">
        <v>3.3889999999999998</v>
      </c>
      <c r="AH6" s="202">
        <v>2.6419999999999999</v>
      </c>
      <c r="AI6" s="27"/>
      <c r="AJ6" s="27"/>
      <c r="AK6" s="27"/>
      <c r="AL6" s="27"/>
      <c r="AM6" s="27"/>
      <c r="AN6" s="27"/>
      <c r="AO6" s="37" t="s">
        <v>116</v>
      </c>
      <c r="AP6" s="37"/>
      <c r="AQ6" s="37">
        <v>3</v>
      </c>
      <c r="AR6" s="37">
        <v>3</v>
      </c>
      <c r="AS6" s="37"/>
      <c r="AT6" s="37">
        <v>0</v>
      </c>
      <c r="AU6" s="37">
        <v>8</v>
      </c>
      <c r="AV6" s="37">
        <v>0</v>
      </c>
      <c r="AW6" s="37">
        <v>0</v>
      </c>
      <c r="AX6" s="37">
        <v>0</v>
      </c>
      <c r="AY6" s="37">
        <v>0</v>
      </c>
      <c r="AZ6" s="37">
        <v>0</v>
      </c>
      <c r="BA6" s="37">
        <v>0</v>
      </c>
      <c r="BB6" s="37"/>
      <c r="BC6" s="37"/>
      <c r="BD6" s="37">
        <v>0</v>
      </c>
      <c r="BE6" s="37">
        <v>0</v>
      </c>
      <c r="BF6" s="37">
        <v>12</v>
      </c>
      <c r="BG6" s="37" t="s">
        <v>28</v>
      </c>
      <c r="BH6" s="37">
        <v>12</v>
      </c>
      <c r="BI6" s="37" t="s">
        <v>116</v>
      </c>
      <c r="BJ6" s="167"/>
      <c r="BK6" s="167"/>
      <c r="BL6" s="34"/>
      <c r="BM6" s="27"/>
      <c r="BN6" s="37"/>
      <c r="BO6" s="37" t="s">
        <v>26</v>
      </c>
      <c r="BP6" s="34" t="s">
        <v>132</v>
      </c>
    </row>
    <row r="7" spans="1:68" s="39" customFormat="1" x14ac:dyDescent="0.2">
      <c r="A7" s="27">
        <v>6</v>
      </c>
      <c r="B7" s="26">
        <v>43563</v>
      </c>
      <c r="C7" s="34" t="s">
        <v>64</v>
      </c>
      <c r="D7" s="27" t="s">
        <v>73</v>
      </c>
      <c r="E7" s="26">
        <v>43494</v>
      </c>
      <c r="F7" s="34" t="s">
        <v>114</v>
      </c>
      <c r="G7" s="27" t="s">
        <v>27</v>
      </c>
      <c r="H7" s="27">
        <v>57.81</v>
      </c>
      <c r="I7" s="27"/>
      <c r="J7" s="27"/>
      <c r="K7" s="35" t="s">
        <v>115</v>
      </c>
      <c r="L7" s="36">
        <v>12000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202">
        <v>3.33</v>
      </c>
      <c r="X7" s="202">
        <v>3.25</v>
      </c>
      <c r="Y7" s="202">
        <v>0</v>
      </c>
      <c r="Z7" s="202">
        <v>0</v>
      </c>
      <c r="AA7" s="202">
        <v>0</v>
      </c>
      <c r="AB7" s="202">
        <v>0</v>
      </c>
      <c r="AC7" s="202">
        <v>3.33</v>
      </c>
      <c r="AD7" s="202">
        <v>3.25</v>
      </c>
      <c r="AE7" s="202">
        <v>0</v>
      </c>
      <c r="AF7" s="202">
        <v>0</v>
      </c>
      <c r="AG7" s="202">
        <v>0</v>
      </c>
      <c r="AH7" s="202">
        <v>0</v>
      </c>
      <c r="AI7" s="27"/>
      <c r="AJ7" s="27"/>
      <c r="AK7" s="27"/>
      <c r="AL7" s="27"/>
      <c r="AM7" s="27"/>
      <c r="AN7" s="27"/>
      <c r="AO7" s="37" t="s">
        <v>116</v>
      </c>
      <c r="AP7" s="37"/>
      <c r="AQ7" s="37">
        <v>3</v>
      </c>
      <c r="AR7" s="37">
        <v>3</v>
      </c>
      <c r="AS7" s="37"/>
      <c r="AT7" s="37">
        <v>0</v>
      </c>
      <c r="AU7" s="37">
        <v>8</v>
      </c>
      <c r="AV7" s="37">
        <v>0</v>
      </c>
      <c r="AW7" s="37">
        <v>0</v>
      </c>
      <c r="AX7" s="37">
        <v>0</v>
      </c>
      <c r="AY7" s="37">
        <v>0</v>
      </c>
      <c r="AZ7" s="37">
        <v>0</v>
      </c>
      <c r="BA7" s="37">
        <v>0</v>
      </c>
      <c r="BB7" s="37"/>
      <c r="BC7" s="37"/>
      <c r="BD7" s="37">
        <v>0</v>
      </c>
      <c r="BE7" s="37">
        <v>0</v>
      </c>
      <c r="BF7" s="37">
        <v>12</v>
      </c>
      <c r="BG7" s="37" t="s">
        <v>28</v>
      </c>
      <c r="BH7" s="37">
        <v>12</v>
      </c>
      <c r="BI7" s="37" t="s">
        <v>116</v>
      </c>
      <c r="BJ7" s="167"/>
      <c r="BK7" s="167"/>
      <c r="BL7" s="34"/>
      <c r="BM7" s="27"/>
      <c r="BN7" s="37"/>
      <c r="BO7" s="37" t="s">
        <v>26</v>
      </c>
      <c r="BP7" s="34" t="s">
        <v>131</v>
      </c>
    </row>
  </sheetData>
  <sheetProtection algorithmName="SHA-512" hashValue="c+d+MDZutB6xY30tTI6pVrPWYJVrY85eJQV/Ik0RneAJx+3cNArd2j/8d3FzoZLsT9mfoMhZhu80+3jlatd/JQ==" saltValue="RbgY4tcSj7qVKyT8IbcpUA==" spinCount="100000"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323B-6BEC-BE49-9670-896A6E76F8A5}">
  <sheetPr codeName="Sheet11"/>
  <dimension ref="A1:BE7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26">
        <v>43385</v>
      </c>
      <c r="C2" s="34" t="s">
        <v>64</v>
      </c>
      <c r="D2" s="27" t="s">
        <v>65</v>
      </c>
      <c r="E2" s="26">
        <v>43312</v>
      </c>
      <c r="F2" s="34" t="s">
        <v>22</v>
      </c>
      <c r="G2" s="27" t="s">
        <v>23</v>
      </c>
      <c r="H2" s="27">
        <v>129</v>
      </c>
      <c r="I2" s="35" t="s">
        <v>115</v>
      </c>
      <c r="J2" s="64">
        <v>0</v>
      </c>
      <c r="K2" s="64">
        <v>0</v>
      </c>
      <c r="L2" s="64">
        <v>0</v>
      </c>
      <c r="M2" s="64">
        <v>0</v>
      </c>
      <c r="N2" s="64">
        <v>0</v>
      </c>
      <c r="O2" s="27">
        <v>2.7</v>
      </c>
      <c r="P2" s="27">
        <v>0</v>
      </c>
      <c r="Q2" s="27">
        <v>0</v>
      </c>
      <c r="R2" s="27">
        <v>0</v>
      </c>
      <c r="S2" s="27">
        <v>0</v>
      </c>
      <c r="T2" s="27">
        <v>0</v>
      </c>
      <c r="U2" s="27">
        <v>2.7</v>
      </c>
      <c r="V2" s="27">
        <v>0</v>
      </c>
      <c r="W2" s="27">
        <v>0</v>
      </c>
      <c r="X2" s="27">
        <v>0</v>
      </c>
      <c r="Y2" s="27">
        <v>0</v>
      </c>
      <c r="Z2" s="27">
        <v>0</v>
      </c>
      <c r="AA2" s="27"/>
      <c r="AB2" s="27"/>
      <c r="AC2" s="27"/>
      <c r="AD2" s="27"/>
      <c r="AE2" s="27"/>
      <c r="AF2" s="27"/>
      <c r="AG2" s="37" t="s">
        <v>116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116</v>
      </c>
      <c r="AY2" s="37">
        <v>24</v>
      </c>
      <c r="AZ2" s="37" t="s">
        <v>116</v>
      </c>
      <c r="BA2" s="34"/>
      <c r="BB2" s="27"/>
      <c r="BC2" s="37"/>
      <c r="BD2" s="37" t="s">
        <v>26</v>
      </c>
      <c r="BE2" s="34" t="s">
        <v>128</v>
      </c>
    </row>
    <row r="3" spans="1:57" s="39" customFormat="1" x14ac:dyDescent="0.2">
      <c r="A3" s="27">
        <v>2</v>
      </c>
      <c r="B3" s="26">
        <v>43385</v>
      </c>
      <c r="C3" s="34" t="s">
        <v>64</v>
      </c>
      <c r="D3" s="27" t="s">
        <v>65</v>
      </c>
      <c r="E3" s="26">
        <v>43364</v>
      </c>
      <c r="F3" s="34" t="s">
        <v>114</v>
      </c>
      <c r="G3" s="27" t="s">
        <v>27</v>
      </c>
      <c r="H3" s="27">
        <v>105.94</v>
      </c>
      <c r="I3" s="35" t="s">
        <v>115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2.8</v>
      </c>
      <c r="P3" s="27">
        <v>2.42</v>
      </c>
      <c r="Q3" s="27">
        <v>0</v>
      </c>
      <c r="R3" s="27">
        <v>0</v>
      </c>
      <c r="S3" s="27">
        <v>0</v>
      </c>
      <c r="T3" s="27">
        <v>2.15</v>
      </c>
      <c r="U3" s="27">
        <v>2.8</v>
      </c>
      <c r="V3" s="27">
        <v>2.42</v>
      </c>
      <c r="W3" s="27">
        <v>0</v>
      </c>
      <c r="X3" s="27">
        <v>0</v>
      </c>
      <c r="Y3" s="27">
        <v>0</v>
      </c>
      <c r="Z3" s="27">
        <v>2.15</v>
      </c>
      <c r="AA3" s="27"/>
      <c r="AB3" s="27"/>
      <c r="AC3" s="27"/>
      <c r="AD3" s="27"/>
      <c r="AE3" s="27"/>
      <c r="AF3" s="27"/>
      <c r="AG3" s="37" t="s">
        <v>116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116</v>
      </c>
      <c r="BA3" s="34"/>
      <c r="BB3" s="27"/>
      <c r="BC3" s="37"/>
      <c r="BD3" s="37" t="s">
        <v>26</v>
      </c>
      <c r="BE3" s="34" t="s">
        <v>130</v>
      </c>
    </row>
    <row r="4" spans="1:57" s="39" customFormat="1" x14ac:dyDescent="0.2">
      <c r="A4" s="27">
        <v>3</v>
      </c>
      <c r="B4" s="26">
        <v>43385</v>
      </c>
      <c r="C4" s="34" t="s">
        <v>64</v>
      </c>
      <c r="D4" s="27" t="s">
        <v>20</v>
      </c>
      <c r="E4" s="26">
        <v>43312</v>
      </c>
      <c r="F4" s="34" t="s">
        <v>22</v>
      </c>
      <c r="G4" s="27" t="s">
        <v>23</v>
      </c>
      <c r="H4" s="27">
        <v>72</v>
      </c>
      <c r="I4" s="35" t="s">
        <v>115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27">
        <v>3.7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3.7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/>
      <c r="AB4" s="27"/>
      <c r="AC4" s="27"/>
      <c r="AD4" s="27"/>
      <c r="AE4" s="27"/>
      <c r="AF4" s="27"/>
      <c r="AG4" s="37" t="s">
        <v>116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116</v>
      </c>
      <c r="AY4" s="37">
        <v>24</v>
      </c>
      <c r="AZ4" s="37" t="s">
        <v>116</v>
      </c>
      <c r="BA4" s="34"/>
      <c r="BB4" s="27"/>
      <c r="BC4" s="37"/>
      <c r="BD4" s="37" t="s">
        <v>26</v>
      </c>
      <c r="BE4" s="34" t="s">
        <v>129</v>
      </c>
    </row>
    <row r="5" spans="1:57" s="39" customFormat="1" x14ac:dyDescent="0.2">
      <c r="A5" s="27">
        <v>4</v>
      </c>
      <c r="B5" s="26">
        <v>43385</v>
      </c>
      <c r="C5" s="34" t="s">
        <v>64</v>
      </c>
      <c r="D5" s="27" t="s">
        <v>20</v>
      </c>
      <c r="E5" s="26">
        <v>43364</v>
      </c>
      <c r="F5" s="34" t="s">
        <v>114</v>
      </c>
      <c r="G5" s="27" t="s">
        <v>27</v>
      </c>
      <c r="H5" s="27">
        <v>64.91</v>
      </c>
      <c r="I5" s="35" t="s">
        <v>115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3.84</v>
      </c>
      <c r="P5" s="27">
        <v>3.54</v>
      </c>
      <c r="Q5" s="27">
        <v>3.52</v>
      </c>
      <c r="R5" s="27">
        <v>3.37</v>
      </c>
      <c r="S5" s="27">
        <v>3.31</v>
      </c>
      <c r="T5" s="27">
        <v>2.65</v>
      </c>
      <c r="U5" s="27">
        <v>3.84</v>
      </c>
      <c r="V5" s="27">
        <v>3.54</v>
      </c>
      <c r="W5" s="27">
        <v>3.52</v>
      </c>
      <c r="X5" s="27">
        <v>3.37</v>
      </c>
      <c r="Y5" s="27">
        <v>3.31</v>
      </c>
      <c r="Z5" s="27">
        <v>2.65</v>
      </c>
      <c r="AA5" s="27"/>
      <c r="AB5" s="27"/>
      <c r="AC5" s="27"/>
      <c r="AD5" s="27"/>
      <c r="AE5" s="27"/>
      <c r="AF5" s="27"/>
      <c r="AG5" s="37" t="s">
        <v>116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116</v>
      </c>
      <c r="BA5" s="34"/>
      <c r="BB5" s="27"/>
      <c r="BC5" s="37"/>
      <c r="BD5" s="37" t="s">
        <v>26</v>
      </c>
      <c r="BE5" s="34" t="s">
        <v>133</v>
      </c>
    </row>
    <row r="6" spans="1:57" s="39" customFormat="1" x14ac:dyDescent="0.2">
      <c r="A6" s="27">
        <v>5</v>
      </c>
      <c r="B6" s="26">
        <v>43385</v>
      </c>
      <c r="C6" s="34" t="s">
        <v>64</v>
      </c>
      <c r="D6" s="27" t="s">
        <v>21</v>
      </c>
      <c r="E6" s="26">
        <v>43364</v>
      </c>
      <c r="F6" s="34" t="s">
        <v>114</v>
      </c>
      <c r="G6" s="27" t="s">
        <v>27</v>
      </c>
      <c r="H6" s="27">
        <v>63.3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4.0469999999999997</v>
      </c>
      <c r="P6" s="27">
        <v>3.7890000000000001</v>
      </c>
      <c r="Q6" s="27">
        <v>3.722</v>
      </c>
      <c r="R6" s="27">
        <v>3.6219999999999999</v>
      </c>
      <c r="S6" s="27">
        <v>3.3889999999999998</v>
      </c>
      <c r="T6" s="27">
        <v>2.6419999999999999</v>
      </c>
      <c r="U6" s="27">
        <v>4.0469999999999997</v>
      </c>
      <c r="V6" s="27">
        <v>3.7890000000000001</v>
      </c>
      <c r="W6" s="27">
        <v>3.722</v>
      </c>
      <c r="X6" s="27">
        <v>3.6219999999999999</v>
      </c>
      <c r="Y6" s="27">
        <v>3.3889999999999998</v>
      </c>
      <c r="Z6" s="27">
        <v>2.6419999999999999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 t="s">
        <v>132</v>
      </c>
    </row>
    <row r="7" spans="1:57" s="39" customFormat="1" x14ac:dyDescent="0.2">
      <c r="A7" s="27">
        <v>6</v>
      </c>
      <c r="B7" s="26">
        <v>43385</v>
      </c>
      <c r="C7" s="34" t="s">
        <v>64</v>
      </c>
      <c r="D7" s="27" t="s">
        <v>73</v>
      </c>
      <c r="E7" s="26">
        <v>43364</v>
      </c>
      <c r="F7" s="34" t="s">
        <v>114</v>
      </c>
      <c r="G7" s="27" t="s">
        <v>27</v>
      </c>
      <c r="H7" s="27">
        <v>57.81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3.33</v>
      </c>
      <c r="P7" s="27">
        <v>0</v>
      </c>
      <c r="Q7" s="27">
        <v>0</v>
      </c>
      <c r="R7" s="27">
        <v>0</v>
      </c>
      <c r="S7" s="27">
        <v>0</v>
      </c>
      <c r="T7" s="27">
        <v>3.25</v>
      </c>
      <c r="U7" s="27">
        <v>3.33</v>
      </c>
      <c r="V7" s="27">
        <v>0</v>
      </c>
      <c r="W7" s="27">
        <v>0</v>
      </c>
      <c r="X7" s="27">
        <v>0</v>
      </c>
      <c r="Y7" s="27">
        <v>0</v>
      </c>
      <c r="Z7" s="27">
        <v>3.25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 t="s">
        <v>131</v>
      </c>
    </row>
  </sheetData>
  <sheetProtection algorithmName="SHA-512" hashValue="rCQzULqlxtK06SByZFhQYdTlgj3CHCW1QEOY04/x27wnDmSpOVJTsBgaIqAVXa9Ch+kCxsPAxWlNz3cZ0otIiA==" saltValue="bNwYhBfTYFyMFE2QZe79RQ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561E-4E49-1740-A004-84534579CE72}">
  <sheetPr codeName="Sheet12"/>
  <dimension ref="A1:BE7"/>
  <sheetViews>
    <sheetView zoomScale="120" zoomScaleNormal="120" zoomScalePageLayoutView="120" workbookViewId="0">
      <selection activeCell="U7" sqref="U7:Z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99">
        <v>43202</v>
      </c>
      <c r="C2" s="34" t="s">
        <v>64</v>
      </c>
      <c r="D2" s="27" t="s">
        <v>65</v>
      </c>
      <c r="E2" s="26">
        <v>43186</v>
      </c>
      <c r="F2" s="34" t="s">
        <v>22</v>
      </c>
      <c r="G2" s="27" t="s">
        <v>23</v>
      </c>
      <c r="H2" s="27">
        <v>129</v>
      </c>
      <c r="I2" s="35" t="s">
        <v>115</v>
      </c>
      <c r="J2" s="64">
        <v>0</v>
      </c>
      <c r="K2" s="64">
        <v>0</v>
      </c>
      <c r="L2" s="64">
        <v>0</v>
      </c>
      <c r="M2" s="64">
        <v>0</v>
      </c>
      <c r="N2" s="64">
        <v>0</v>
      </c>
      <c r="O2" s="27">
        <v>2.7</v>
      </c>
      <c r="P2" s="27">
        <v>0</v>
      </c>
      <c r="Q2" s="27">
        <v>0</v>
      </c>
      <c r="R2" s="27">
        <v>0</v>
      </c>
      <c r="S2" s="27">
        <v>0</v>
      </c>
      <c r="T2" s="27">
        <v>0</v>
      </c>
      <c r="U2" s="27">
        <v>2.7</v>
      </c>
      <c r="V2" s="27">
        <v>0</v>
      </c>
      <c r="W2" s="27">
        <v>0</v>
      </c>
      <c r="X2" s="27">
        <v>0</v>
      </c>
      <c r="Y2" s="27">
        <v>0</v>
      </c>
      <c r="Z2" s="27">
        <v>0</v>
      </c>
      <c r="AA2" s="27"/>
      <c r="AB2" s="27"/>
      <c r="AC2" s="27"/>
      <c r="AD2" s="27"/>
      <c r="AE2" s="27"/>
      <c r="AF2" s="27"/>
      <c r="AG2" s="37" t="s">
        <v>116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116</v>
      </c>
      <c r="AY2" s="37">
        <v>24</v>
      </c>
      <c r="AZ2" s="37" t="s">
        <v>116</v>
      </c>
      <c r="BA2" s="34"/>
      <c r="BB2" s="27"/>
      <c r="BC2" s="37"/>
      <c r="BD2" s="37" t="s">
        <v>26</v>
      </c>
      <c r="BE2" s="34"/>
    </row>
    <row r="3" spans="1:57" s="39" customFormat="1" x14ac:dyDescent="0.2">
      <c r="A3" s="27">
        <v>2</v>
      </c>
      <c r="B3" s="99">
        <v>43202</v>
      </c>
      <c r="C3" s="34" t="s">
        <v>64</v>
      </c>
      <c r="D3" s="27" t="s">
        <v>65</v>
      </c>
      <c r="E3" s="26">
        <v>43182</v>
      </c>
      <c r="F3" s="34" t="s">
        <v>114</v>
      </c>
      <c r="G3" s="27" t="s">
        <v>27</v>
      </c>
      <c r="H3" s="27">
        <v>105.94</v>
      </c>
      <c r="I3" s="35" t="s">
        <v>115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2.7959999999999998</v>
      </c>
      <c r="P3" s="27">
        <v>2.42</v>
      </c>
      <c r="Q3" s="27">
        <v>0</v>
      </c>
      <c r="R3" s="27">
        <v>0</v>
      </c>
      <c r="S3" s="27">
        <v>0</v>
      </c>
      <c r="T3" s="27">
        <v>2.1579999999999999</v>
      </c>
      <c r="U3" s="27">
        <v>2.7959999999999998</v>
      </c>
      <c r="V3" s="27">
        <v>2.42</v>
      </c>
      <c r="W3" s="27">
        <v>0</v>
      </c>
      <c r="X3" s="27">
        <v>0</v>
      </c>
      <c r="Y3" s="27">
        <v>0</v>
      </c>
      <c r="Z3" s="27">
        <v>2.1579999999999999</v>
      </c>
      <c r="AA3" s="27"/>
      <c r="AB3" s="27"/>
      <c r="AC3" s="27"/>
      <c r="AD3" s="27"/>
      <c r="AE3" s="27"/>
      <c r="AF3" s="27"/>
      <c r="AG3" s="37" t="s">
        <v>116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116</v>
      </c>
      <c r="BA3" s="34"/>
      <c r="BB3" s="27"/>
      <c r="BC3" s="37"/>
      <c r="BD3" s="37" t="s">
        <v>26</v>
      </c>
      <c r="BE3" s="34"/>
    </row>
    <row r="4" spans="1:57" s="39" customFormat="1" x14ac:dyDescent="0.2">
      <c r="A4" s="27">
        <v>3</v>
      </c>
      <c r="B4" s="99">
        <v>43202</v>
      </c>
      <c r="C4" s="34" t="s">
        <v>64</v>
      </c>
      <c r="D4" s="27" t="s">
        <v>20</v>
      </c>
      <c r="E4" s="26">
        <v>43186</v>
      </c>
      <c r="F4" s="34" t="s">
        <v>22</v>
      </c>
      <c r="G4" s="27" t="s">
        <v>23</v>
      </c>
      <c r="H4" s="27">
        <v>72</v>
      </c>
      <c r="I4" s="35" t="s">
        <v>115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27">
        <v>3.7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3.7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/>
      <c r="AB4" s="27"/>
      <c r="AC4" s="27"/>
      <c r="AD4" s="27"/>
      <c r="AE4" s="27"/>
      <c r="AF4" s="27"/>
      <c r="AG4" s="37" t="s">
        <v>116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116</v>
      </c>
      <c r="AY4" s="37">
        <v>24</v>
      </c>
      <c r="AZ4" s="37" t="s">
        <v>116</v>
      </c>
      <c r="BA4" s="34"/>
      <c r="BB4" s="27"/>
      <c r="BC4" s="37"/>
      <c r="BD4" s="37" t="s">
        <v>26</v>
      </c>
      <c r="BE4" s="34"/>
    </row>
    <row r="5" spans="1:57" s="39" customFormat="1" x14ac:dyDescent="0.2">
      <c r="A5" s="27">
        <v>4</v>
      </c>
      <c r="B5" s="99">
        <v>43202</v>
      </c>
      <c r="C5" s="34" t="s">
        <v>64</v>
      </c>
      <c r="D5" s="27" t="s">
        <v>20</v>
      </c>
      <c r="E5" s="26">
        <v>43182</v>
      </c>
      <c r="F5" s="34" t="s">
        <v>114</v>
      </c>
      <c r="G5" s="27" t="s">
        <v>27</v>
      </c>
      <c r="H5" s="27">
        <v>64.91</v>
      </c>
      <c r="I5" s="35" t="s">
        <v>115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3.8359999999999999</v>
      </c>
      <c r="P5" s="27">
        <v>3.5369999999999999</v>
      </c>
      <c r="Q5" s="27">
        <v>3.5150000000000001</v>
      </c>
      <c r="R5" s="27">
        <v>3.3719999999999999</v>
      </c>
      <c r="S5" s="27">
        <v>3.3050000000000002</v>
      </c>
      <c r="T5" s="27">
        <v>2.6539999999999999</v>
      </c>
      <c r="U5" s="27">
        <v>3.8359999999999999</v>
      </c>
      <c r="V5" s="27">
        <v>3.5369999999999999</v>
      </c>
      <c r="W5" s="27">
        <v>3.5150000000000001</v>
      </c>
      <c r="X5" s="27">
        <v>3.3719999999999999</v>
      </c>
      <c r="Y5" s="27">
        <v>3.3050000000000002</v>
      </c>
      <c r="Z5" s="27">
        <v>2.6539999999999999</v>
      </c>
      <c r="AA5" s="27"/>
      <c r="AB5" s="27"/>
      <c r="AC5" s="27"/>
      <c r="AD5" s="27"/>
      <c r="AE5" s="27"/>
      <c r="AF5" s="27"/>
      <c r="AG5" s="37" t="s">
        <v>116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116</v>
      </c>
      <c r="BA5" s="34"/>
      <c r="BB5" s="27"/>
      <c r="BC5" s="37"/>
      <c r="BD5" s="37" t="s">
        <v>26</v>
      </c>
      <c r="BE5" s="34"/>
    </row>
    <row r="6" spans="1:57" s="39" customFormat="1" x14ac:dyDescent="0.2">
      <c r="A6" s="27">
        <v>5</v>
      </c>
      <c r="B6" s="99">
        <v>43202</v>
      </c>
      <c r="C6" s="34" t="s">
        <v>64</v>
      </c>
      <c r="D6" s="27" t="s">
        <v>21</v>
      </c>
      <c r="E6" s="26">
        <v>43182</v>
      </c>
      <c r="F6" s="34" t="s">
        <v>114</v>
      </c>
      <c r="G6" s="27" t="s">
        <v>27</v>
      </c>
      <c r="H6" s="27">
        <v>63.3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4.0469999999999997</v>
      </c>
      <c r="P6" s="27">
        <v>3.7890000000000001</v>
      </c>
      <c r="Q6" s="27">
        <v>3.722</v>
      </c>
      <c r="R6" s="27">
        <v>3.6219999999999999</v>
      </c>
      <c r="S6" s="27">
        <v>3.3889999999999998</v>
      </c>
      <c r="T6" s="27">
        <v>2.6419999999999999</v>
      </c>
      <c r="U6" s="27">
        <v>4.0469999999999997</v>
      </c>
      <c r="V6" s="27">
        <v>3.7890000000000001</v>
      </c>
      <c r="W6" s="27">
        <v>3.722</v>
      </c>
      <c r="X6" s="27">
        <v>3.6219999999999999</v>
      </c>
      <c r="Y6" s="27">
        <v>3.3889999999999998</v>
      </c>
      <c r="Z6" s="27">
        <v>2.6419999999999999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/>
    </row>
    <row r="7" spans="1:57" s="39" customFormat="1" x14ac:dyDescent="0.2">
      <c r="A7" s="27">
        <v>6</v>
      </c>
      <c r="B7" s="99">
        <v>43202</v>
      </c>
      <c r="C7" s="34" t="s">
        <v>64</v>
      </c>
      <c r="D7" s="27" t="s">
        <v>73</v>
      </c>
      <c r="E7" s="26">
        <v>43182</v>
      </c>
      <c r="F7" s="34" t="s">
        <v>114</v>
      </c>
      <c r="G7" s="27" t="s">
        <v>27</v>
      </c>
      <c r="H7" s="27">
        <v>57.81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3.3239999999999998</v>
      </c>
      <c r="P7" s="27">
        <v>0</v>
      </c>
      <c r="Q7" s="27">
        <v>0</v>
      </c>
      <c r="R7" s="27">
        <v>0</v>
      </c>
      <c r="S7" s="27">
        <v>0</v>
      </c>
      <c r="T7" s="27">
        <v>3.2440000000000002</v>
      </c>
      <c r="U7" s="27">
        <v>3.3239999999999998</v>
      </c>
      <c r="V7" s="27">
        <v>0</v>
      </c>
      <c r="W7" s="27">
        <v>0</v>
      </c>
      <c r="X7" s="27">
        <v>0</v>
      </c>
      <c r="Y7" s="27">
        <v>0</v>
      </c>
      <c r="Z7" s="27">
        <v>3.2440000000000002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/>
    </row>
  </sheetData>
  <sheetProtection algorithmName="SHA-512" hashValue="GvgGB5XsIo3Q9CaFXfrNhLSfzIf58/OSVgzXon1jaKf/tWArLrwhAu2X+Ip9aIuwtap2jm6m1iL91alMC+C0sw==" saltValue="a/dG3qJuzT+6AeHCn9DPrQ==" spinCount="100000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/>
  <dimension ref="A1:BE7"/>
  <sheetViews>
    <sheetView zoomScale="120" zoomScaleNormal="120" zoomScalePageLayoutView="120" workbookViewId="0">
      <selection activeCell="U7" sqref="U7:Z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26">
        <v>43012</v>
      </c>
      <c r="C2" s="34" t="s">
        <v>118</v>
      </c>
      <c r="D2" s="27" t="s">
        <v>119</v>
      </c>
      <c r="E2" s="26">
        <v>42919</v>
      </c>
      <c r="F2" s="34" t="s">
        <v>120</v>
      </c>
      <c r="G2" s="27" t="s">
        <v>121</v>
      </c>
      <c r="H2" s="27">
        <v>129</v>
      </c>
      <c r="I2" s="35" t="s">
        <v>122</v>
      </c>
      <c r="J2" s="64">
        <v>0</v>
      </c>
      <c r="K2" s="64">
        <v>0</v>
      </c>
      <c r="L2" s="64">
        <v>0</v>
      </c>
      <c r="M2" s="64">
        <v>0</v>
      </c>
      <c r="N2" s="64">
        <v>0</v>
      </c>
      <c r="O2" s="27">
        <v>2.7</v>
      </c>
      <c r="P2" s="27">
        <v>0</v>
      </c>
      <c r="Q2" s="27">
        <v>0</v>
      </c>
      <c r="R2" s="27">
        <v>0</v>
      </c>
      <c r="S2" s="27">
        <v>0</v>
      </c>
      <c r="T2" s="27">
        <v>0</v>
      </c>
      <c r="U2" s="27">
        <v>2.7</v>
      </c>
      <c r="V2" s="27">
        <v>0</v>
      </c>
      <c r="W2" s="27">
        <v>0</v>
      </c>
      <c r="X2" s="27">
        <v>0</v>
      </c>
      <c r="Y2" s="27">
        <v>0</v>
      </c>
      <c r="Z2" s="27">
        <v>0</v>
      </c>
      <c r="AA2" s="27"/>
      <c r="AB2" s="27"/>
      <c r="AC2" s="27"/>
      <c r="AD2" s="27"/>
      <c r="AE2" s="27"/>
      <c r="AF2" s="27"/>
      <c r="AG2" s="37" t="s">
        <v>123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123</v>
      </c>
      <c r="AY2" s="37">
        <v>24</v>
      </c>
      <c r="AZ2" s="37" t="s">
        <v>123</v>
      </c>
      <c r="BA2" s="34"/>
      <c r="BB2" s="27"/>
      <c r="BC2" s="37"/>
      <c r="BD2" s="37" t="s">
        <v>124</v>
      </c>
      <c r="BE2" s="34"/>
    </row>
    <row r="3" spans="1:57" s="39" customFormat="1" x14ac:dyDescent="0.2">
      <c r="A3" s="27">
        <v>2</v>
      </c>
      <c r="B3" s="26">
        <v>43012</v>
      </c>
      <c r="C3" s="34" t="s">
        <v>118</v>
      </c>
      <c r="D3" s="27" t="s">
        <v>119</v>
      </c>
      <c r="E3" s="26">
        <v>42917</v>
      </c>
      <c r="F3" s="34" t="s">
        <v>125</v>
      </c>
      <c r="G3" s="27" t="s">
        <v>126</v>
      </c>
      <c r="H3" s="27">
        <v>105.94</v>
      </c>
      <c r="I3" s="35" t="s">
        <v>122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2.7959999999999998</v>
      </c>
      <c r="P3" s="27">
        <v>2.42</v>
      </c>
      <c r="Q3" s="27">
        <v>0</v>
      </c>
      <c r="R3" s="27">
        <v>0</v>
      </c>
      <c r="S3" s="27">
        <v>0</v>
      </c>
      <c r="T3" s="27">
        <v>2.1579999999999999</v>
      </c>
      <c r="U3" s="27">
        <v>2.7959999999999998</v>
      </c>
      <c r="V3" s="27">
        <v>2.42</v>
      </c>
      <c r="W3" s="27">
        <v>0</v>
      </c>
      <c r="X3" s="27">
        <v>0</v>
      </c>
      <c r="Y3" s="27">
        <v>0</v>
      </c>
      <c r="Z3" s="27">
        <v>2.1579999999999999</v>
      </c>
      <c r="AA3" s="27"/>
      <c r="AB3" s="27"/>
      <c r="AC3" s="27"/>
      <c r="AD3" s="27"/>
      <c r="AE3" s="27"/>
      <c r="AF3" s="27"/>
      <c r="AG3" s="37" t="s">
        <v>123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123</v>
      </c>
      <c r="BA3" s="34"/>
      <c r="BB3" s="27"/>
      <c r="BC3" s="37"/>
      <c r="BD3" s="37" t="s">
        <v>124</v>
      </c>
      <c r="BE3" s="34"/>
    </row>
    <row r="4" spans="1:57" s="39" customFormat="1" x14ac:dyDescent="0.2">
      <c r="A4" s="27">
        <v>3</v>
      </c>
      <c r="B4" s="26">
        <v>43012</v>
      </c>
      <c r="C4" s="34" t="s">
        <v>118</v>
      </c>
      <c r="D4" s="27" t="s">
        <v>127</v>
      </c>
      <c r="E4" s="26">
        <v>42919</v>
      </c>
      <c r="F4" s="34" t="s">
        <v>120</v>
      </c>
      <c r="G4" s="27" t="s">
        <v>121</v>
      </c>
      <c r="H4" s="27">
        <v>72</v>
      </c>
      <c r="I4" s="35" t="s">
        <v>122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27">
        <v>3.7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3.7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/>
      <c r="AB4" s="27"/>
      <c r="AC4" s="27"/>
      <c r="AD4" s="27"/>
      <c r="AE4" s="27"/>
      <c r="AF4" s="27"/>
      <c r="AG4" s="37" t="s">
        <v>123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123</v>
      </c>
      <c r="AY4" s="37">
        <v>24</v>
      </c>
      <c r="AZ4" s="37" t="s">
        <v>123</v>
      </c>
      <c r="BA4" s="34"/>
      <c r="BB4" s="27"/>
      <c r="BC4" s="37"/>
      <c r="BD4" s="37" t="s">
        <v>124</v>
      </c>
      <c r="BE4" s="34"/>
    </row>
    <row r="5" spans="1:57" s="39" customFormat="1" x14ac:dyDescent="0.2">
      <c r="A5" s="27">
        <v>4</v>
      </c>
      <c r="B5" s="26">
        <v>43012</v>
      </c>
      <c r="C5" s="34" t="s">
        <v>118</v>
      </c>
      <c r="D5" s="27" t="s">
        <v>127</v>
      </c>
      <c r="E5" s="26">
        <v>42917</v>
      </c>
      <c r="F5" s="34" t="s">
        <v>125</v>
      </c>
      <c r="G5" s="27" t="s">
        <v>126</v>
      </c>
      <c r="H5" s="27">
        <v>64.91</v>
      </c>
      <c r="I5" s="35" t="s">
        <v>122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3.8359999999999999</v>
      </c>
      <c r="P5" s="27">
        <v>3.5369999999999999</v>
      </c>
      <c r="Q5" s="27">
        <v>3.5150000000000001</v>
      </c>
      <c r="R5" s="27">
        <v>3.3719999999999999</v>
      </c>
      <c r="S5" s="27">
        <v>3.3050000000000002</v>
      </c>
      <c r="T5" s="27">
        <v>2.6539999999999999</v>
      </c>
      <c r="U5" s="27">
        <v>3.8359999999999999</v>
      </c>
      <c r="V5" s="27">
        <v>3.5369999999999999</v>
      </c>
      <c r="W5" s="27">
        <v>3.5150000000000001</v>
      </c>
      <c r="X5" s="27">
        <v>3.3719999999999999</v>
      </c>
      <c r="Y5" s="27">
        <v>3.3050000000000002</v>
      </c>
      <c r="Z5" s="27">
        <v>2.6539999999999999</v>
      </c>
      <c r="AA5" s="27"/>
      <c r="AB5" s="27"/>
      <c r="AC5" s="27"/>
      <c r="AD5" s="27"/>
      <c r="AE5" s="27"/>
      <c r="AF5" s="27"/>
      <c r="AG5" s="37" t="s">
        <v>123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123</v>
      </c>
      <c r="BA5" s="34"/>
      <c r="BB5" s="27"/>
      <c r="BC5" s="37"/>
      <c r="BD5" s="37" t="s">
        <v>124</v>
      </c>
      <c r="BE5" s="34"/>
    </row>
    <row r="6" spans="1:57" s="39" customFormat="1" x14ac:dyDescent="0.2">
      <c r="A6" s="27">
        <v>5</v>
      </c>
      <c r="B6" s="26">
        <v>43012</v>
      </c>
      <c r="C6" s="34" t="s">
        <v>64</v>
      </c>
      <c r="D6" s="27" t="s">
        <v>21</v>
      </c>
      <c r="E6" s="26">
        <v>42917</v>
      </c>
      <c r="F6" s="34" t="s">
        <v>114</v>
      </c>
      <c r="G6" s="27" t="s">
        <v>27</v>
      </c>
      <c r="H6" s="27">
        <v>63.3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4.0469999999999997</v>
      </c>
      <c r="P6" s="27">
        <v>3.7890000000000001</v>
      </c>
      <c r="Q6" s="27">
        <v>3.722</v>
      </c>
      <c r="R6" s="27">
        <v>3.6219999999999999</v>
      </c>
      <c r="S6" s="27">
        <v>3.3889999999999998</v>
      </c>
      <c r="T6" s="27">
        <v>2.6419999999999999</v>
      </c>
      <c r="U6" s="27">
        <v>4.0469999999999997</v>
      </c>
      <c r="V6" s="27">
        <v>3.7890000000000001</v>
      </c>
      <c r="W6" s="27">
        <v>3.722</v>
      </c>
      <c r="X6" s="27">
        <v>3.6219999999999999</v>
      </c>
      <c r="Y6" s="27">
        <v>3.3889999999999998</v>
      </c>
      <c r="Z6" s="27">
        <v>2.6419999999999999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/>
    </row>
    <row r="7" spans="1:57" s="39" customFormat="1" x14ac:dyDescent="0.2">
      <c r="A7" s="27">
        <v>6</v>
      </c>
      <c r="B7" s="26">
        <v>43012</v>
      </c>
      <c r="C7" s="34" t="s">
        <v>64</v>
      </c>
      <c r="D7" s="27" t="s">
        <v>73</v>
      </c>
      <c r="E7" s="26">
        <v>42917</v>
      </c>
      <c r="F7" s="34" t="s">
        <v>114</v>
      </c>
      <c r="G7" s="27" t="s">
        <v>27</v>
      </c>
      <c r="H7" s="27">
        <v>57.81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3.3239999999999998</v>
      </c>
      <c r="P7" s="27">
        <v>0</v>
      </c>
      <c r="Q7" s="27">
        <v>0</v>
      </c>
      <c r="R7" s="27">
        <v>0</v>
      </c>
      <c r="S7" s="27">
        <v>0</v>
      </c>
      <c r="T7" s="27">
        <v>3.2440000000000002</v>
      </c>
      <c r="U7" s="27">
        <v>3.3239999999999998</v>
      </c>
      <c r="V7" s="27">
        <v>0</v>
      </c>
      <c r="W7" s="27">
        <v>0</v>
      </c>
      <c r="X7" s="27">
        <v>0</v>
      </c>
      <c r="Y7" s="27">
        <v>0</v>
      </c>
      <c r="Z7" s="27">
        <v>3.2440000000000002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/>
    </row>
  </sheetData>
  <sheetProtection algorithmName="SHA-512" hashValue="GQ2T6fWTAQqpTBQRuzvyFgJvx4NT1p2100HFoQpHrQ0G5SURu6V98zzCIuieBVcAMATVv9nsQowptjy13NlOgg==" saltValue="XKgbSCgQbTRDC5muZDgC+Q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BE7"/>
  <sheetViews>
    <sheetView zoomScale="120" zoomScaleNormal="120" zoomScalePageLayoutView="120" workbookViewId="0">
      <selection activeCell="A2" sqref="A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26">
        <v>42843</v>
      </c>
      <c r="C2" s="34" t="s">
        <v>64</v>
      </c>
      <c r="D2" s="27" t="s">
        <v>65</v>
      </c>
      <c r="E2" s="26">
        <v>42614</v>
      </c>
      <c r="F2" s="34" t="s">
        <v>22</v>
      </c>
      <c r="G2" s="27" t="s">
        <v>23</v>
      </c>
      <c r="H2" s="27">
        <v>139.524</v>
      </c>
      <c r="I2" s="35" t="s">
        <v>115</v>
      </c>
      <c r="J2" s="36">
        <v>102000</v>
      </c>
      <c r="K2" s="36">
        <v>600000</v>
      </c>
      <c r="L2" s="36">
        <v>600000</v>
      </c>
      <c r="M2" s="36">
        <v>600000</v>
      </c>
      <c r="N2" s="36">
        <v>600000</v>
      </c>
      <c r="O2" s="27">
        <v>2.6240000000000001</v>
      </c>
      <c r="P2" s="27">
        <v>2.423</v>
      </c>
      <c r="Q2" s="27">
        <v>0</v>
      </c>
      <c r="R2" s="27">
        <v>0</v>
      </c>
      <c r="S2" s="27">
        <v>0</v>
      </c>
      <c r="T2" s="27">
        <v>2.0979999999999999</v>
      </c>
      <c r="U2" s="27">
        <v>2.6240000000000001</v>
      </c>
      <c r="V2" s="27">
        <v>2.423</v>
      </c>
      <c r="W2" s="27">
        <v>0</v>
      </c>
      <c r="X2" s="27">
        <v>0</v>
      </c>
      <c r="Y2" s="27">
        <v>0</v>
      </c>
      <c r="Z2" s="27">
        <v>2.0979999999999999</v>
      </c>
      <c r="AA2" s="27"/>
      <c r="AB2" s="27"/>
      <c r="AC2" s="27"/>
      <c r="AD2" s="27"/>
      <c r="AE2" s="27"/>
      <c r="AF2" s="27"/>
      <c r="AG2" s="37" t="s">
        <v>116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116</v>
      </c>
      <c r="AY2" s="37">
        <v>24</v>
      </c>
      <c r="AZ2" s="37" t="s">
        <v>116</v>
      </c>
      <c r="BA2" s="34"/>
      <c r="BB2" s="27"/>
      <c r="BC2" s="37"/>
      <c r="BD2" s="37" t="s">
        <v>26</v>
      </c>
      <c r="BE2" s="34"/>
    </row>
    <row r="3" spans="1:57" s="39" customFormat="1" x14ac:dyDescent="0.2">
      <c r="A3" s="27">
        <v>2</v>
      </c>
      <c r="B3" s="26">
        <v>42843</v>
      </c>
      <c r="C3" s="34" t="s">
        <v>64</v>
      </c>
      <c r="D3" s="27" t="s">
        <v>65</v>
      </c>
      <c r="E3" s="26">
        <v>42660</v>
      </c>
      <c r="F3" s="34" t="s">
        <v>114</v>
      </c>
      <c r="G3" s="27" t="s">
        <v>27</v>
      </c>
      <c r="H3" s="27">
        <v>104.35</v>
      </c>
      <c r="I3" s="35" t="s">
        <v>115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2.706</v>
      </c>
      <c r="P3" s="27">
        <v>2.3559999999999999</v>
      </c>
      <c r="Q3" s="27">
        <v>0</v>
      </c>
      <c r="R3" s="27">
        <v>0</v>
      </c>
      <c r="S3" s="27">
        <v>0</v>
      </c>
      <c r="T3" s="27">
        <v>2.0939999999999999</v>
      </c>
      <c r="U3" s="27">
        <v>2.706</v>
      </c>
      <c r="V3" s="27">
        <v>2.3559999999999999</v>
      </c>
      <c r="W3" s="27">
        <v>0</v>
      </c>
      <c r="X3" s="27">
        <v>0</v>
      </c>
      <c r="Y3" s="27">
        <v>0</v>
      </c>
      <c r="Z3" s="27">
        <v>2.0939999999999999</v>
      </c>
      <c r="AA3" s="27"/>
      <c r="AB3" s="27"/>
      <c r="AC3" s="27"/>
      <c r="AD3" s="27"/>
      <c r="AE3" s="27"/>
      <c r="AF3" s="27"/>
      <c r="AG3" s="37" t="s">
        <v>116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116</v>
      </c>
      <c r="BA3" s="34"/>
      <c r="BB3" s="27"/>
      <c r="BC3" s="37"/>
      <c r="BD3" s="37" t="s">
        <v>26</v>
      </c>
      <c r="BE3" s="34"/>
    </row>
    <row r="4" spans="1:57" s="39" customFormat="1" x14ac:dyDescent="0.2">
      <c r="A4" s="27">
        <v>3</v>
      </c>
      <c r="B4" s="26">
        <v>42843</v>
      </c>
      <c r="C4" s="34" t="s">
        <v>64</v>
      </c>
      <c r="D4" s="27" t="s">
        <v>20</v>
      </c>
      <c r="E4" s="26">
        <v>42614</v>
      </c>
      <c r="F4" s="34" t="s">
        <v>22</v>
      </c>
      <c r="G4" s="27" t="s">
        <v>23</v>
      </c>
      <c r="H4" s="27">
        <v>70.41</v>
      </c>
      <c r="I4" s="35" t="s">
        <v>115</v>
      </c>
      <c r="J4" s="36">
        <v>12000</v>
      </c>
      <c r="K4" s="36">
        <v>30000</v>
      </c>
      <c r="L4" s="36">
        <v>60000</v>
      </c>
      <c r="M4" s="36">
        <v>120000</v>
      </c>
      <c r="N4" s="36">
        <v>120000</v>
      </c>
      <c r="O4" s="27">
        <v>3.544</v>
      </c>
      <c r="P4" s="27">
        <v>3.4359999999999999</v>
      </c>
      <c r="Q4" s="27">
        <v>3.37</v>
      </c>
      <c r="R4" s="27">
        <v>3.2170000000000001</v>
      </c>
      <c r="S4" s="27">
        <v>0</v>
      </c>
      <c r="T4" s="27">
        <v>2.9660000000000002</v>
      </c>
      <c r="U4" s="27">
        <v>3.544</v>
      </c>
      <c r="V4" s="27">
        <v>3.4359999999999999</v>
      </c>
      <c r="W4" s="27">
        <v>3.37</v>
      </c>
      <c r="X4" s="27">
        <v>3.2170000000000001</v>
      </c>
      <c r="Y4" s="27">
        <v>0</v>
      </c>
      <c r="Z4" s="27">
        <v>2.9660000000000002</v>
      </c>
      <c r="AA4" s="27"/>
      <c r="AB4" s="27"/>
      <c r="AC4" s="27"/>
      <c r="AD4" s="27"/>
      <c r="AE4" s="27"/>
      <c r="AF4" s="27"/>
      <c r="AG4" s="37" t="s">
        <v>116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116</v>
      </c>
      <c r="AY4" s="37">
        <v>24</v>
      </c>
      <c r="AZ4" s="37" t="s">
        <v>116</v>
      </c>
      <c r="BA4" s="34"/>
      <c r="BB4" s="27"/>
      <c r="BC4" s="37"/>
      <c r="BD4" s="37" t="s">
        <v>26</v>
      </c>
      <c r="BE4" s="34"/>
    </row>
    <row r="5" spans="1:57" s="39" customFormat="1" x14ac:dyDescent="0.2">
      <c r="A5" s="27">
        <v>4</v>
      </c>
      <c r="B5" s="26">
        <v>42843</v>
      </c>
      <c r="C5" s="34" t="s">
        <v>64</v>
      </c>
      <c r="D5" s="27" t="s">
        <v>20</v>
      </c>
      <c r="E5" s="26">
        <v>42660</v>
      </c>
      <c r="F5" s="34" t="s">
        <v>114</v>
      </c>
      <c r="G5" s="27" t="s">
        <v>27</v>
      </c>
      <c r="H5" s="27">
        <v>64.39</v>
      </c>
      <c r="I5" s="35" t="s">
        <v>115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3.7639999999999998</v>
      </c>
      <c r="P5" s="27">
        <v>3.4670000000000001</v>
      </c>
      <c r="Q5" s="27">
        <v>3.4460000000000002</v>
      </c>
      <c r="R5" s="27">
        <v>3.3050000000000002</v>
      </c>
      <c r="S5" s="27">
        <v>3.2410000000000001</v>
      </c>
      <c r="T5" s="27">
        <v>2.5960000000000001</v>
      </c>
      <c r="U5" s="27">
        <v>3.7639999999999998</v>
      </c>
      <c r="V5" s="27">
        <v>3.4670000000000001</v>
      </c>
      <c r="W5" s="27">
        <v>3.4460000000000002</v>
      </c>
      <c r="X5" s="27">
        <v>3.3050000000000002</v>
      </c>
      <c r="Y5" s="27">
        <v>3.2410000000000001</v>
      </c>
      <c r="Z5" s="27">
        <v>2.5960000000000001</v>
      </c>
      <c r="AA5" s="27"/>
      <c r="AB5" s="27"/>
      <c r="AC5" s="27"/>
      <c r="AD5" s="27"/>
      <c r="AE5" s="27"/>
      <c r="AF5" s="27"/>
      <c r="AG5" s="37" t="s">
        <v>116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116</v>
      </c>
      <c r="BA5" s="34"/>
      <c r="BB5" s="27"/>
      <c r="BC5" s="37"/>
      <c r="BD5" s="37" t="s">
        <v>26</v>
      </c>
      <c r="BE5" s="34"/>
    </row>
    <row r="6" spans="1:57" s="39" customFormat="1" x14ac:dyDescent="0.2">
      <c r="A6" s="27">
        <v>5</v>
      </c>
      <c r="B6" s="26">
        <v>42843</v>
      </c>
      <c r="C6" s="34" t="s">
        <v>64</v>
      </c>
      <c r="D6" s="27" t="s">
        <v>21</v>
      </c>
      <c r="E6" s="26">
        <v>42660</v>
      </c>
      <c r="F6" s="34" t="s">
        <v>114</v>
      </c>
      <c r="G6" s="27" t="s">
        <v>27</v>
      </c>
      <c r="H6" s="27">
        <v>62.78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3.972</v>
      </c>
      <c r="P6" s="27">
        <v>3.7160000000000002</v>
      </c>
      <c r="Q6" s="27">
        <v>3.65</v>
      </c>
      <c r="R6" s="27">
        <v>3.552</v>
      </c>
      <c r="S6" s="27">
        <v>3.323</v>
      </c>
      <c r="T6" s="27">
        <v>2.5819999999999999</v>
      </c>
      <c r="U6" s="27">
        <v>3.972</v>
      </c>
      <c r="V6" s="27">
        <v>3.7160000000000002</v>
      </c>
      <c r="W6" s="27">
        <v>3.65</v>
      </c>
      <c r="X6" s="27">
        <v>3.552</v>
      </c>
      <c r="Y6" s="27">
        <v>3.323</v>
      </c>
      <c r="Z6" s="27">
        <v>2.5819999999999999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/>
    </row>
    <row r="7" spans="1:57" s="39" customFormat="1" x14ac:dyDescent="0.2">
      <c r="A7" s="27">
        <v>6</v>
      </c>
      <c r="B7" s="26">
        <v>42843</v>
      </c>
      <c r="C7" s="34" t="s">
        <v>64</v>
      </c>
      <c r="D7" s="27" t="s">
        <v>73</v>
      </c>
      <c r="E7" s="26">
        <v>42660</v>
      </c>
      <c r="F7" s="34" t="s">
        <v>114</v>
      </c>
      <c r="G7" s="27" t="s">
        <v>27</v>
      </c>
      <c r="H7" s="27">
        <v>57.72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3.266</v>
      </c>
      <c r="P7" s="27">
        <v>0</v>
      </c>
      <c r="Q7" s="27">
        <v>0</v>
      </c>
      <c r="R7" s="27">
        <v>0</v>
      </c>
      <c r="S7" s="27">
        <v>0</v>
      </c>
      <c r="T7" s="27">
        <v>3.1859999999999999</v>
      </c>
      <c r="U7" s="27">
        <v>3.266</v>
      </c>
      <c r="V7" s="27">
        <v>0</v>
      </c>
      <c r="W7" s="27">
        <v>0</v>
      </c>
      <c r="X7" s="27">
        <v>0</v>
      </c>
      <c r="Y7" s="27">
        <v>0</v>
      </c>
      <c r="Z7" s="27">
        <v>3.1859999999999999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/>
    </row>
  </sheetData>
  <sheetProtection algorithmName="SHA-512" hashValue="17EE9cybVr+NIZC3AAaZOX5X8X2L9u8rrTjwb9m1h27PjmP5TGClDLFvzULBshwWVU9JEJ1me/qoVHkm7CS4/g==" saltValue="fBzG2D4VOit9bdZtmFTXaA==" spinCount="100000" sheet="1" objects="1" scenarios="1"/>
  <phoneticPr fontId="3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BE7"/>
  <sheetViews>
    <sheetView zoomScale="120" zoomScaleNormal="120" zoomScalePageLayoutView="120" workbookViewId="0">
      <selection activeCell="E21" sqref="E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26">
        <v>42484</v>
      </c>
      <c r="C2" s="34" t="s">
        <v>64</v>
      </c>
      <c r="D2" s="27" t="s">
        <v>65</v>
      </c>
      <c r="E2" s="26">
        <v>42405</v>
      </c>
      <c r="F2" s="34" t="s">
        <v>22</v>
      </c>
      <c r="G2" s="27" t="s">
        <v>23</v>
      </c>
      <c r="H2" s="27">
        <v>120.44</v>
      </c>
      <c r="I2" s="35" t="s">
        <v>115</v>
      </c>
      <c r="J2" s="36">
        <v>102000</v>
      </c>
      <c r="K2" s="36">
        <v>600000</v>
      </c>
      <c r="L2" s="36">
        <v>600000</v>
      </c>
      <c r="M2" s="36">
        <v>600000</v>
      </c>
      <c r="N2" s="36">
        <v>600000</v>
      </c>
      <c r="O2" s="27">
        <v>2.4369999999999998</v>
      </c>
      <c r="P2" s="27">
        <v>2.2480000000000002</v>
      </c>
      <c r="Q2" s="27">
        <v>0</v>
      </c>
      <c r="R2" s="27">
        <v>0</v>
      </c>
      <c r="S2" s="27">
        <v>0</v>
      </c>
      <c r="T2" s="27">
        <v>1.9379999999999999</v>
      </c>
      <c r="U2" s="27">
        <v>2.4369999999999998</v>
      </c>
      <c r="V2" s="27">
        <v>2.2480000000000002</v>
      </c>
      <c r="W2" s="27">
        <v>0</v>
      </c>
      <c r="X2" s="27">
        <v>0</v>
      </c>
      <c r="Y2" s="27">
        <v>0</v>
      </c>
      <c r="Z2" s="27">
        <v>1.9379999999999999</v>
      </c>
      <c r="AA2" s="27"/>
      <c r="AB2" s="27"/>
      <c r="AC2" s="27"/>
      <c r="AD2" s="27"/>
      <c r="AE2" s="27"/>
      <c r="AF2" s="27"/>
      <c r="AG2" s="37" t="s">
        <v>116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116</v>
      </c>
      <c r="AY2" s="37">
        <v>24</v>
      </c>
      <c r="AZ2" s="37" t="s">
        <v>116</v>
      </c>
      <c r="BA2" s="34" t="s">
        <v>24</v>
      </c>
      <c r="BB2" s="27" t="s">
        <v>25</v>
      </c>
      <c r="BC2" s="37">
        <v>25</v>
      </c>
      <c r="BD2" s="37" t="s">
        <v>26</v>
      </c>
      <c r="BE2" s="34"/>
    </row>
    <row r="3" spans="1:57" s="39" customFormat="1" x14ac:dyDescent="0.2">
      <c r="A3" s="27">
        <v>2</v>
      </c>
      <c r="B3" s="26">
        <v>42484</v>
      </c>
      <c r="C3" s="34" t="s">
        <v>64</v>
      </c>
      <c r="D3" s="27" t="s">
        <v>65</v>
      </c>
      <c r="E3" s="26">
        <v>42461</v>
      </c>
      <c r="F3" s="34" t="s">
        <v>114</v>
      </c>
      <c r="G3" s="27" t="s">
        <v>27</v>
      </c>
      <c r="H3" s="27">
        <v>99.38</v>
      </c>
      <c r="I3" s="35" t="s">
        <v>115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2.577</v>
      </c>
      <c r="P3" s="27">
        <v>2.2440000000000002</v>
      </c>
      <c r="Q3" s="27">
        <v>0</v>
      </c>
      <c r="R3" s="27">
        <v>0</v>
      </c>
      <c r="S3" s="27">
        <v>0</v>
      </c>
      <c r="T3" s="27">
        <v>1.9950000000000001</v>
      </c>
      <c r="U3" s="27">
        <v>2.577</v>
      </c>
      <c r="V3" s="27">
        <v>2.2440000000000002</v>
      </c>
      <c r="W3" s="27">
        <v>0</v>
      </c>
      <c r="X3" s="27">
        <v>0</v>
      </c>
      <c r="Y3" s="27">
        <v>0</v>
      </c>
      <c r="Z3" s="27">
        <v>1.9950000000000001</v>
      </c>
      <c r="AA3" s="27"/>
      <c r="AB3" s="27"/>
      <c r="AC3" s="27"/>
      <c r="AD3" s="27"/>
      <c r="AE3" s="27"/>
      <c r="AF3" s="27"/>
      <c r="AG3" s="37" t="s">
        <v>116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116</v>
      </c>
      <c r="BA3" s="34"/>
      <c r="BB3" s="27"/>
      <c r="BC3" s="37"/>
      <c r="BD3" s="37" t="s">
        <v>26</v>
      </c>
      <c r="BE3" s="34"/>
    </row>
    <row r="4" spans="1:57" s="39" customFormat="1" x14ac:dyDescent="0.2">
      <c r="A4" s="27">
        <v>3</v>
      </c>
      <c r="B4" s="26">
        <v>42484</v>
      </c>
      <c r="C4" s="34" t="s">
        <v>64</v>
      </c>
      <c r="D4" s="27" t="s">
        <v>20</v>
      </c>
      <c r="E4" s="26">
        <v>42405</v>
      </c>
      <c r="F4" s="34" t="s">
        <v>22</v>
      </c>
      <c r="G4" s="27" t="s">
        <v>23</v>
      </c>
      <c r="H4" s="27">
        <v>70.5</v>
      </c>
      <c r="I4" s="35" t="s">
        <v>115</v>
      </c>
      <c r="J4" s="36">
        <v>12000</v>
      </c>
      <c r="K4" s="36">
        <v>30000</v>
      </c>
      <c r="L4" s="36">
        <v>60000</v>
      </c>
      <c r="M4" s="36">
        <v>120000</v>
      </c>
      <c r="N4" s="36">
        <v>120000</v>
      </c>
      <c r="O4" s="27">
        <v>3.5830000000000002</v>
      </c>
      <c r="P4" s="27">
        <v>3.46</v>
      </c>
      <c r="Q4" s="27">
        <v>3.39</v>
      </c>
      <c r="R4" s="27">
        <v>3.23</v>
      </c>
      <c r="S4" s="27">
        <v>0</v>
      </c>
      <c r="T4" s="27">
        <v>2.964</v>
      </c>
      <c r="U4" s="27">
        <v>3.5830000000000002</v>
      </c>
      <c r="V4" s="27">
        <v>3.46</v>
      </c>
      <c r="W4" s="27">
        <v>3.39</v>
      </c>
      <c r="X4" s="27">
        <v>3.23</v>
      </c>
      <c r="Y4" s="27">
        <v>0</v>
      </c>
      <c r="Z4" s="27">
        <v>2.964</v>
      </c>
      <c r="AA4" s="27"/>
      <c r="AB4" s="27"/>
      <c r="AC4" s="27"/>
      <c r="AD4" s="27"/>
      <c r="AE4" s="27"/>
      <c r="AF4" s="27"/>
      <c r="AG4" s="37" t="s">
        <v>116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116</v>
      </c>
      <c r="AY4" s="37">
        <v>24</v>
      </c>
      <c r="AZ4" s="37" t="s">
        <v>116</v>
      </c>
      <c r="BA4" s="34" t="s">
        <v>24</v>
      </c>
      <c r="BB4" s="27" t="s">
        <v>25</v>
      </c>
      <c r="BC4" s="37">
        <v>25</v>
      </c>
      <c r="BD4" s="37" t="s">
        <v>26</v>
      </c>
      <c r="BE4" s="34"/>
    </row>
    <row r="5" spans="1:57" s="39" customFormat="1" x14ac:dyDescent="0.2">
      <c r="A5" s="27">
        <v>4</v>
      </c>
      <c r="B5" s="26">
        <v>42484</v>
      </c>
      <c r="C5" s="34" t="s">
        <v>64</v>
      </c>
      <c r="D5" s="27" t="s">
        <v>20</v>
      </c>
      <c r="E5" s="26">
        <v>42461</v>
      </c>
      <c r="F5" s="34" t="s">
        <v>114</v>
      </c>
      <c r="G5" s="27" t="s">
        <v>27</v>
      </c>
      <c r="H5" s="27">
        <v>64.39</v>
      </c>
      <c r="I5" s="35" t="s">
        <v>115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3.7639999999999998</v>
      </c>
      <c r="P5" s="27">
        <v>3.4670000000000001</v>
      </c>
      <c r="Q5" s="27">
        <v>3.4460000000000002</v>
      </c>
      <c r="R5" s="27">
        <v>3.3050000000000002</v>
      </c>
      <c r="S5" s="27">
        <v>3.2410000000000001</v>
      </c>
      <c r="T5" s="27">
        <v>2.5960000000000001</v>
      </c>
      <c r="U5" s="27">
        <v>3.7639999999999998</v>
      </c>
      <c r="V5" s="27">
        <v>3.4670000000000001</v>
      </c>
      <c r="W5" s="27">
        <v>3.4460000000000002</v>
      </c>
      <c r="X5" s="27">
        <v>3.3050000000000002</v>
      </c>
      <c r="Y5" s="27">
        <v>3.2410000000000001</v>
      </c>
      <c r="Z5" s="27">
        <v>2.5960000000000001</v>
      </c>
      <c r="AA5" s="27"/>
      <c r="AB5" s="27"/>
      <c r="AC5" s="27"/>
      <c r="AD5" s="27"/>
      <c r="AE5" s="27"/>
      <c r="AF5" s="27"/>
      <c r="AG5" s="37" t="s">
        <v>116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116</v>
      </c>
      <c r="BA5" s="34"/>
      <c r="BB5" s="27"/>
      <c r="BC5" s="37"/>
      <c r="BD5" s="37" t="s">
        <v>26</v>
      </c>
      <c r="BE5" s="34"/>
    </row>
    <row r="6" spans="1:57" s="39" customFormat="1" x14ac:dyDescent="0.2">
      <c r="A6" s="27">
        <v>5</v>
      </c>
      <c r="B6" s="26">
        <v>42484</v>
      </c>
      <c r="C6" s="34" t="s">
        <v>64</v>
      </c>
      <c r="D6" s="27" t="s">
        <v>21</v>
      </c>
      <c r="E6" s="26">
        <v>42461</v>
      </c>
      <c r="F6" s="34" t="s">
        <v>114</v>
      </c>
      <c r="G6" s="27" t="s">
        <v>27</v>
      </c>
      <c r="H6" s="27">
        <v>62.78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3.972</v>
      </c>
      <c r="P6" s="27">
        <v>3.7160000000000002</v>
      </c>
      <c r="Q6" s="27">
        <v>3.65</v>
      </c>
      <c r="R6" s="27">
        <v>3.552</v>
      </c>
      <c r="S6" s="27">
        <v>3.323</v>
      </c>
      <c r="T6" s="27">
        <v>2.5819999999999999</v>
      </c>
      <c r="U6" s="27">
        <v>3.972</v>
      </c>
      <c r="V6" s="27">
        <v>3.7160000000000002</v>
      </c>
      <c r="W6" s="27">
        <v>3.65</v>
      </c>
      <c r="X6" s="27">
        <v>3.552</v>
      </c>
      <c r="Y6" s="27">
        <v>3.323</v>
      </c>
      <c r="Z6" s="27">
        <v>2.5819999999999999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/>
    </row>
    <row r="7" spans="1:57" s="39" customFormat="1" x14ac:dyDescent="0.2">
      <c r="A7" s="27">
        <v>6</v>
      </c>
      <c r="B7" s="26">
        <v>42484</v>
      </c>
      <c r="C7" s="34" t="s">
        <v>64</v>
      </c>
      <c r="D7" s="27" t="s">
        <v>73</v>
      </c>
      <c r="E7" s="26">
        <v>42461</v>
      </c>
      <c r="F7" s="34" t="s">
        <v>114</v>
      </c>
      <c r="G7" s="27" t="s">
        <v>27</v>
      </c>
      <c r="H7" s="27">
        <v>57.72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3.266</v>
      </c>
      <c r="P7" s="27">
        <v>0</v>
      </c>
      <c r="Q7" s="27">
        <v>0</v>
      </c>
      <c r="R7" s="27">
        <v>0</v>
      </c>
      <c r="S7" s="27">
        <v>0</v>
      </c>
      <c r="T7" s="27">
        <v>3.1859999999999999</v>
      </c>
      <c r="U7" s="27">
        <v>3.266</v>
      </c>
      <c r="V7" s="27">
        <v>0</v>
      </c>
      <c r="W7" s="27">
        <v>0</v>
      </c>
      <c r="X7" s="27">
        <v>0</v>
      </c>
      <c r="Y7" s="27">
        <v>0</v>
      </c>
      <c r="Z7" s="27">
        <v>3.1859999999999999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/>
    </row>
  </sheetData>
  <sheetProtection algorithmName="SHA-512" hashValue="T33fvcRNx0ILncgMtlMaNNVJ18AQZlTQCPgdRkz4+EDMJX5Ksb9TKzZaTUa6B5uXD+2jPp4MzdrrTbVwBju+AQ==" saltValue="jI585cwR15zD1ve6igqV/w==" spinCount="100000" sheet="1" objects="1" scenarios="1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95E8-80EA-1D4F-A8B0-2AC48E01C1B1}">
  <sheetPr codeName="Sheet26">
    <tabColor theme="4" tint="0.79998168889431442"/>
  </sheetPr>
  <dimension ref="A1:AV61"/>
  <sheetViews>
    <sheetView topLeftCell="B1" zoomScale="90" zoomScaleNormal="90" workbookViewId="0">
      <selection activeCell="AE22" sqref="AE22:AE23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80" t="s">
        <v>38</v>
      </c>
      <c r="B1" s="80"/>
      <c r="C1" s="80"/>
      <c r="D1" s="80"/>
      <c r="E1" s="332"/>
      <c r="F1" s="332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</row>
    <row r="2" spans="1:48" x14ac:dyDescent="0.2">
      <c r="A2" s="82" t="s">
        <v>72</v>
      </c>
      <c r="B2" s="80"/>
      <c r="C2" s="80"/>
      <c r="D2" s="80"/>
      <c r="E2" s="332"/>
      <c r="F2" s="332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</row>
    <row r="3" spans="1:48" ht="16" thickBot="1" x14ac:dyDescent="0.25">
      <c r="A3" s="80"/>
      <c r="B3" s="83"/>
      <c r="C3" s="80"/>
      <c r="D3" s="80"/>
      <c r="E3" s="332"/>
      <c r="F3" s="332"/>
      <c r="G3" s="80"/>
      <c r="H3" s="80"/>
      <c r="I3" s="80"/>
      <c r="J3" s="83"/>
      <c r="K3" s="84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</row>
    <row r="4" spans="1:48" x14ac:dyDescent="0.2">
      <c r="A4" s="70" t="s">
        <v>95</v>
      </c>
      <c r="B4" s="71"/>
      <c r="C4" s="71"/>
      <c r="D4" s="71"/>
      <c r="E4" s="189"/>
      <c r="F4" s="189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</row>
    <row r="5" spans="1:48" x14ac:dyDescent="0.2">
      <c r="A5" s="73" t="s">
        <v>189</v>
      </c>
      <c r="B5" s="74"/>
      <c r="C5" s="79">
        <v>100000</v>
      </c>
      <c r="D5" s="75"/>
      <c r="E5" s="74"/>
      <c r="F5" s="190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</row>
    <row r="6" spans="1:48" x14ac:dyDescent="0.2">
      <c r="A6" s="33"/>
      <c r="B6" s="74"/>
      <c r="C6" s="74"/>
      <c r="D6" s="74"/>
      <c r="E6" s="74"/>
      <c r="F6" s="191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</row>
    <row r="7" spans="1:48" ht="76" x14ac:dyDescent="0.2">
      <c r="A7" s="238" t="s">
        <v>41</v>
      </c>
      <c r="B7" s="107" t="s">
        <v>96</v>
      </c>
      <c r="C7" s="107" t="s">
        <v>97</v>
      </c>
      <c r="D7" s="305" t="s">
        <v>8</v>
      </c>
      <c r="E7" s="306" t="s">
        <v>179</v>
      </c>
      <c r="F7" s="306" t="s">
        <v>180</v>
      </c>
      <c r="G7" s="305" t="s">
        <v>9</v>
      </c>
      <c r="H7" s="305" t="s">
        <v>10</v>
      </c>
      <c r="I7" s="305" t="s">
        <v>11</v>
      </c>
      <c r="J7" s="305" t="s">
        <v>12</v>
      </c>
      <c r="K7" s="305" t="s">
        <v>13</v>
      </c>
      <c r="L7" s="305" t="s">
        <v>14</v>
      </c>
      <c r="M7" s="305" t="s">
        <v>15</v>
      </c>
      <c r="N7" s="305" t="s">
        <v>16</v>
      </c>
      <c r="O7" s="305" t="s">
        <v>98</v>
      </c>
      <c r="P7" s="305" t="s">
        <v>99</v>
      </c>
      <c r="Q7" s="305" t="s">
        <v>66</v>
      </c>
      <c r="R7" s="305" t="s">
        <v>67</v>
      </c>
      <c r="S7" s="306" t="s">
        <v>181</v>
      </c>
      <c r="T7" s="307" t="s">
        <v>182</v>
      </c>
      <c r="U7" s="308" t="s">
        <v>183</v>
      </c>
      <c r="V7" s="309" t="s">
        <v>101</v>
      </c>
      <c r="W7" s="309" t="s">
        <v>102</v>
      </c>
      <c r="X7" s="309" t="s">
        <v>103</v>
      </c>
      <c r="Y7" s="309" t="s">
        <v>104</v>
      </c>
      <c r="Z7" s="310" t="s">
        <v>184</v>
      </c>
      <c r="AA7" s="310" t="s">
        <v>185</v>
      </c>
      <c r="AB7" s="311" t="s">
        <v>69</v>
      </c>
      <c r="AC7" s="311" t="s">
        <v>70</v>
      </c>
      <c r="AD7" s="312" t="s">
        <v>36</v>
      </c>
      <c r="AE7" s="312" t="s">
        <v>37</v>
      </c>
      <c r="AF7" s="313" t="s">
        <v>107</v>
      </c>
      <c r="AG7" s="314" t="s">
        <v>71</v>
      </c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</row>
    <row r="8" spans="1:48" ht="20" customHeight="1" x14ac:dyDescent="0.2">
      <c r="A8" s="343" t="str">
        <f>'QLD Apr 2022'!D2</f>
        <v>APT Brisbane South</v>
      </c>
      <c r="B8" s="207" t="str">
        <f>'QLD Apr 2022'!F2</f>
        <v>AGL</v>
      </c>
      <c r="C8" s="304" t="str">
        <f>'QLD Apr 2022'!G2</f>
        <v>Business Value Saver</v>
      </c>
      <c r="D8" s="296">
        <f>365*'QLD Apr 2022'!H2/100</f>
        <v>466.43681818181807</v>
      </c>
      <c r="E8" s="297">
        <f>IF('QLD Apr 2022'!AQ2=3,0.5,IF('QLD Apr 2022'!AQ2=2,0.33,0))</f>
        <v>0.5</v>
      </c>
      <c r="F8" s="297">
        <f>1-E8</f>
        <v>0.5</v>
      </c>
      <c r="G8" s="296">
        <f>IF('QLD Apr 2022'!K2="",($C$5*E8/'QLD Apr 2022'!AQ2*'QLD Apr 2022'!W2/100)*'QLD Apr 2022'!AQ2,IF($C$5*E8/'QLD Apr 2022'!AQ2&gt;='QLD Apr 2022'!L2,('QLD Apr 2022'!L2*'QLD Apr 2022'!W2/100)*'QLD Apr 2022'!AQ2,($C$5*E8/'QLD Apr 2022'!AQ2*'QLD Apr 2022'!W2/100)*'QLD Apr 2022'!AQ2))</f>
        <v>1222.727272727273</v>
      </c>
      <c r="H8" s="296">
        <f>IF(AND('QLD Apr 2022'!L2&gt;0,'QLD Apr 2022'!M2&gt;0),IF($C$5*E8/'QLD Apr 2022'!AQ2&lt;'QLD Apr 2022'!L2,0,IF(($C$5*E8/'QLD Apr 2022'!AQ2-'QLD Apr 2022'!L2)&lt;=('QLD Apr 2022'!M2+'QLD Apr 2022'!L2),((($C$5*E8/'QLD Apr 2022'!AQ2-'QLD Apr 2022'!L2)*'QLD Apr 2022'!X2/100))*'QLD Apr 2022'!AQ2,((('QLD Apr 2022'!M2)*'QLD Apr 2022'!X2/100)*'QLD Apr 2022'!AQ2))),0)</f>
        <v>0</v>
      </c>
      <c r="I8" s="296">
        <f>IF(AND('QLD Apr 2022'!M2&gt;0,'QLD Apr 2022'!N2&gt;0),IF($C$5*E8/'QLD Apr 2022'!AQ2&lt;('QLD Apr 2022'!L2+'QLD Apr 2022'!M2),0,IF(($C$5*E8/'QLD Apr 2022'!AQ2-'QLD Apr 2022'!L2+'QLD Apr 2022'!M2)&lt;=('QLD Apr 2022'!L2+'QLD Apr 2022'!M2+'QLD Apr 2022'!N2),((($C$5*E8/'QLD Apr 2022'!AQ2-('QLD Apr 2022'!L2+'QLD Apr 2022'!M2))*'QLD Apr 2022'!Y2/100))*'QLD Apr 2022'!AQ2,('QLD Apr 2022'!N2*'QLD Apr 2022'!Y2/100)*'QLD Apr 2022'!AQ2)),0)</f>
        <v>0</v>
      </c>
      <c r="J8" s="296">
        <f>IF(AND('QLD Apr 2022'!N2&gt;0,'QLD Apr 2022'!O2&gt;0),IF($C$5*E8/'QLD Apr 2022'!AQ2&lt;('QLD Apr 2022'!L2+'QLD Apr 2022'!M2+'QLD Apr 2022'!N2),0,IF(($C$5*E8/'QLD Apr 2022'!AQ2-'QLD Apr 2022'!L2+'QLD Apr 2022'!M2+'QLD Apr 2022'!N2)&lt;=('QLD Apr 2022'!L2+'QLD Apr 2022'!M2+'QLD Apr 2022'!N2+'QLD Apr 2022'!O2),(($C$5*E8/'QLD Apr 2022'!AQ2-('QLD Apr 2022'!L2+'QLD Apr 2022'!M2+'QLD Apr 2022'!N2))*'QLD Apr 2022'!Z2/100)*'QLD Apr 2022'!AQ2,('QLD Apr 2022'!O2*'QLD Apr 2022'!Z2/100)*'QLD Apr 2022'!AQ2)),0)</f>
        <v>0</v>
      </c>
      <c r="K8" s="296">
        <f>IF(AND('QLD Apr 2022'!O2&gt;0,'QLD Apr 2022'!P2&gt;0),IF($C$5*E8/'QLD Apr 2022'!AQ2&lt;('QLD Apr 2022'!L2+'QLD Apr 2022'!M2+'QLD Apr 2022'!N2+'QLD Apr 2022'!O2),0,IF(($C$5*E8/'QLD Apr 2022'!AQ2-'QLD Apr 2022'!L2+'QLD Apr 2022'!M2+'QLD Apr 2022'!N2+'QLD Apr 2022'!O2)&lt;=('QLD Apr 2022'!L2+'QLD Apr 2022'!M2+'QLD Apr 2022'!N2+'QLD Apr 2022'!O2+'QLD Apr 2022'!P2),(($C$5*E8/'QLD Apr 2022'!AQ2-('QLD Apr 2022'!L2+'QLD Apr 2022'!M2+'QLD Apr 2022'!N2+'QLD Apr 2022'!O2))*'QLD Apr 2022'!AA2/100)*'QLD Apr 2022'!AQ2,('QLD Apr 2022'!P2*'QLD Apr 2022'!AA2/100)*'QLD Apr 2022'!AQ2)),0)</f>
        <v>0</v>
      </c>
      <c r="L8" s="296">
        <f>IF(AND('QLD Apr 2022'!P2&gt;0,'QLD Apr 2022'!O2&gt;0),IF(($C$5*E8/'QLD Apr 2022'!AQ2&lt;SUM('QLD Apr 2022'!L2:P2)),(0),($C$5*E8/'QLD Apr 2022'!AQ2-SUM('QLD Apr 2022'!L2:P2))*'QLD Apr 2022'!AB2/100)* 'QLD Apr 2022'!AQ2,IF(AND('QLD Apr 2022'!O2&gt;0,'QLD Apr 2022'!P2=""),IF(($C$5*E8/'QLD Apr 2022'!AQ2&lt; SUM('QLD Apr 2022'!L2:O2)),(0),($C$5*E8/'QLD Apr 2022'!AQ2-SUM('QLD Apr 2022'!L2:O2))*'QLD Apr 2022'!AA2/100)* 'QLD Apr 2022'!AQ2,IF(AND('QLD Apr 2022'!N2&gt;0,'QLD Apr 2022'!O2=""),IF(($C$5*E8/'QLD Apr 2022'!AQ2&lt; SUM('QLD Apr 2022'!L2:N2)),(0),($C$5*E8/'QLD Apr 2022'!AQ2-SUM('QLD Apr 2022'!L2:N2))*'QLD Apr 2022'!Z2/100)* 'QLD Apr 2022'!AQ2,IF(AND('QLD Apr 2022'!M2&gt;0,'QLD Apr 2022'!N2=""),IF(($C$5*E8/'QLD Apr 2022'!AQ2&lt;'QLD Apr 2022'!M2+'QLD Apr 2022'!L2),(0),(($C$5*E8/'QLD Apr 2022'!AQ2-('QLD Apr 2022'!M2+'QLD Apr 2022'!L2))*'QLD Apr 2022'!Y2/100))*'QLD Apr 2022'!AQ2,IF(AND('QLD Apr 2022'!L2&gt;0,'QLD Apr 2022'!M2=""&gt;0),IF(($C$5*E8/'QLD Apr 2022'!AQ2&lt;'QLD Apr 2022'!L2),(0),($C$5*E8/'QLD Apr 2022'!AQ2-'QLD Apr 2022'!L2)*'QLD Apr 2022'!X2/100)*'QLD Apr 2022'!AQ2,0)))))</f>
        <v>0</v>
      </c>
      <c r="M8" s="296">
        <f>IF('QLD Apr 2022'!K2="",($C$5*F8/'QLD Apr 2022'!AR2*'QLD Apr 2022'!AC2/100)*'QLD Apr 2022'!AR2,IF($C$5*F8/'QLD Apr 2022'!AR2&gt;='QLD Apr 2022'!L2,('QLD Apr 2022'!L2*'QLD Apr 2022'!AC2/100)*'QLD Apr 2022'!AR2,($C$5*F8/'QLD Apr 2022'!AR2*'QLD Apr 2022'!AC2/100)*'QLD Apr 2022'!AR2))</f>
        <v>1222.727272727273</v>
      </c>
      <c r="N8" s="296">
        <f>IF(AND('QLD Apr 2022'!L2&gt;0,'QLD Apr 2022'!M2&gt;0),IF($C$5*F8/'QLD Apr 2022'!AR2&lt;'QLD Apr 2022'!L2,0,IF(($C$5*F8/'QLD Apr 2022'!AR2-'QLD Apr 2022'!L2)&lt;=('QLD Apr 2022'!M2+'QLD Apr 2022'!L2),((($C$5*F8/'QLD Apr 2022'!AR2-'QLD Apr 2022'!L2)*'QLD Apr 2022'!AD2/100))*'QLD Apr 2022'!AR2,((('QLD Apr 2022'!M2)*'QLD Apr 2022'!AD2/100)*'QLD Apr 2022'!AR2))),0)</f>
        <v>0</v>
      </c>
      <c r="O8" s="296">
        <f>IF(AND('QLD Apr 2022'!M2&gt;0,'QLD Apr 2022'!N2&gt;0),IF($C$5*F8/'QLD Apr 2022'!AR2&lt;('QLD Apr 2022'!L2+'QLD Apr 2022'!M2),0,IF(($C$5*F8/'QLD Apr 2022'!AR2-'QLD Apr 2022'!L2+'QLD Apr 2022'!M2)&lt;=('QLD Apr 2022'!L2+'QLD Apr 2022'!M2+'QLD Apr 2022'!N2),((($C$5*F8/'QLD Apr 2022'!AR2-('QLD Apr 2022'!L2+'QLD Apr 2022'!M2))*'QLD Apr 2022'!AE2/100))*'QLD Apr 2022'!AR2,('QLD Apr 2022'!N2*'QLD Apr 2022'!AE2/100)*'QLD Apr 2022'!AR2)),0)</f>
        <v>0</v>
      </c>
      <c r="P8" s="296">
        <f>IF(AND('QLD Apr 2022'!N2&gt;0,'QLD Apr 2022'!O2&gt;0),IF($C$5*F8/'QLD Apr 2022'!AR2&lt;('QLD Apr 2022'!L2+'QLD Apr 2022'!M2+'QLD Apr 2022'!N2),0,IF(($C$5*F8/'QLD Apr 2022'!AR2-'QLD Apr 2022'!L2+'QLD Apr 2022'!M2+'QLD Apr 2022'!N2)&lt;=('QLD Apr 2022'!L2+'QLD Apr 2022'!M2+'QLD Apr 2022'!N2+'QLD Apr 2022'!O2),(($C$5*F8/'QLD Apr 2022'!AR2-('QLD Apr 2022'!L2+'QLD Apr 2022'!M2+'QLD Apr 2022'!N2))*'QLD Apr 2022'!AF2/100)*'QLD Apr 2022'!AR2,('QLD Apr 2022'!O2*'QLD Apr 2022'!AF2/100)*'QLD Apr 2022'!AR2)),0)</f>
        <v>0</v>
      </c>
      <c r="Q8" s="296">
        <f>IF(AND('QLD Apr 2022'!P2&gt;0,'QLD Apr 2022'!P2&gt;0),IF($C$5*F8/'QLD Apr 2022'!AR2&lt;('QLD Apr 2022'!L2+'QLD Apr 2022'!M2+'QLD Apr 2022'!N2+'QLD Apr 2022'!O2),0,IF(($C$5*F8/'QLD Apr 2022'!AR2-'QLD Apr 2022'!L2+'QLD Apr 2022'!M2+'QLD Apr 2022'!N2+'QLD Apr 2022'!O2)&lt;=('QLD Apr 2022'!L2+'QLD Apr 2022'!M2+'QLD Apr 2022'!N2+'QLD Apr 2022'!O2+'QLD Apr 2022'!P2),(($C$5*F8/'QLD Apr 2022'!AR2-('QLD Apr 2022'!L2+'QLD Apr 2022'!M2+'QLD Apr 2022'!N2+'QLD Apr 2022'!O2))*'QLD Apr 2022'!AG2/100)*'QLD Apr 2022'!AR2,('QLD Apr 2022'!P2*'QLD Apr 2022'!AG2/100)*'QLD Apr 2022'!AR2)),0)</f>
        <v>0</v>
      </c>
      <c r="R8" s="296">
        <f>IF(AND('QLD Apr 2022'!P2&gt;0,'QLD Apr 2022'!O2&gt;0),IF(($C$5*F8/'QLD Apr 2022'!AR2&lt;SUM('QLD Apr 2022'!L2:P2)),(0),($C$5*F8/'QLD Apr 2022'!AR2-SUM('QLD Apr 2022'!L2:P2))*'QLD Apr 2022'!AB2/100)* 'QLD Apr 2022'!AR2,IF(AND('QLD Apr 2022'!O2&gt;0,'QLD Apr 2022'!P2=""),IF(($C$5*F8/'QLD Apr 2022'!AR2&lt; SUM('QLD Apr 2022'!L2:O2)),(0),($C$5*F8/'QLD Apr 2022'!AR2-SUM('QLD Apr 2022'!L2:O2))*'QLD Apr 2022'!AG2/100)* 'QLD Apr 2022'!AR2,IF(AND('QLD Apr 2022'!N2&gt;0,'QLD Apr 2022'!O2=""),IF(($C$5*F8/'QLD Apr 2022'!AR2&lt; SUM('QLD Apr 2022'!L2:N2)),(0),($C$5*F8/'QLD Apr 2022'!AR2-SUM('QLD Apr 2022'!L2:N2))*'QLD Apr 2022'!AF2/100)* 'QLD Apr 2022'!AR2,IF(AND('QLD Apr 2022'!M2&gt;0,'QLD Apr 2022'!N2=""),IF(($C$5*F8/'QLD Apr 2022'!AR2&lt;'QLD Apr 2022'!M2+'QLD Apr 2022'!L2),(0),(($C$5*F8/'QLD Apr 2022'!AR2-('QLD Apr 2022'!M2+'QLD Apr 2022'!L2))*'QLD Apr 2022'!AE2/100))*'QLD Apr 2022'!AR2,IF(AND('QLD Apr 2022'!L2&gt;0,'QLD Apr 2022'!M2=""&gt;0),IF(($C$5*F8/'QLD Apr 2022'!AR2&lt;'QLD Apr 2022'!L2),(0),($C$5*F8/'QLD Apr 2022'!AR2-'QLD Apr 2022'!L2)*'QLD Apr 2022'!AD2/100)*'QLD Apr 2022'!AR2,0)))))</f>
        <v>0</v>
      </c>
      <c r="S8" s="298">
        <f>SUM(G8:R8)</f>
        <v>2445.454545454546</v>
      </c>
      <c r="T8" s="299">
        <f>S8+D8</f>
        <v>2911.8913636363641</v>
      </c>
      <c r="U8" s="300">
        <f>T8*1.1</f>
        <v>3203.0805000000009</v>
      </c>
      <c r="V8" s="114">
        <f>'QLD Apr 2022'!AT2</f>
        <v>0</v>
      </c>
      <c r="W8" s="114">
        <f>'QLD Apr 2022'!AU2</f>
        <v>0</v>
      </c>
      <c r="X8" s="114">
        <f>'QLD Apr 2022'!AV2</f>
        <v>0</v>
      </c>
      <c r="Y8" s="114">
        <f>'QLD Apr 2022'!AW2</f>
        <v>0</v>
      </c>
      <c r="Z8" s="301" t="str">
        <f>IF(SUM(V8:Y8)=0,"No discount",IF(V8&gt;0,"Guaranteed off bill",IF(W8&gt;0,"Guaranteed off usage",IF(X8&gt;0,"Pay-on-time off bill","Pay-on-time off usage"))))</f>
        <v>No discount</v>
      </c>
      <c r="AA8" s="301" t="str">
        <f>IF(OR(B8="Origin Energy",B8="Red Energy",B8="Powershop"),"Inclusive","Exclusive")</f>
        <v>Exclusive</v>
      </c>
      <c r="AB8" s="299">
        <f t="shared" ref="AB8:AB23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2911.8913636363641</v>
      </c>
      <c r="AC8" s="299">
        <f t="shared" ref="AC8:AC23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2911.8913636363641</v>
      </c>
      <c r="AD8" s="302">
        <f t="shared" ref="AD8:AE23" si="2">AB8*1.1</f>
        <v>3203.0805000000009</v>
      </c>
      <c r="AE8" s="302">
        <f t="shared" si="2"/>
        <v>3203.0805000000009</v>
      </c>
      <c r="AF8" s="303">
        <f>'QLD Apr 2022'!BF2</f>
        <v>0</v>
      </c>
      <c r="AG8" s="121" t="str">
        <f>'QLD Apr 2022'!BG2</f>
        <v>n</v>
      </c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</row>
    <row r="9" spans="1:48" ht="20" customHeight="1" x14ac:dyDescent="0.2">
      <c r="A9" s="341"/>
      <c r="B9" s="207" t="str">
        <f>'QLD Apr 2022'!F3</f>
        <v>Origin Energy</v>
      </c>
      <c r="C9" s="207" t="str">
        <f>'QLD Apr 2022'!G3</f>
        <v>Business Go</v>
      </c>
      <c r="D9" s="296">
        <f>365*'QLD Apr 2022'!H3/100</f>
        <v>412.48318181818178</v>
      </c>
      <c r="E9" s="297">
        <f>IF('QLD Apr 2022'!AQ3=3,0.5,IF('QLD Apr 2022'!AQ3=2,0.33,0))</f>
        <v>0.5</v>
      </c>
      <c r="F9" s="297">
        <f t="shared" ref="F9:F23" si="3">1-E9</f>
        <v>0.5</v>
      </c>
      <c r="G9" s="296">
        <f>IF('QLD Apr 2022'!K3="",($C$5*E9/'QLD Apr 2022'!AQ3*'QLD Apr 2022'!W3/100)*'QLD Apr 2022'!AQ3,IF($C$5*E9/'QLD Apr 2022'!AQ3&gt;='QLD Apr 2022'!L3,('QLD Apr 2022'!L3*'QLD Apr 2022'!W3/100)*'QLD Apr 2022'!AQ3,($C$5*E9/'QLD Apr 2022'!AQ3*'QLD Apr 2022'!W3/100)*'QLD Apr 2022'!AQ3))</f>
        <v>1472.7272727272727</v>
      </c>
      <c r="H9" s="296">
        <f>IF(AND('QLD Apr 2022'!L3&gt;0,'QLD Apr 2022'!M3&gt;0),IF($C$5*E9/'QLD Apr 2022'!AQ3&lt;'QLD Apr 2022'!L3,0,IF(($C$5*E9/'QLD Apr 2022'!AQ3-'QLD Apr 2022'!L3)&lt;=('QLD Apr 2022'!M3+'QLD Apr 2022'!L3),((($C$5*E9/'QLD Apr 2022'!AQ3-'QLD Apr 2022'!L3)*'QLD Apr 2022'!X3/100))*'QLD Apr 2022'!AQ3,((('QLD Apr 2022'!M3)*'QLD Apr 2022'!X3/100)*'QLD Apr 2022'!AQ3))),0)</f>
        <v>0</v>
      </c>
      <c r="I9" s="296">
        <f>IF(AND('QLD Apr 2022'!M3&gt;0,'QLD Apr 2022'!N3&gt;0),IF($C$5*E9/'QLD Apr 2022'!AQ3&lt;('QLD Apr 2022'!L3+'QLD Apr 2022'!M3),0,IF(($C$5*E9/'QLD Apr 2022'!AQ3-'QLD Apr 2022'!L3+'QLD Apr 2022'!M3)&lt;=('QLD Apr 2022'!L3+'QLD Apr 2022'!M3+'QLD Apr 2022'!N3),((($C$5*E9/'QLD Apr 2022'!AQ3-('QLD Apr 2022'!L3+'QLD Apr 2022'!M3))*'QLD Apr 2022'!Y3/100))*'QLD Apr 2022'!AQ3,('QLD Apr 2022'!N3*'QLD Apr 2022'!Y3/100)*'QLD Apr 2022'!AQ3)),0)</f>
        <v>0</v>
      </c>
      <c r="J9" s="296">
        <f>IF(AND('QLD Apr 2022'!N3&gt;0,'QLD Apr 2022'!O3&gt;0),IF($C$5*E9/'QLD Apr 2022'!AQ3&lt;('QLD Apr 2022'!L3+'QLD Apr 2022'!M3+'QLD Apr 2022'!N3),0,IF(($C$5*E9/'QLD Apr 2022'!AQ3-'QLD Apr 2022'!L3+'QLD Apr 2022'!M3+'QLD Apr 2022'!N3)&lt;=('QLD Apr 2022'!L3+'QLD Apr 2022'!M3+'QLD Apr 2022'!N3+'QLD Apr 2022'!O3),(($C$5*E9/'QLD Apr 2022'!AQ3-('QLD Apr 2022'!L3+'QLD Apr 2022'!M3+'QLD Apr 2022'!N3))*'QLD Apr 2022'!Z3/100)*'QLD Apr 2022'!AQ3,('QLD Apr 2022'!O3*'QLD Apr 2022'!Z3/100)*'QLD Apr 2022'!AQ3)),0)</f>
        <v>0</v>
      </c>
      <c r="K9" s="296">
        <f>IF(AND('QLD Apr 2022'!O3&gt;0,'QLD Apr 2022'!P3&gt;0),IF($C$5*E9/'QLD Apr 2022'!AQ3&lt;('QLD Apr 2022'!L3+'QLD Apr 2022'!M3+'QLD Apr 2022'!N3+'QLD Apr 2022'!O3),0,IF(($C$5*E9/'QLD Apr 2022'!AQ3-'QLD Apr 2022'!L3+'QLD Apr 2022'!M3+'QLD Apr 2022'!N3+'QLD Apr 2022'!O3)&lt;=('QLD Apr 2022'!L3+'QLD Apr 2022'!M3+'QLD Apr 2022'!N3+'QLD Apr 2022'!O3+'QLD Apr 2022'!P3),(($C$5*E9/'QLD Apr 2022'!AQ3-('QLD Apr 2022'!L3+'QLD Apr 2022'!M3+'QLD Apr 2022'!N3+'QLD Apr 2022'!O3))*'QLD Apr 2022'!AA3/100)*'QLD Apr 2022'!AQ3,('QLD Apr 2022'!P3*'QLD Apr 2022'!AA3/100)*'QLD Apr 2022'!AQ3)),0)</f>
        <v>0</v>
      </c>
      <c r="L9" s="296">
        <f>IF(AND('QLD Apr 2022'!P3&gt;0,'QLD Apr 2022'!O3&gt;0),IF(($C$5*E9/'QLD Apr 2022'!AQ3&lt;SUM('QLD Apr 2022'!L3:P3)),(0),($C$5*E9/'QLD Apr 2022'!AQ3-SUM('QLD Apr 2022'!L3:P3))*'QLD Apr 2022'!AB3/100)* 'QLD Apr 2022'!AQ3,IF(AND('QLD Apr 2022'!O3&gt;0,'QLD Apr 2022'!P3=""),IF(($C$5*E9/'QLD Apr 2022'!AQ3&lt; SUM('QLD Apr 2022'!L3:O3)),(0),($C$5*E9/'QLD Apr 2022'!AQ3-SUM('QLD Apr 2022'!L3:O3))*'QLD Apr 2022'!AA3/100)* 'QLD Apr 2022'!AQ3,IF(AND('QLD Apr 2022'!N3&gt;0,'QLD Apr 2022'!O3=""),IF(($C$5*E9/'QLD Apr 2022'!AQ3&lt; SUM('QLD Apr 2022'!L3:N3)),(0),($C$5*E9/'QLD Apr 2022'!AQ3-SUM('QLD Apr 2022'!L3:N3))*'QLD Apr 2022'!Z3/100)* 'QLD Apr 2022'!AQ3,IF(AND('QLD Apr 2022'!M3&gt;0,'QLD Apr 2022'!N3=""),IF(($C$5*E9/'QLD Apr 2022'!AQ3&lt;'QLD Apr 2022'!M3+'QLD Apr 2022'!L3),(0),(($C$5*E9/'QLD Apr 2022'!AQ3-('QLD Apr 2022'!M3+'QLD Apr 2022'!L3))*'QLD Apr 2022'!Y3/100))*'QLD Apr 2022'!AQ3,IF(AND('QLD Apr 2022'!L3&gt;0,'QLD Apr 2022'!M3=""&gt;0),IF(($C$5*E9/'QLD Apr 2022'!AQ3&lt;'QLD Apr 2022'!L3),(0),($C$5*E9/'QLD Apr 2022'!AQ3-'QLD Apr 2022'!L3)*'QLD Apr 2022'!X3/100)*'QLD Apr 2022'!AQ3,0)))))</f>
        <v>0</v>
      </c>
      <c r="M9" s="296">
        <f>IF('QLD Apr 2022'!K3="",($C$5*F9/'QLD Apr 2022'!AR3*'QLD Apr 2022'!AC3/100)*'QLD Apr 2022'!AR3,IF($C$5*F9/'QLD Apr 2022'!AR3&gt;='QLD Apr 2022'!L3,('QLD Apr 2022'!L3*'QLD Apr 2022'!AC3/100)*'QLD Apr 2022'!AR3,($C$5*F9/'QLD Apr 2022'!AR3*'QLD Apr 2022'!AC3/100)*'QLD Apr 2022'!AR3))</f>
        <v>1472.7272727272727</v>
      </c>
      <c r="N9" s="296">
        <f>IF(AND('QLD Apr 2022'!L3&gt;0,'QLD Apr 2022'!M3&gt;0),IF($C$5*F9/'QLD Apr 2022'!AR3&lt;'QLD Apr 2022'!L3,0,IF(($C$5*F9/'QLD Apr 2022'!AR3-'QLD Apr 2022'!L3)&lt;=('QLD Apr 2022'!M3+'QLD Apr 2022'!L3),((($C$5*F9/'QLD Apr 2022'!AR3-'QLD Apr 2022'!L3)*'QLD Apr 2022'!AD3/100))*'QLD Apr 2022'!AR3,((('QLD Apr 2022'!M3)*'QLD Apr 2022'!AD3/100)*'QLD Apr 2022'!AR3))),0)</f>
        <v>0</v>
      </c>
      <c r="O9" s="296">
        <f>IF(AND('QLD Apr 2022'!M3&gt;0,'QLD Apr 2022'!N3&gt;0),IF($C$5*F9/'QLD Apr 2022'!AR3&lt;('QLD Apr 2022'!L3+'QLD Apr 2022'!M3),0,IF(($C$5*F9/'QLD Apr 2022'!AR3-'QLD Apr 2022'!L3+'QLD Apr 2022'!M3)&lt;=('QLD Apr 2022'!L3+'QLD Apr 2022'!M3+'QLD Apr 2022'!N3),((($C$5*F9/'QLD Apr 2022'!AR3-('QLD Apr 2022'!L3+'QLD Apr 2022'!M3))*'QLD Apr 2022'!AE3/100))*'QLD Apr 2022'!AR3,('QLD Apr 2022'!N3*'QLD Apr 2022'!AE3/100)*'QLD Apr 2022'!AR3)),0)</f>
        <v>0</v>
      </c>
      <c r="P9" s="296">
        <f>IF(AND('QLD Apr 2022'!N3&gt;0,'QLD Apr 2022'!O3&gt;0),IF($C$5*F9/'QLD Apr 2022'!AR3&lt;('QLD Apr 2022'!L3+'QLD Apr 2022'!M3+'QLD Apr 2022'!N3),0,IF(($C$5*F9/'QLD Apr 2022'!AR3-'QLD Apr 2022'!L3+'QLD Apr 2022'!M3+'QLD Apr 2022'!N3)&lt;=('QLD Apr 2022'!L3+'QLD Apr 2022'!M3+'QLD Apr 2022'!N3+'QLD Apr 2022'!O3),(($C$5*F9/'QLD Apr 2022'!AR3-('QLD Apr 2022'!L3+'QLD Apr 2022'!M3+'QLD Apr 2022'!N3))*'QLD Apr 2022'!AF3/100)*'QLD Apr 2022'!AR3,('QLD Apr 2022'!O3*'QLD Apr 2022'!AF3/100)*'QLD Apr 2022'!AR3)),0)</f>
        <v>0</v>
      </c>
      <c r="Q9" s="296">
        <f>IF(AND('QLD Apr 2022'!P3&gt;0,'QLD Apr 2022'!P3&gt;0),IF($C$5*F9/'QLD Apr 2022'!AR3&lt;('QLD Apr 2022'!L3+'QLD Apr 2022'!M3+'QLD Apr 2022'!N3+'QLD Apr 2022'!O3),0,IF(($C$5*F9/'QLD Apr 2022'!AR3-'QLD Apr 2022'!L3+'QLD Apr 2022'!M3+'QLD Apr 2022'!N3+'QLD Apr 2022'!O3)&lt;=('QLD Apr 2022'!L3+'QLD Apr 2022'!M3+'QLD Apr 2022'!N3+'QLD Apr 2022'!O3+'QLD Apr 2022'!P3),(($C$5*F9/'QLD Apr 2022'!AR3-('QLD Apr 2022'!L3+'QLD Apr 2022'!M3+'QLD Apr 2022'!N3+'QLD Apr 2022'!O3))*'QLD Apr 2022'!AG3/100)*'QLD Apr 2022'!AR3,('QLD Apr 2022'!P3*'QLD Apr 2022'!AG3/100)*'QLD Apr 2022'!AR3)),0)</f>
        <v>0</v>
      </c>
      <c r="R9" s="296">
        <f>IF(AND('QLD Apr 2022'!P3&gt;0,'QLD Apr 2022'!O3&gt;0),IF(($C$5*F9/'QLD Apr 2022'!AR3&lt;SUM('QLD Apr 2022'!L3:P3)),(0),($C$5*F9/'QLD Apr 2022'!AR3-SUM('QLD Apr 2022'!L3:P3))*'QLD Apr 2022'!AB3/100)* 'QLD Apr 2022'!AR3,IF(AND('QLD Apr 2022'!O3&gt;0,'QLD Apr 2022'!P3=""),IF(($C$5*F9/'QLD Apr 2022'!AR3&lt; SUM('QLD Apr 2022'!L3:O3)),(0),($C$5*F9/'QLD Apr 2022'!AR3-SUM('QLD Apr 2022'!L3:O3))*'QLD Apr 2022'!AG3/100)* 'QLD Apr 2022'!AR3,IF(AND('QLD Apr 2022'!N3&gt;0,'QLD Apr 2022'!O3=""),IF(($C$5*F9/'QLD Apr 2022'!AR3&lt; SUM('QLD Apr 2022'!L3:N3)),(0),($C$5*F9/'QLD Apr 2022'!AR3-SUM('QLD Apr 2022'!L3:N3))*'QLD Apr 2022'!AF3/100)* 'QLD Apr 2022'!AR3,IF(AND('QLD Apr 2022'!M3&gt;0,'QLD Apr 2022'!N3=""),IF(($C$5*F9/'QLD Apr 2022'!AR3&lt;'QLD Apr 2022'!M3+'QLD Apr 2022'!L3),(0),(($C$5*F9/'QLD Apr 2022'!AR3-('QLD Apr 2022'!M3+'QLD Apr 2022'!L3))*'QLD Apr 2022'!AE3/100))*'QLD Apr 2022'!AR3,IF(AND('QLD Apr 2022'!L3&gt;0,'QLD Apr 2022'!M3=""&gt;0),IF(($C$5*F9/'QLD Apr 2022'!AR3&lt;'QLD Apr 2022'!L3),(0),($C$5*F9/'QLD Apr 2022'!AR3-'QLD Apr 2022'!L3)*'QLD Apr 2022'!AD3/100)*'QLD Apr 2022'!AR3,0)))))</f>
        <v>0</v>
      </c>
      <c r="S9" s="298">
        <f t="shared" ref="S9:S22" si="4">SUM(G9:R9)</f>
        <v>2945.4545454545455</v>
      </c>
      <c r="T9" s="299">
        <f t="shared" ref="T9:T23" si="5">S9+D9</f>
        <v>3357.9377272727274</v>
      </c>
      <c r="U9" s="300">
        <f t="shared" ref="U9:U23" si="6">T9*1.1</f>
        <v>3693.7315000000003</v>
      </c>
      <c r="V9" s="114">
        <f>'QLD Apr 2022'!AT3</f>
        <v>0</v>
      </c>
      <c r="W9" s="114">
        <f>'QLD Apr 2022'!AU3</f>
        <v>0</v>
      </c>
      <c r="X9" s="114">
        <f>'QLD Apr 2022'!AV3</f>
        <v>0</v>
      </c>
      <c r="Y9" s="114">
        <f>'QLD Apr 2022'!AW3</f>
        <v>0</v>
      </c>
      <c r="Z9" s="301" t="str">
        <f t="shared" ref="Z9:Z23" si="7">IF(SUM(V9:Y9)=0,"No discount",IF(V9&gt;0,"Guaranteed off bill",IF(W9&gt;0,"Guaranteed off usage",IF(X9&gt;0,"Pay-on-time off bill","Pay-on-time off usage"))))</f>
        <v>No discount</v>
      </c>
      <c r="AA9" s="301" t="str">
        <f t="shared" ref="AA9:AA23" si="8">IF(OR(B9="Origin Energy",B9="Red Energy",B9="Powershop"),"Inclusive","Exclusive")</f>
        <v>Inclusive</v>
      </c>
      <c r="AB9" s="299">
        <f t="shared" si="0"/>
        <v>3357.9377272727274</v>
      </c>
      <c r="AC9" s="299">
        <f t="shared" si="1"/>
        <v>3357.9377272727274</v>
      </c>
      <c r="AD9" s="302">
        <f t="shared" si="2"/>
        <v>3693.7315000000003</v>
      </c>
      <c r="AE9" s="302">
        <f t="shared" si="2"/>
        <v>3693.7315000000003</v>
      </c>
      <c r="AF9" s="303">
        <f>'QLD Apr 2022'!BF3</f>
        <v>12</v>
      </c>
      <c r="AG9" s="121" t="str">
        <f>'QLD Apr 2022'!BG3</f>
        <v>y</v>
      </c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</row>
    <row r="10" spans="1:48" ht="20" customHeight="1" x14ac:dyDescent="0.2">
      <c r="A10" s="341"/>
      <c r="B10" s="207" t="str">
        <f>'QLD Apr 2022'!F4</f>
        <v>Red Energy</v>
      </c>
      <c r="C10" s="207" t="str">
        <f>'QLD Apr 2022'!G4</f>
        <v>Business Saver</v>
      </c>
      <c r="D10" s="296">
        <f>365*'QLD Apr 2022'!H4/100</f>
        <v>419.74999999999994</v>
      </c>
      <c r="E10" s="297">
        <f>IF('QLD Apr 2022'!AQ4=3,0.5,IF('QLD Apr 2022'!AQ4=2,0.33,0))</f>
        <v>0.5</v>
      </c>
      <c r="F10" s="297">
        <f t="shared" si="3"/>
        <v>0.5</v>
      </c>
      <c r="G10" s="296">
        <f>IF('QLD Apr 2022'!K4="",($C$5*E10/'QLD Apr 2022'!AQ4*'QLD Apr 2022'!W4/100)*'QLD Apr 2022'!AQ4,IF($C$5*E10/'QLD Apr 2022'!AQ4&gt;='QLD Apr 2022'!L4,('QLD Apr 2022'!L4*'QLD Apr 2022'!W4/100)*'QLD Apr 2022'!AQ4,($C$5*E10/'QLD Apr 2022'!AQ4*'QLD Apr 2022'!W4/100)*'QLD Apr 2022'!AQ4))</f>
        <v>1277.2727272727273</v>
      </c>
      <c r="H10" s="296">
        <f>IF(AND('QLD Apr 2022'!L4&gt;0,'QLD Apr 2022'!M4&gt;0),IF($C$5*E10/'QLD Apr 2022'!AQ4&lt;'QLD Apr 2022'!L4,0,IF(($C$5*E10/'QLD Apr 2022'!AQ4-'QLD Apr 2022'!L4)&lt;=('QLD Apr 2022'!M4+'QLD Apr 2022'!L4),((($C$5*E10/'QLD Apr 2022'!AQ4-'QLD Apr 2022'!L4)*'QLD Apr 2022'!X4/100))*'QLD Apr 2022'!AQ4,((('QLD Apr 2022'!M4)*'QLD Apr 2022'!X4/100)*'QLD Apr 2022'!AQ4))),0)</f>
        <v>0</v>
      </c>
      <c r="I10" s="296">
        <f>IF(AND('QLD Apr 2022'!M4&gt;0,'QLD Apr 2022'!N4&gt;0),IF($C$5*E10/'QLD Apr 2022'!AQ4&lt;('QLD Apr 2022'!L4+'QLD Apr 2022'!M4),0,IF(($C$5*E10/'QLD Apr 2022'!AQ4-'QLD Apr 2022'!L4+'QLD Apr 2022'!M4)&lt;=('QLD Apr 2022'!L4+'QLD Apr 2022'!M4+'QLD Apr 2022'!N4),((($C$5*E10/'QLD Apr 2022'!AQ4-('QLD Apr 2022'!L4+'QLD Apr 2022'!M4))*'QLD Apr 2022'!Y4/100))*'QLD Apr 2022'!AQ4,('QLD Apr 2022'!N4*'QLD Apr 2022'!Y4/100)*'QLD Apr 2022'!AQ4)),0)</f>
        <v>0</v>
      </c>
      <c r="J10" s="296">
        <f>IF(AND('QLD Apr 2022'!N4&gt;0,'QLD Apr 2022'!O4&gt;0),IF($C$5*E10/'QLD Apr 2022'!AQ4&lt;('QLD Apr 2022'!L4+'QLD Apr 2022'!M4+'QLD Apr 2022'!N4),0,IF(($C$5*E10/'QLD Apr 2022'!AQ4-'QLD Apr 2022'!L4+'QLD Apr 2022'!M4+'QLD Apr 2022'!N4)&lt;=('QLD Apr 2022'!L4+'QLD Apr 2022'!M4+'QLD Apr 2022'!N4+'QLD Apr 2022'!O4),(($C$5*E10/'QLD Apr 2022'!AQ4-('QLD Apr 2022'!L4+'QLD Apr 2022'!M4+'QLD Apr 2022'!N4))*'QLD Apr 2022'!Z4/100)*'QLD Apr 2022'!AQ4,('QLD Apr 2022'!O4*'QLD Apr 2022'!Z4/100)*'QLD Apr 2022'!AQ4)),0)</f>
        <v>0</v>
      </c>
      <c r="K10" s="296">
        <f>IF(AND('QLD Apr 2022'!O4&gt;0,'QLD Apr 2022'!P4&gt;0),IF($C$5*E10/'QLD Apr 2022'!AQ4&lt;('QLD Apr 2022'!L4+'QLD Apr 2022'!M4+'QLD Apr 2022'!N4+'QLD Apr 2022'!O4),0,IF(($C$5*E10/'QLD Apr 2022'!AQ4-'QLD Apr 2022'!L4+'QLD Apr 2022'!M4+'QLD Apr 2022'!N4+'QLD Apr 2022'!O4)&lt;=('QLD Apr 2022'!L4+'QLD Apr 2022'!M4+'QLD Apr 2022'!N4+'QLD Apr 2022'!O4+'QLD Apr 2022'!P4),(($C$5*E10/'QLD Apr 2022'!AQ4-('QLD Apr 2022'!L4+'QLD Apr 2022'!M4+'QLD Apr 2022'!N4+'QLD Apr 2022'!O4))*'QLD Apr 2022'!AA4/100)*'QLD Apr 2022'!AQ4,('QLD Apr 2022'!P4*'QLD Apr 2022'!AA4/100)*'QLD Apr 2022'!AQ4)),0)</f>
        <v>0</v>
      </c>
      <c r="L10" s="296">
        <f>IF(AND('QLD Apr 2022'!P4&gt;0,'QLD Apr 2022'!O4&gt;0),IF(($C$5*E10/'QLD Apr 2022'!AQ4&lt;SUM('QLD Apr 2022'!L4:P4)),(0),($C$5*E10/'QLD Apr 2022'!AQ4-SUM('QLD Apr 2022'!L4:P4))*'QLD Apr 2022'!AB4/100)* 'QLD Apr 2022'!AQ4,IF(AND('QLD Apr 2022'!O4&gt;0,'QLD Apr 2022'!P4=""),IF(($C$5*E10/'QLD Apr 2022'!AQ4&lt; SUM('QLD Apr 2022'!L4:O4)),(0),($C$5*E10/'QLD Apr 2022'!AQ4-SUM('QLD Apr 2022'!L4:O4))*'QLD Apr 2022'!AA4/100)* 'QLD Apr 2022'!AQ4,IF(AND('QLD Apr 2022'!N4&gt;0,'QLD Apr 2022'!O4=""),IF(($C$5*E10/'QLD Apr 2022'!AQ4&lt; SUM('QLD Apr 2022'!L4:N4)),(0),($C$5*E10/'QLD Apr 2022'!AQ4-SUM('QLD Apr 2022'!L4:N4))*'QLD Apr 2022'!Z4/100)* 'QLD Apr 2022'!AQ4,IF(AND('QLD Apr 2022'!M4&gt;0,'QLD Apr 2022'!N4=""),IF(($C$5*E10/'QLD Apr 2022'!AQ4&lt;'QLD Apr 2022'!M4+'QLD Apr 2022'!L4),(0),(($C$5*E10/'QLD Apr 2022'!AQ4-('QLD Apr 2022'!M4+'QLD Apr 2022'!L4))*'QLD Apr 2022'!Y4/100))*'QLD Apr 2022'!AQ4,IF(AND('QLD Apr 2022'!L4&gt;0,'QLD Apr 2022'!M4=""&gt;0),IF(($C$5*E10/'QLD Apr 2022'!AQ4&lt;'QLD Apr 2022'!L4),(0),($C$5*E10/'QLD Apr 2022'!AQ4-'QLD Apr 2022'!L4)*'QLD Apr 2022'!X4/100)*'QLD Apr 2022'!AQ4,0)))))</f>
        <v>0</v>
      </c>
      <c r="M10" s="296">
        <f>IF('QLD Apr 2022'!K4="",($C$5*F10/'QLD Apr 2022'!AR4*'QLD Apr 2022'!AC4/100)*'QLD Apr 2022'!AR4,IF($C$5*F10/'QLD Apr 2022'!AR4&gt;='QLD Apr 2022'!L4,('QLD Apr 2022'!L4*'QLD Apr 2022'!AC4/100)*'QLD Apr 2022'!AR4,($C$5*F10/'QLD Apr 2022'!AR4*'QLD Apr 2022'!AC4/100)*'QLD Apr 2022'!AR4))</f>
        <v>1277.2727272727273</v>
      </c>
      <c r="N10" s="296">
        <f>IF(AND('QLD Apr 2022'!L4&gt;0,'QLD Apr 2022'!M4&gt;0),IF($C$5*F10/'QLD Apr 2022'!AR4&lt;'QLD Apr 2022'!L4,0,IF(($C$5*F10/'QLD Apr 2022'!AR4-'QLD Apr 2022'!L4)&lt;=('QLD Apr 2022'!M4+'QLD Apr 2022'!L4),((($C$5*F10/'QLD Apr 2022'!AR4-'QLD Apr 2022'!L4)*'QLD Apr 2022'!AD4/100))*'QLD Apr 2022'!AR4,((('QLD Apr 2022'!M4)*'QLD Apr 2022'!AD4/100)*'QLD Apr 2022'!AR4))),0)</f>
        <v>0</v>
      </c>
      <c r="O10" s="296">
        <f>IF(AND('QLD Apr 2022'!M4&gt;0,'QLD Apr 2022'!N4&gt;0),IF($C$5*F10/'QLD Apr 2022'!AR4&lt;('QLD Apr 2022'!L4+'QLD Apr 2022'!M4),0,IF(($C$5*F10/'QLD Apr 2022'!AR4-'QLD Apr 2022'!L4+'QLD Apr 2022'!M4)&lt;=('QLD Apr 2022'!L4+'QLD Apr 2022'!M4+'QLD Apr 2022'!N4),((($C$5*F10/'QLD Apr 2022'!AR4-('QLD Apr 2022'!L4+'QLD Apr 2022'!M4))*'QLD Apr 2022'!AE4/100))*'QLD Apr 2022'!AR4,('QLD Apr 2022'!N4*'QLD Apr 2022'!AE4/100)*'QLD Apr 2022'!AR4)),0)</f>
        <v>0</v>
      </c>
      <c r="P10" s="296">
        <f>IF(AND('QLD Apr 2022'!N4&gt;0,'QLD Apr 2022'!O4&gt;0),IF($C$5*F10/'QLD Apr 2022'!AR4&lt;('QLD Apr 2022'!L4+'QLD Apr 2022'!M4+'QLD Apr 2022'!N4),0,IF(($C$5*F10/'QLD Apr 2022'!AR4-'QLD Apr 2022'!L4+'QLD Apr 2022'!M4+'QLD Apr 2022'!N4)&lt;=('QLD Apr 2022'!L4+'QLD Apr 2022'!M4+'QLD Apr 2022'!N4+'QLD Apr 2022'!O4),(($C$5*F10/'QLD Apr 2022'!AR4-('QLD Apr 2022'!L4+'QLD Apr 2022'!M4+'QLD Apr 2022'!N4))*'QLD Apr 2022'!AF4/100)*'QLD Apr 2022'!AR4,('QLD Apr 2022'!O4*'QLD Apr 2022'!AF4/100)*'QLD Apr 2022'!AR4)),0)</f>
        <v>0</v>
      </c>
      <c r="Q10" s="296">
        <f>IF(AND('QLD Apr 2022'!P4&gt;0,'QLD Apr 2022'!P4&gt;0),IF($C$5*F10/'QLD Apr 2022'!AR4&lt;('QLD Apr 2022'!L4+'QLD Apr 2022'!M4+'QLD Apr 2022'!N4+'QLD Apr 2022'!O4),0,IF(($C$5*F10/'QLD Apr 2022'!AR4-'QLD Apr 2022'!L4+'QLD Apr 2022'!M4+'QLD Apr 2022'!N4+'QLD Apr 2022'!O4)&lt;=('QLD Apr 2022'!L4+'QLD Apr 2022'!M4+'QLD Apr 2022'!N4+'QLD Apr 2022'!O4+'QLD Apr 2022'!P4),(($C$5*F10/'QLD Apr 2022'!AR4-('QLD Apr 2022'!L4+'QLD Apr 2022'!M4+'QLD Apr 2022'!N4+'QLD Apr 2022'!O4))*'QLD Apr 2022'!AG4/100)*'QLD Apr 2022'!AR4,('QLD Apr 2022'!P4*'QLD Apr 2022'!AG4/100)*'QLD Apr 2022'!AR4)),0)</f>
        <v>0</v>
      </c>
      <c r="R10" s="296">
        <f>IF(AND('QLD Apr 2022'!P4&gt;0,'QLD Apr 2022'!O4&gt;0),IF(($C$5*F10/'QLD Apr 2022'!AR4&lt;SUM('QLD Apr 2022'!L4:P4)),(0),($C$5*F10/'QLD Apr 2022'!AR4-SUM('QLD Apr 2022'!L4:P4))*'QLD Apr 2022'!AB4/100)* 'QLD Apr 2022'!AR4,IF(AND('QLD Apr 2022'!O4&gt;0,'QLD Apr 2022'!P4=""),IF(($C$5*F10/'QLD Apr 2022'!AR4&lt; SUM('QLD Apr 2022'!L4:O4)),(0),($C$5*F10/'QLD Apr 2022'!AR4-SUM('QLD Apr 2022'!L4:O4))*'QLD Apr 2022'!AG4/100)* 'QLD Apr 2022'!AR4,IF(AND('QLD Apr 2022'!N4&gt;0,'QLD Apr 2022'!O4=""),IF(($C$5*F10/'QLD Apr 2022'!AR4&lt; SUM('QLD Apr 2022'!L4:N4)),(0),($C$5*F10/'QLD Apr 2022'!AR4-SUM('QLD Apr 2022'!L4:N4))*'QLD Apr 2022'!AF4/100)* 'QLD Apr 2022'!AR4,IF(AND('QLD Apr 2022'!M4&gt;0,'QLD Apr 2022'!N4=""),IF(($C$5*F10/'QLD Apr 2022'!AR4&lt;'QLD Apr 2022'!M4+'QLD Apr 2022'!L4),(0),(($C$5*F10/'QLD Apr 2022'!AR4-('QLD Apr 2022'!M4+'QLD Apr 2022'!L4))*'QLD Apr 2022'!AE4/100))*'QLD Apr 2022'!AR4,IF(AND('QLD Apr 2022'!L4&gt;0,'QLD Apr 2022'!M4=""&gt;0),IF(($C$5*F10/'QLD Apr 2022'!AR4&lt;'QLD Apr 2022'!L4),(0),($C$5*F10/'QLD Apr 2022'!AR4-'QLD Apr 2022'!L4)*'QLD Apr 2022'!AD4/100)*'QLD Apr 2022'!AR4,0)))))</f>
        <v>0</v>
      </c>
      <c r="S10" s="298">
        <f t="shared" si="4"/>
        <v>2554.5454545454545</v>
      </c>
      <c r="T10" s="299">
        <f t="shared" si="5"/>
        <v>2974.2954545454545</v>
      </c>
      <c r="U10" s="300">
        <f t="shared" si="6"/>
        <v>3271.7250000000004</v>
      </c>
      <c r="V10" s="114">
        <f>'QLD Apr 2022'!AT4</f>
        <v>0</v>
      </c>
      <c r="W10" s="114">
        <f>'QLD Apr 2022'!AU4</f>
        <v>0</v>
      </c>
      <c r="X10" s="114">
        <f>'QLD Apr 2022'!AV4</f>
        <v>0</v>
      </c>
      <c r="Y10" s="114">
        <f>'QLD Apr 2022'!AW4</f>
        <v>0</v>
      </c>
      <c r="Z10" s="301" t="str">
        <f t="shared" si="7"/>
        <v>No discount</v>
      </c>
      <c r="AA10" s="301" t="str">
        <f t="shared" si="8"/>
        <v>Inclusive</v>
      </c>
      <c r="AB10" s="299">
        <f t="shared" si="0"/>
        <v>2974.2954545454545</v>
      </c>
      <c r="AC10" s="299">
        <f t="shared" si="1"/>
        <v>2974.2954545454545</v>
      </c>
      <c r="AD10" s="302">
        <f t="shared" si="2"/>
        <v>3271.7250000000004</v>
      </c>
      <c r="AE10" s="302">
        <f t="shared" si="2"/>
        <v>3271.7250000000004</v>
      </c>
      <c r="AF10" s="303">
        <f>'QLD Apr 2022'!BF4</f>
        <v>0</v>
      </c>
      <c r="AG10" s="121" t="str">
        <f>'QLD Apr 2022'!BG4</f>
        <v>n</v>
      </c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</row>
    <row r="11" spans="1:48" ht="20" customHeight="1" x14ac:dyDescent="0.2">
      <c r="A11" s="341"/>
      <c r="B11" s="207" t="str">
        <f>'QLD Apr 2022'!F5</f>
        <v>Covau</v>
      </c>
      <c r="C11" s="207" t="str">
        <f>'QLD Apr 2022'!G5</f>
        <v>Freedom</v>
      </c>
      <c r="D11" s="296">
        <f>365*'QLD Apr 2022'!H5/100</f>
        <v>409.72909090909087</v>
      </c>
      <c r="E11" s="297">
        <f>IF('QLD Apr 2022'!AQ5=3,0.5,IF('QLD Apr 2022'!AQ5=2,0.33,0))</f>
        <v>0.5</v>
      </c>
      <c r="F11" s="297">
        <f t="shared" si="3"/>
        <v>0.5</v>
      </c>
      <c r="G11" s="296">
        <f>IF('QLD Apr 2022'!K5="",($C$5*E11/'QLD Apr 2022'!AQ5*'QLD Apr 2022'!W5/100)*'QLD Apr 2022'!AQ5,IF($C$5*E11/'QLD Apr 2022'!AQ5&gt;='QLD Apr 2022'!L5,('QLD Apr 2022'!L5*'QLD Apr 2022'!W5/100)*'QLD Apr 2022'!AQ5,($C$5*E11/'QLD Apr 2022'!AQ5*'QLD Apr 2022'!W5/100)*'QLD Apr 2022'!AQ5))</f>
        <v>1786.3636363636365</v>
      </c>
      <c r="H11" s="296">
        <f>IF(AND('QLD Apr 2022'!L5&gt;0,'QLD Apr 2022'!M5&gt;0),IF($C$5*E11/'QLD Apr 2022'!AQ5&lt;'QLD Apr 2022'!L5,0,IF(($C$5*E11/'QLD Apr 2022'!AQ5-'QLD Apr 2022'!L5)&lt;=('QLD Apr 2022'!M5+'QLD Apr 2022'!L5),((($C$5*E11/'QLD Apr 2022'!AQ5-'QLD Apr 2022'!L5)*'QLD Apr 2022'!X5/100))*'QLD Apr 2022'!AQ5,((('QLD Apr 2022'!M5)*'QLD Apr 2022'!X5/100)*'QLD Apr 2022'!AQ5))),0)</f>
        <v>0</v>
      </c>
      <c r="I11" s="296">
        <f>IF(AND('QLD Apr 2022'!M5&gt;0,'QLD Apr 2022'!N5&gt;0),IF($C$5*E11/'QLD Apr 2022'!AQ5&lt;('QLD Apr 2022'!L5+'QLD Apr 2022'!M5),0,IF(($C$5*E11/'QLD Apr 2022'!AQ5-'QLD Apr 2022'!L5+'QLD Apr 2022'!M5)&lt;=('QLD Apr 2022'!L5+'QLD Apr 2022'!M5+'QLD Apr 2022'!N5),((($C$5*E11/'QLD Apr 2022'!AQ5-('QLD Apr 2022'!L5+'QLD Apr 2022'!M5))*'QLD Apr 2022'!Y5/100))*'QLD Apr 2022'!AQ5,('QLD Apr 2022'!N5*'QLD Apr 2022'!Y5/100)*'QLD Apr 2022'!AQ5)),0)</f>
        <v>0</v>
      </c>
      <c r="J11" s="296">
        <f>IF(AND('QLD Apr 2022'!N5&gt;0,'QLD Apr 2022'!O5&gt;0),IF($C$5*E11/'QLD Apr 2022'!AQ5&lt;('QLD Apr 2022'!L5+'QLD Apr 2022'!M5+'QLD Apr 2022'!N5),0,IF(($C$5*E11/'QLD Apr 2022'!AQ5-'QLD Apr 2022'!L5+'QLD Apr 2022'!M5+'QLD Apr 2022'!N5)&lt;=('QLD Apr 2022'!L5+'QLD Apr 2022'!M5+'QLD Apr 2022'!N5+'QLD Apr 2022'!O5),(($C$5*E11/'QLD Apr 2022'!AQ5-('QLD Apr 2022'!L5+'QLD Apr 2022'!M5+'QLD Apr 2022'!N5))*'QLD Apr 2022'!Z5/100)*'QLD Apr 2022'!AQ5,('QLD Apr 2022'!O5*'QLD Apr 2022'!Z5/100)*'QLD Apr 2022'!AQ5)),0)</f>
        <v>0</v>
      </c>
      <c r="K11" s="296">
        <f>IF(AND('QLD Apr 2022'!O5&gt;0,'QLD Apr 2022'!P5&gt;0),IF($C$5*E11/'QLD Apr 2022'!AQ5&lt;('QLD Apr 2022'!L5+'QLD Apr 2022'!M5+'QLD Apr 2022'!N5+'QLD Apr 2022'!O5),0,IF(($C$5*E11/'QLD Apr 2022'!AQ5-'QLD Apr 2022'!L5+'QLD Apr 2022'!M5+'QLD Apr 2022'!N5+'QLD Apr 2022'!O5)&lt;=('QLD Apr 2022'!L5+'QLD Apr 2022'!M5+'QLD Apr 2022'!N5+'QLD Apr 2022'!O5+'QLD Apr 2022'!P5),(($C$5*E11/'QLD Apr 2022'!AQ5-('QLD Apr 2022'!L5+'QLD Apr 2022'!M5+'QLD Apr 2022'!N5+'QLD Apr 2022'!O5))*'QLD Apr 2022'!AA5/100)*'QLD Apr 2022'!AQ5,('QLD Apr 2022'!P5*'QLD Apr 2022'!AA5/100)*'QLD Apr 2022'!AQ5)),0)</f>
        <v>0</v>
      </c>
      <c r="L11" s="296">
        <f>IF(AND('QLD Apr 2022'!P5&gt;0,'QLD Apr 2022'!O5&gt;0),IF(($C$5*E11/'QLD Apr 2022'!AQ5&lt;SUM('QLD Apr 2022'!L5:P5)),(0),($C$5*E11/'QLD Apr 2022'!AQ5-SUM('QLD Apr 2022'!L5:P5))*'QLD Apr 2022'!AB5/100)* 'QLD Apr 2022'!AQ5,IF(AND('QLD Apr 2022'!O5&gt;0,'QLD Apr 2022'!P5=""),IF(($C$5*E11/'QLD Apr 2022'!AQ5&lt; SUM('QLD Apr 2022'!L5:O5)),(0),($C$5*E11/'QLD Apr 2022'!AQ5-SUM('QLD Apr 2022'!L5:O5))*'QLD Apr 2022'!AA5/100)* 'QLD Apr 2022'!AQ5,IF(AND('QLD Apr 2022'!N5&gt;0,'QLD Apr 2022'!O5=""),IF(($C$5*E11/'QLD Apr 2022'!AQ5&lt; SUM('QLD Apr 2022'!L5:N5)),(0),($C$5*E11/'QLD Apr 2022'!AQ5-SUM('QLD Apr 2022'!L5:N5))*'QLD Apr 2022'!Z5/100)* 'QLD Apr 2022'!AQ5,IF(AND('QLD Apr 2022'!M5&gt;0,'QLD Apr 2022'!N5=""),IF(($C$5*E11/'QLD Apr 2022'!AQ5&lt;'QLD Apr 2022'!M5+'QLD Apr 2022'!L5),(0),(($C$5*E11/'QLD Apr 2022'!AQ5-('QLD Apr 2022'!M5+'QLD Apr 2022'!L5))*'QLD Apr 2022'!Y5/100))*'QLD Apr 2022'!AQ5,IF(AND('QLD Apr 2022'!L5&gt;0,'QLD Apr 2022'!M5=""&gt;0),IF(($C$5*E11/'QLD Apr 2022'!AQ5&lt;'QLD Apr 2022'!L5),(0),($C$5*E11/'QLD Apr 2022'!AQ5-'QLD Apr 2022'!L5)*'QLD Apr 2022'!X5/100)*'QLD Apr 2022'!AQ5,0)))))</f>
        <v>0</v>
      </c>
      <c r="M11" s="296">
        <f>IF('QLD Apr 2022'!K5="",($C$5*F11/'QLD Apr 2022'!AR5*'QLD Apr 2022'!AC5/100)*'QLD Apr 2022'!AR5,IF($C$5*F11/'QLD Apr 2022'!AR5&gt;='QLD Apr 2022'!L5,('QLD Apr 2022'!L5*'QLD Apr 2022'!AC5/100)*'QLD Apr 2022'!AR5,($C$5*F11/'QLD Apr 2022'!AR5*'QLD Apr 2022'!AC5/100)*'QLD Apr 2022'!AR5))</f>
        <v>1786.3636363636365</v>
      </c>
      <c r="N11" s="296">
        <f>IF(AND('QLD Apr 2022'!L5&gt;0,'QLD Apr 2022'!M5&gt;0),IF($C$5*F11/'QLD Apr 2022'!AR5&lt;'QLD Apr 2022'!L5,0,IF(($C$5*F11/'QLD Apr 2022'!AR5-'QLD Apr 2022'!L5)&lt;=('QLD Apr 2022'!M5+'QLD Apr 2022'!L5),((($C$5*F11/'QLD Apr 2022'!AR5-'QLD Apr 2022'!L5)*'QLD Apr 2022'!AD5/100))*'QLD Apr 2022'!AR5,((('QLD Apr 2022'!M5)*'QLD Apr 2022'!AD5/100)*'QLD Apr 2022'!AR5))),0)</f>
        <v>0</v>
      </c>
      <c r="O11" s="296">
        <f>IF(AND('QLD Apr 2022'!M5&gt;0,'QLD Apr 2022'!N5&gt;0),IF($C$5*F11/'QLD Apr 2022'!AR5&lt;('QLD Apr 2022'!L5+'QLD Apr 2022'!M5),0,IF(($C$5*F11/'QLD Apr 2022'!AR5-'QLD Apr 2022'!L5+'QLD Apr 2022'!M5)&lt;=('QLD Apr 2022'!L5+'QLD Apr 2022'!M5+'QLD Apr 2022'!N5),((($C$5*F11/'QLD Apr 2022'!AR5-('QLD Apr 2022'!L5+'QLD Apr 2022'!M5))*'QLD Apr 2022'!AE5/100))*'QLD Apr 2022'!AR5,('QLD Apr 2022'!N5*'QLD Apr 2022'!AE5/100)*'QLD Apr 2022'!AR5)),0)</f>
        <v>0</v>
      </c>
      <c r="P11" s="296">
        <f>IF(AND('QLD Apr 2022'!N5&gt;0,'QLD Apr 2022'!O5&gt;0),IF($C$5*F11/'QLD Apr 2022'!AR5&lt;('QLD Apr 2022'!L5+'QLD Apr 2022'!M5+'QLD Apr 2022'!N5),0,IF(($C$5*F11/'QLD Apr 2022'!AR5-'QLD Apr 2022'!L5+'QLD Apr 2022'!M5+'QLD Apr 2022'!N5)&lt;=('QLD Apr 2022'!L5+'QLD Apr 2022'!M5+'QLD Apr 2022'!N5+'QLD Apr 2022'!O5),(($C$5*F11/'QLD Apr 2022'!AR5-('QLD Apr 2022'!L5+'QLD Apr 2022'!M5+'QLD Apr 2022'!N5))*'QLD Apr 2022'!AF5/100)*'QLD Apr 2022'!AR5,('QLD Apr 2022'!O5*'QLD Apr 2022'!AF5/100)*'QLD Apr 2022'!AR5)),0)</f>
        <v>0</v>
      </c>
      <c r="Q11" s="296">
        <f>IF(AND('QLD Apr 2022'!P5&gt;0,'QLD Apr 2022'!P5&gt;0),IF($C$5*F11/'QLD Apr 2022'!AR5&lt;('QLD Apr 2022'!L5+'QLD Apr 2022'!M5+'QLD Apr 2022'!N5+'QLD Apr 2022'!O5),0,IF(($C$5*F11/'QLD Apr 2022'!AR5-'QLD Apr 2022'!L5+'QLD Apr 2022'!M5+'QLD Apr 2022'!N5+'QLD Apr 2022'!O5)&lt;=('QLD Apr 2022'!L5+'QLD Apr 2022'!M5+'QLD Apr 2022'!N5+'QLD Apr 2022'!O5+'QLD Apr 2022'!P5),(($C$5*F11/'QLD Apr 2022'!AR5-('QLD Apr 2022'!L5+'QLD Apr 2022'!M5+'QLD Apr 2022'!N5+'QLD Apr 2022'!O5))*'QLD Apr 2022'!AG5/100)*'QLD Apr 2022'!AR5,('QLD Apr 2022'!P5*'QLD Apr 2022'!AG5/100)*'QLD Apr 2022'!AR5)),0)</f>
        <v>0</v>
      </c>
      <c r="R11" s="296">
        <f>IF(AND('QLD Apr 2022'!P5&gt;0,'QLD Apr 2022'!O5&gt;0),IF(($C$5*F11/'QLD Apr 2022'!AR5&lt;SUM('QLD Apr 2022'!L5:P5)),(0),($C$5*F11/'QLD Apr 2022'!AR5-SUM('QLD Apr 2022'!L5:P5))*'QLD Apr 2022'!AB5/100)* 'QLD Apr 2022'!AR5,IF(AND('QLD Apr 2022'!O5&gt;0,'QLD Apr 2022'!P5=""),IF(($C$5*F11/'QLD Apr 2022'!AR5&lt; SUM('QLD Apr 2022'!L5:O5)),(0),($C$5*F11/'QLD Apr 2022'!AR5-SUM('QLD Apr 2022'!L5:O5))*'QLD Apr 2022'!AG5/100)* 'QLD Apr 2022'!AR5,IF(AND('QLD Apr 2022'!N5&gt;0,'QLD Apr 2022'!O5=""),IF(($C$5*F11/'QLD Apr 2022'!AR5&lt; SUM('QLD Apr 2022'!L5:N5)),(0),($C$5*F11/'QLD Apr 2022'!AR5-SUM('QLD Apr 2022'!L5:N5))*'QLD Apr 2022'!AF5/100)* 'QLD Apr 2022'!AR5,IF(AND('QLD Apr 2022'!M5&gt;0,'QLD Apr 2022'!N5=""),IF(($C$5*F11/'QLD Apr 2022'!AR5&lt;'QLD Apr 2022'!M5+'QLD Apr 2022'!L5),(0),(($C$5*F11/'QLD Apr 2022'!AR5-('QLD Apr 2022'!M5+'QLD Apr 2022'!L5))*'QLD Apr 2022'!AE5/100))*'QLD Apr 2022'!AR5,IF(AND('QLD Apr 2022'!L5&gt;0,'QLD Apr 2022'!M5=""&gt;0),IF(($C$5*F11/'QLD Apr 2022'!AR5&lt;'QLD Apr 2022'!L5),(0),($C$5*F11/'QLD Apr 2022'!AR5-'QLD Apr 2022'!L5)*'QLD Apr 2022'!AD5/100)*'QLD Apr 2022'!AR5,0)))))</f>
        <v>0</v>
      </c>
      <c r="S11" s="298">
        <f t="shared" ref="S11" si="9">SUM(G11:R11)</f>
        <v>3572.727272727273</v>
      </c>
      <c r="T11" s="299">
        <f t="shared" si="5"/>
        <v>3982.4563636363637</v>
      </c>
      <c r="U11" s="300">
        <f t="shared" si="6"/>
        <v>4380.7020000000002</v>
      </c>
      <c r="V11" s="114">
        <f>'QLD Apr 2022'!AT5</f>
        <v>0</v>
      </c>
      <c r="W11" s="114">
        <f>'QLD Apr 2022'!AU5</f>
        <v>15</v>
      </c>
      <c r="X11" s="114">
        <f>'QLD Apr 2022'!AV5</f>
        <v>0</v>
      </c>
      <c r="Y11" s="114">
        <f>'QLD Apr 2022'!AW5</f>
        <v>0</v>
      </c>
      <c r="Z11" s="301" t="str">
        <f t="shared" si="7"/>
        <v>Guaranteed off usage</v>
      </c>
      <c r="AA11" s="301" t="str">
        <f t="shared" si="8"/>
        <v>Exclusive</v>
      </c>
      <c r="AB11" s="299">
        <f t="shared" si="0"/>
        <v>3446.5472727272727</v>
      </c>
      <c r="AC11" s="299">
        <f t="shared" si="1"/>
        <v>3446.5472727272727</v>
      </c>
      <c r="AD11" s="302">
        <f t="shared" si="2"/>
        <v>3791.2020000000002</v>
      </c>
      <c r="AE11" s="302">
        <f t="shared" si="2"/>
        <v>3791.2020000000002</v>
      </c>
      <c r="AF11" s="303">
        <f>'QLD Apr 2022'!BF5</f>
        <v>0</v>
      </c>
      <c r="AG11" s="121" t="str">
        <f>'QLD Apr 2022'!BG5</f>
        <v>n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</row>
    <row r="12" spans="1:48" ht="20" customHeight="1" x14ac:dyDescent="0.2">
      <c r="A12" s="341"/>
      <c r="B12" s="207" t="str">
        <f>'QLD Apr 2022'!F6</f>
        <v>Alinta Energy</v>
      </c>
      <c r="C12" s="207" t="str">
        <f>'QLD Apr 2022'!G6</f>
        <v>Business Deal</v>
      </c>
      <c r="D12" s="296">
        <f>365*'QLD Apr 2022'!H6/100</f>
        <v>430.7</v>
      </c>
      <c r="E12" s="297">
        <f>IF('QLD Apr 2022'!AQ6=3,0.5,IF('QLD Apr 2022'!AQ6=2,0.33,0))</f>
        <v>0.5</v>
      </c>
      <c r="F12" s="297">
        <f t="shared" si="3"/>
        <v>0.5</v>
      </c>
      <c r="G12" s="296">
        <f>IF('QLD Apr 2022'!K6="",($C$5*E12/'QLD Apr 2022'!AQ6*'QLD Apr 2022'!W6/100)*'QLD Apr 2022'!AQ6,IF($C$5*E12/'QLD Apr 2022'!AQ6&gt;='QLD Apr 2022'!L6,('QLD Apr 2022'!L6*'QLD Apr 2022'!W6/100)*'QLD Apr 2022'!AQ6,($C$5*E12/'QLD Apr 2022'!AQ6*'QLD Apr 2022'!W6/100)*'QLD Apr 2022'!AQ6))</f>
        <v>1200</v>
      </c>
      <c r="H12" s="296">
        <f>IF(AND('QLD Apr 2022'!L6&gt;0,'QLD Apr 2022'!M6&gt;0),IF($C$5*E12/'QLD Apr 2022'!AQ6&lt;'QLD Apr 2022'!L6,0,IF(($C$5*E12/'QLD Apr 2022'!AQ6-'QLD Apr 2022'!L6)&lt;=('QLD Apr 2022'!M6+'QLD Apr 2022'!L6),((($C$5*E12/'QLD Apr 2022'!AQ6-'QLD Apr 2022'!L6)*'QLD Apr 2022'!X6/100))*'QLD Apr 2022'!AQ6,((('QLD Apr 2022'!M6)*'QLD Apr 2022'!X6/100)*'QLD Apr 2022'!AQ6))),0)</f>
        <v>0</v>
      </c>
      <c r="I12" s="296">
        <f>IF(AND('QLD Apr 2022'!M6&gt;0,'QLD Apr 2022'!N6&gt;0),IF($C$5*E12/'QLD Apr 2022'!AQ6&lt;('QLD Apr 2022'!L6+'QLD Apr 2022'!M6),0,IF(($C$5*E12/'QLD Apr 2022'!AQ6-'QLD Apr 2022'!L6+'QLD Apr 2022'!M6)&lt;=('QLD Apr 2022'!L6+'QLD Apr 2022'!M6+'QLD Apr 2022'!N6),((($C$5*E12/'QLD Apr 2022'!AQ6-('QLD Apr 2022'!L6+'QLD Apr 2022'!M6))*'QLD Apr 2022'!Y6/100))*'QLD Apr 2022'!AQ6,('QLD Apr 2022'!N6*'QLD Apr 2022'!Y6/100)*'QLD Apr 2022'!AQ6)),0)</f>
        <v>0</v>
      </c>
      <c r="J12" s="296">
        <f>IF(AND('QLD Apr 2022'!N6&gt;0,'QLD Apr 2022'!O6&gt;0),IF($C$5*E12/'QLD Apr 2022'!AQ6&lt;('QLD Apr 2022'!L6+'QLD Apr 2022'!M6+'QLD Apr 2022'!N6),0,IF(($C$5*E12/'QLD Apr 2022'!AQ6-'QLD Apr 2022'!L6+'QLD Apr 2022'!M6+'QLD Apr 2022'!N6)&lt;=('QLD Apr 2022'!L6+'QLD Apr 2022'!M6+'QLD Apr 2022'!N6+'QLD Apr 2022'!O6),(($C$5*E12/'QLD Apr 2022'!AQ6-('QLD Apr 2022'!L6+'QLD Apr 2022'!M6+'QLD Apr 2022'!N6))*'QLD Apr 2022'!Z6/100)*'QLD Apr 2022'!AQ6,('QLD Apr 2022'!O6*'QLD Apr 2022'!Z6/100)*'QLD Apr 2022'!AQ6)),0)</f>
        <v>0</v>
      </c>
      <c r="K12" s="296">
        <f>IF(AND('QLD Apr 2022'!O6&gt;0,'QLD Apr 2022'!P6&gt;0),IF($C$5*E12/'QLD Apr 2022'!AQ6&lt;('QLD Apr 2022'!L6+'QLD Apr 2022'!M6+'QLD Apr 2022'!N6+'QLD Apr 2022'!O6),0,IF(($C$5*E12/'QLD Apr 2022'!AQ6-'QLD Apr 2022'!L6+'QLD Apr 2022'!M6+'QLD Apr 2022'!N6+'QLD Apr 2022'!O6)&lt;=('QLD Apr 2022'!L6+'QLD Apr 2022'!M6+'QLD Apr 2022'!N6+'QLD Apr 2022'!O6+'QLD Apr 2022'!P6),(($C$5*E12/'QLD Apr 2022'!AQ6-('QLD Apr 2022'!L6+'QLD Apr 2022'!M6+'QLD Apr 2022'!N6+'QLD Apr 2022'!O6))*'QLD Apr 2022'!AA6/100)*'QLD Apr 2022'!AQ6,('QLD Apr 2022'!P6*'QLD Apr 2022'!AA6/100)*'QLD Apr 2022'!AQ6)),0)</f>
        <v>0</v>
      </c>
      <c r="L12" s="296">
        <f>IF(AND('QLD Apr 2022'!P6&gt;0,'QLD Apr 2022'!O6&gt;0),IF(($C$5*E12/'QLD Apr 2022'!AQ6&lt;SUM('QLD Apr 2022'!L6:P6)),(0),($C$5*E12/'QLD Apr 2022'!AQ6-SUM('QLD Apr 2022'!L6:P6))*'QLD Apr 2022'!AB6/100)* 'QLD Apr 2022'!AQ6,IF(AND('QLD Apr 2022'!O6&gt;0,'QLD Apr 2022'!P6=""),IF(($C$5*E12/'QLD Apr 2022'!AQ6&lt; SUM('QLD Apr 2022'!L6:O6)),(0),($C$5*E12/'QLD Apr 2022'!AQ6-SUM('QLD Apr 2022'!L6:O6))*'QLD Apr 2022'!AA6/100)* 'QLD Apr 2022'!AQ6,IF(AND('QLD Apr 2022'!N6&gt;0,'QLD Apr 2022'!O6=""),IF(($C$5*E12/'QLD Apr 2022'!AQ6&lt; SUM('QLD Apr 2022'!L6:N6)),(0),($C$5*E12/'QLD Apr 2022'!AQ6-SUM('QLD Apr 2022'!L6:N6))*'QLD Apr 2022'!Z6/100)* 'QLD Apr 2022'!AQ6,IF(AND('QLD Apr 2022'!M6&gt;0,'QLD Apr 2022'!N6=""),IF(($C$5*E12/'QLD Apr 2022'!AQ6&lt;'QLD Apr 2022'!M6+'QLD Apr 2022'!L6),(0),(($C$5*E12/'QLD Apr 2022'!AQ6-('QLD Apr 2022'!M6+'QLD Apr 2022'!L6))*'QLD Apr 2022'!Y6/100))*'QLD Apr 2022'!AQ6,IF(AND('QLD Apr 2022'!L6&gt;0,'QLD Apr 2022'!M6=""&gt;0),IF(($C$5*E12/'QLD Apr 2022'!AQ6&lt;'QLD Apr 2022'!L6),(0),($C$5*E12/'QLD Apr 2022'!AQ6-'QLD Apr 2022'!L6)*'QLD Apr 2022'!X6/100)*'QLD Apr 2022'!AQ6,0)))))</f>
        <v>0</v>
      </c>
      <c r="M12" s="296">
        <f>IF('QLD Apr 2022'!K6="",($C$5*F12/'QLD Apr 2022'!AR6*'QLD Apr 2022'!AC6/100)*'QLD Apr 2022'!AR6,IF($C$5*F12/'QLD Apr 2022'!AR6&gt;='QLD Apr 2022'!L6,('QLD Apr 2022'!L6*'QLD Apr 2022'!AC6/100)*'QLD Apr 2022'!AR6,($C$5*F12/'QLD Apr 2022'!AR6*'QLD Apr 2022'!AC6/100)*'QLD Apr 2022'!AR6))</f>
        <v>1200</v>
      </c>
      <c r="N12" s="296">
        <f>IF(AND('QLD Apr 2022'!L6&gt;0,'QLD Apr 2022'!M6&gt;0),IF($C$5*F12/'QLD Apr 2022'!AR6&lt;'QLD Apr 2022'!L6,0,IF(($C$5*F12/'QLD Apr 2022'!AR6-'QLD Apr 2022'!L6)&lt;=('QLD Apr 2022'!M6+'QLD Apr 2022'!L6),((($C$5*F12/'QLD Apr 2022'!AR6-'QLD Apr 2022'!L6)*'QLD Apr 2022'!AD6/100))*'QLD Apr 2022'!AR6,((('QLD Apr 2022'!M6)*'QLD Apr 2022'!AD6/100)*'QLD Apr 2022'!AR6))),0)</f>
        <v>0</v>
      </c>
      <c r="O12" s="296">
        <f>IF(AND('QLD Apr 2022'!M6&gt;0,'QLD Apr 2022'!N6&gt;0),IF($C$5*F12/'QLD Apr 2022'!AR6&lt;('QLD Apr 2022'!L6+'QLD Apr 2022'!M6),0,IF(($C$5*F12/'QLD Apr 2022'!AR6-'QLD Apr 2022'!L6+'QLD Apr 2022'!M6)&lt;=('QLD Apr 2022'!L6+'QLD Apr 2022'!M6+'QLD Apr 2022'!N6),((($C$5*F12/'QLD Apr 2022'!AR6-('QLD Apr 2022'!L6+'QLD Apr 2022'!M6))*'QLD Apr 2022'!AE6/100))*'QLD Apr 2022'!AR6,('QLD Apr 2022'!N6*'QLD Apr 2022'!AE6/100)*'QLD Apr 2022'!AR6)),0)</f>
        <v>0</v>
      </c>
      <c r="P12" s="296">
        <f>IF(AND('QLD Apr 2022'!N6&gt;0,'QLD Apr 2022'!O6&gt;0),IF($C$5*F12/'QLD Apr 2022'!AR6&lt;('QLD Apr 2022'!L6+'QLD Apr 2022'!M6+'QLD Apr 2022'!N6),0,IF(($C$5*F12/'QLD Apr 2022'!AR6-'QLD Apr 2022'!L6+'QLD Apr 2022'!M6+'QLD Apr 2022'!N6)&lt;=('QLD Apr 2022'!L6+'QLD Apr 2022'!M6+'QLD Apr 2022'!N6+'QLD Apr 2022'!O6),(($C$5*F12/'QLD Apr 2022'!AR6-('QLD Apr 2022'!L6+'QLD Apr 2022'!M6+'QLD Apr 2022'!N6))*'QLD Apr 2022'!AF6/100)*'QLD Apr 2022'!AR6,('QLD Apr 2022'!O6*'QLD Apr 2022'!AF6/100)*'QLD Apr 2022'!AR6)),0)</f>
        <v>0</v>
      </c>
      <c r="Q12" s="296">
        <f>IF(AND('QLD Apr 2022'!P6&gt;0,'QLD Apr 2022'!P6&gt;0),IF($C$5*F12/'QLD Apr 2022'!AR6&lt;('QLD Apr 2022'!L6+'QLD Apr 2022'!M6+'QLD Apr 2022'!N6+'QLD Apr 2022'!O6),0,IF(($C$5*F12/'QLD Apr 2022'!AR6-'QLD Apr 2022'!L6+'QLD Apr 2022'!M6+'QLD Apr 2022'!N6+'QLD Apr 2022'!O6)&lt;=('QLD Apr 2022'!L6+'QLD Apr 2022'!M6+'QLD Apr 2022'!N6+'QLD Apr 2022'!O6+'QLD Apr 2022'!P6),(($C$5*F12/'QLD Apr 2022'!AR6-('QLD Apr 2022'!L6+'QLD Apr 2022'!M6+'QLD Apr 2022'!N6+'QLD Apr 2022'!O6))*'QLD Apr 2022'!AG6/100)*'QLD Apr 2022'!AR6,('QLD Apr 2022'!P6*'QLD Apr 2022'!AG6/100)*'QLD Apr 2022'!AR6)),0)</f>
        <v>0</v>
      </c>
      <c r="R12" s="296">
        <f>IF(AND('QLD Apr 2022'!P6&gt;0,'QLD Apr 2022'!O6&gt;0),IF(($C$5*F12/'QLD Apr 2022'!AR6&lt;SUM('QLD Apr 2022'!L6:P6)),(0),($C$5*F12/'QLD Apr 2022'!AR6-SUM('QLD Apr 2022'!L6:P6))*'QLD Apr 2022'!AB6/100)* 'QLD Apr 2022'!AR6,IF(AND('QLD Apr 2022'!O6&gt;0,'QLD Apr 2022'!P6=""),IF(($C$5*F12/'QLD Apr 2022'!AR6&lt; SUM('QLD Apr 2022'!L6:O6)),(0),($C$5*F12/'QLD Apr 2022'!AR6-SUM('QLD Apr 2022'!L6:O6))*'QLD Apr 2022'!AG6/100)* 'QLD Apr 2022'!AR6,IF(AND('QLD Apr 2022'!N6&gt;0,'QLD Apr 2022'!O6=""),IF(($C$5*F12/'QLD Apr 2022'!AR6&lt; SUM('QLD Apr 2022'!L6:N6)),(0),($C$5*F12/'QLD Apr 2022'!AR6-SUM('QLD Apr 2022'!L6:N6))*'QLD Apr 2022'!AF6/100)* 'QLD Apr 2022'!AR6,IF(AND('QLD Apr 2022'!M6&gt;0,'QLD Apr 2022'!N6=""),IF(($C$5*F12/'QLD Apr 2022'!AR6&lt;'QLD Apr 2022'!M6+'QLD Apr 2022'!L6),(0),(($C$5*F12/'QLD Apr 2022'!AR6-('QLD Apr 2022'!M6+'QLD Apr 2022'!L6))*'QLD Apr 2022'!AE6/100))*'QLD Apr 2022'!AR6,IF(AND('QLD Apr 2022'!L6&gt;0,'QLD Apr 2022'!M6=""&gt;0),IF(($C$5*F12/'QLD Apr 2022'!AR6&lt;'QLD Apr 2022'!L6),(0),($C$5*F12/'QLD Apr 2022'!AR6-'QLD Apr 2022'!L6)*'QLD Apr 2022'!AD6/100)*'QLD Apr 2022'!AR6,0)))))</f>
        <v>0</v>
      </c>
      <c r="S12" s="298">
        <f t="shared" ref="S12" si="10">SUM(G12:R12)</f>
        <v>2400</v>
      </c>
      <c r="T12" s="299">
        <f t="shared" si="5"/>
        <v>2830.7</v>
      </c>
      <c r="U12" s="300">
        <f t="shared" si="6"/>
        <v>3113.77</v>
      </c>
      <c r="V12" s="114">
        <f>'QLD Apr 2022'!AT6</f>
        <v>0</v>
      </c>
      <c r="W12" s="114">
        <f>'QLD Apr 2022'!AU6</f>
        <v>0</v>
      </c>
      <c r="X12" s="114">
        <f>'QLD Apr 2022'!AV6</f>
        <v>0</v>
      </c>
      <c r="Y12" s="114">
        <f>'QLD Apr 2022'!AW6</f>
        <v>0</v>
      </c>
      <c r="Z12" s="301" t="str">
        <f t="shared" si="7"/>
        <v>No discount</v>
      </c>
      <c r="AA12" s="301" t="str">
        <f t="shared" si="8"/>
        <v>Exclusive</v>
      </c>
      <c r="AB12" s="299">
        <f t="shared" si="0"/>
        <v>2830.7</v>
      </c>
      <c r="AC12" s="299">
        <f t="shared" si="1"/>
        <v>2830.7</v>
      </c>
      <c r="AD12" s="302">
        <f t="shared" si="2"/>
        <v>3113.77</v>
      </c>
      <c r="AE12" s="302">
        <f t="shared" si="2"/>
        <v>3113.77</v>
      </c>
      <c r="AF12" s="303">
        <f>'QLD Apr 2022'!BF6</f>
        <v>0</v>
      </c>
      <c r="AG12" s="121" t="str">
        <f>'QLD Apr 2022'!BG6</f>
        <v>n</v>
      </c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</row>
    <row r="13" spans="1:48" ht="20" customHeight="1" thickBot="1" x14ac:dyDescent="0.25">
      <c r="A13" s="344"/>
      <c r="B13" s="315" t="str">
        <f>'QLD Apr 2022'!F7</f>
        <v>Discover Energy</v>
      </c>
      <c r="C13" s="208" t="str">
        <f>'QLD Apr 2022'!G7</f>
        <v>Business Gas Budget</v>
      </c>
      <c r="D13" s="316">
        <f>365*'QLD Apr 2022'!H7/100</f>
        <v>403.15909090909088</v>
      </c>
      <c r="E13" s="317">
        <f>IF('QLD Apr 2022'!AQ7=3,0.5,IF('QLD Apr 2022'!AQ7=2,0.33,0))</f>
        <v>0.5</v>
      </c>
      <c r="F13" s="317">
        <f t="shared" si="3"/>
        <v>0.5</v>
      </c>
      <c r="G13" s="316">
        <f>IF('QLD Apr 2022'!K7="",($C$5*E13/'QLD Apr 2022'!AQ7*'QLD Apr 2022'!W7/100)*'QLD Apr 2022'!AQ7,IF($C$5*E13/'QLD Apr 2022'!AQ7&gt;='QLD Apr 2022'!L7,('QLD Apr 2022'!L7*'QLD Apr 2022'!W7/100)*'QLD Apr 2022'!AQ7,($C$5*E13/'QLD Apr 2022'!AQ7*'QLD Apr 2022'!W7/100)*'QLD Apr 2022'!AQ7))</f>
        <v>1440.9090909090908</v>
      </c>
      <c r="H13" s="316">
        <f>IF(AND('QLD Apr 2022'!L7&gt;0,'QLD Apr 2022'!M7&gt;0),IF($C$5*E13/'QLD Apr 2022'!AQ7&lt;'QLD Apr 2022'!L7,0,IF(($C$5*E13/'QLD Apr 2022'!AQ7-'QLD Apr 2022'!L7)&lt;=('QLD Apr 2022'!M7+'QLD Apr 2022'!L7),((($C$5*E13/'QLD Apr 2022'!AQ7-'QLD Apr 2022'!L7)*'QLD Apr 2022'!X7/100))*'QLD Apr 2022'!AQ7,((('QLD Apr 2022'!M7)*'QLD Apr 2022'!X7/100)*'QLD Apr 2022'!AQ7))),0)</f>
        <v>0</v>
      </c>
      <c r="I13" s="316">
        <f>IF(AND('QLD Apr 2022'!M7&gt;0,'QLD Apr 2022'!N7&gt;0),IF($C$5*E13/'QLD Apr 2022'!AQ7&lt;('QLD Apr 2022'!L7+'QLD Apr 2022'!M7),0,IF(($C$5*E13/'QLD Apr 2022'!AQ7-'QLD Apr 2022'!L7+'QLD Apr 2022'!M7)&lt;=('QLD Apr 2022'!L7+'QLD Apr 2022'!M7+'QLD Apr 2022'!N7),((($C$5*E13/'QLD Apr 2022'!AQ7-('QLD Apr 2022'!L7+'QLD Apr 2022'!M7))*'QLD Apr 2022'!Y7/100))*'QLD Apr 2022'!AQ7,('QLD Apr 2022'!N7*'QLD Apr 2022'!Y7/100)*'QLD Apr 2022'!AQ7)),0)</f>
        <v>0</v>
      </c>
      <c r="J13" s="316">
        <f>IF(AND('QLD Apr 2022'!N7&gt;0,'QLD Apr 2022'!O7&gt;0),IF($C$5*E13/'QLD Apr 2022'!AQ7&lt;('QLD Apr 2022'!L7+'QLD Apr 2022'!M7+'QLD Apr 2022'!N7),0,IF(($C$5*E13/'QLD Apr 2022'!AQ7-'QLD Apr 2022'!L7+'QLD Apr 2022'!M7+'QLD Apr 2022'!N7)&lt;=('QLD Apr 2022'!L7+'QLD Apr 2022'!M7+'QLD Apr 2022'!N7+'QLD Apr 2022'!O7),(($C$5*E13/'QLD Apr 2022'!AQ7-('QLD Apr 2022'!L7+'QLD Apr 2022'!M7+'QLD Apr 2022'!N7))*'QLD Apr 2022'!Z7/100)*'QLD Apr 2022'!AQ7,('QLD Apr 2022'!O7*'QLD Apr 2022'!Z7/100)*'QLD Apr 2022'!AQ7)),0)</f>
        <v>0</v>
      </c>
      <c r="K13" s="316">
        <f>IF(AND('QLD Apr 2022'!O7&gt;0,'QLD Apr 2022'!P7&gt;0),IF($C$5*E13/'QLD Apr 2022'!AQ7&lt;('QLD Apr 2022'!L7+'QLD Apr 2022'!M7+'QLD Apr 2022'!N7+'QLD Apr 2022'!O7),0,IF(($C$5*E13/'QLD Apr 2022'!AQ7-'QLD Apr 2022'!L7+'QLD Apr 2022'!M7+'QLD Apr 2022'!N7+'QLD Apr 2022'!O7)&lt;=('QLD Apr 2022'!L7+'QLD Apr 2022'!M7+'QLD Apr 2022'!N7+'QLD Apr 2022'!O7+'QLD Apr 2022'!P7),(($C$5*E13/'QLD Apr 2022'!AQ7-('QLD Apr 2022'!L7+'QLD Apr 2022'!M7+'QLD Apr 2022'!N7+'QLD Apr 2022'!O7))*'QLD Apr 2022'!AA7/100)*'QLD Apr 2022'!AQ7,('QLD Apr 2022'!P7*'QLD Apr 2022'!AA7/100)*'QLD Apr 2022'!AQ7)),0)</f>
        <v>0</v>
      </c>
      <c r="L13" s="316">
        <f>IF(AND('QLD Apr 2022'!P7&gt;0,'QLD Apr 2022'!O7&gt;0),IF(($C$5*E13/'QLD Apr 2022'!AQ7&lt;SUM('QLD Apr 2022'!L7:P7)),(0),($C$5*E13/'QLD Apr 2022'!AQ7-SUM('QLD Apr 2022'!L7:P7))*'QLD Apr 2022'!AB7/100)* 'QLD Apr 2022'!AQ7,IF(AND('QLD Apr 2022'!O7&gt;0,'QLD Apr 2022'!P7=""),IF(($C$5*E13/'QLD Apr 2022'!AQ7&lt; SUM('QLD Apr 2022'!L7:O7)),(0),($C$5*E13/'QLD Apr 2022'!AQ7-SUM('QLD Apr 2022'!L7:O7))*'QLD Apr 2022'!AA7/100)* 'QLD Apr 2022'!AQ7,IF(AND('QLD Apr 2022'!N7&gt;0,'QLD Apr 2022'!O7=""),IF(($C$5*E13/'QLD Apr 2022'!AQ7&lt; SUM('QLD Apr 2022'!L7:N7)),(0),($C$5*E13/'QLD Apr 2022'!AQ7-SUM('QLD Apr 2022'!L7:N7))*'QLD Apr 2022'!Z7/100)* 'QLD Apr 2022'!AQ7,IF(AND('QLD Apr 2022'!M7&gt;0,'QLD Apr 2022'!N7=""),IF(($C$5*E13/'QLD Apr 2022'!AQ7&lt;'QLD Apr 2022'!M7+'QLD Apr 2022'!L7),(0),(($C$5*E13/'QLD Apr 2022'!AQ7-('QLD Apr 2022'!M7+'QLD Apr 2022'!L7))*'QLD Apr 2022'!Y7/100))*'QLD Apr 2022'!AQ7,IF(AND('QLD Apr 2022'!L7&gt;0,'QLD Apr 2022'!M7=""&gt;0),IF(($C$5*E13/'QLD Apr 2022'!AQ7&lt;'QLD Apr 2022'!L7),(0),($C$5*E13/'QLD Apr 2022'!AQ7-'QLD Apr 2022'!L7)*'QLD Apr 2022'!X7/100)*'QLD Apr 2022'!AQ7,0)))))</f>
        <v>0</v>
      </c>
      <c r="M13" s="316">
        <f>IF('QLD Apr 2022'!K7="",($C$5*F13/'QLD Apr 2022'!AR7*'QLD Apr 2022'!AC7/100)*'QLD Apr 2022'!AR7,IF($C$5*F13/'QLD Apr 2022'!AR7&gt;='QLD Apr 2022'!L7,('QLD Apr 2022'!L7*'QLD Apr 2022'!AC7/100)*'QLD Apr 2022'!AR7,($C$5*F13/'QLD Apr 2022'!AR7*'QLD Apr 2022'!AC7/100)*'QLD Apr 2022'!AR7))</f>
        <v>1440.9090909090908</v>
      </c>
      <c r="N13" s="316">
        <f>IF(AND('QLD Apr 2022'!L7&gt;0,'QLD Apr 2022'!M7&gt;0),IF($C$5*F13/'QLD Apr 2022'!AR7&lt;'QLD Apr 2022'!L7,0,IF(($C$5*F13/'QLD Apr 2022'!AR7-'QLD Apr 2022'!L7)&lt;=('QLD Apr 2022'!M7+'QLD Apr 2022'!L7),((($C$5*F13/'QLD Apr 2022'!AR7-'QLD Apr 2022'!L7)*'QLD Apr 2022'!AD7/100))*'QLD Apr 2022'!AR7,((('QLD Apr 2022'!M7)*'QLD Apr 2022'!AD7/100)*'QLD Apr 2022'!AR7))),0)</f>
        <v>0</v>
      </c>
      <c r="O13" s="316">
        <f>IF(AND('QLD Apr 2022'!M7&gt;0,'QLD Apr 2022'!N7&gt;0),IF($C$5*F13/'QLD Apr 2022'!AR7&lt;('QLD Apr 2022'!L7+'QLD Apr 2022'!M7),0,IF(($C$5*F13/'QLD Apr 2022'!AR7-'QLD Apr 2022'!L7+'QLD Apr 2022'!M7)&lt;=('QLD Apr 2022'!L7+'QLD Apr 2022'!M7+'QLD Apr 2022'!N7),((($C$5*F13/'QLD Apr 2022'!AR7-('QLD Apr 2022'!L7+'QLD Apr 2022'!M7))*'QLD Apr 2022'!AE7/100))*'QLD Apr 2022'!AR7,('QLD Apr 2022'!N7*'QLD Apr 2022'!AE7/100)*'QLD Apr 2022'!AR7)),0)</f>
        <v>0</v>
      </c>
      <c r="P13" s="316">
        <f>IF(AND('QLD Apr 2022'!N7&gt;0,'QLD Apr 2022'!O7&gt;0),IF($C$5*F13/'QLD Apr 2022'!AR7&lt;('QLD Apr 2022'!L7+'QLD Apr 2022'!M7+'QLD Apr 2022'!N7),0,IF(($C$5*F13/'QLD Apr 2022'!AR7-'QLD Apr 2022'!L7+'QLD Apr 2022'!M7+'QLD Apr 2022'!N7)&lt;=('QLD Apr 2022'!L7+'QLD Apr 2022'!M7+'QLD Apr 2022'!N7+'QLD Apr 2022'!O7),(($C$5*F13/'QLD Apr 2022'!AR7-('QLD Apr 2022'!L7+'QLD Apr 2022'!M7+'QLD Apr 2022'!N7))*'QLD Apr 2022'!AF7/100)*'QLD Apr 2022'!AR7,('QLD Apr 2022'!O7*'QLD Apr 2022'!AF7/100)*'QLD Apr 2022'!AR7)),0)</f>
        <v>0</v>
      </c>
      <c r="Q13" s="316">
        <f>IF(AND('QLD Apr 2022'!P7&gt;0,'QLD Apr 2022'!P7&gt;0),IF($C$5*F13/'QLD Apr 2022'!AR7&lt;('QLD Apr 2022'!L7+'QLD Apr 2022'!M7+'QLD Apr 2022'!N7+'QLD Apr 2022'!O7),0,IF(($C$5*F13/'QLD Apr 2022'!AR7-'QLD Apr 2022'!L7+'QLD Apr 2022'!M7+'QLD Apr 2022'!N7+'QLD Apr 2022'!O7)&lt;=('QLD Apr 2022'!L7+'QLD Apr 2022'!M7+'QLD Apr 2022'!N7+'QLD Apr 2022'!O7+'QLD Apr 2022'!P7),(($C$5*F13/'QLD Apr 2022'!AR7-('QLD Apr 2022'!L7+'QLD Apr 2022'!M7+'QLD Apr 2022'!N7+'QLD Apr 2022'!O7))*'QLD Apr 2022'!AG7/100)*'QLD Apr 2022'!AR7,('QLD Apr 2022'!P7*'QLD Apr 2022'!AG7/100)*'QLD Apr 2022'!AR7)),0)</f>
        <v>0</v>
      </c>
      <c r="R13" s="316">
        <f>IF(AND('QLD Apr 2022'!P7&gt;0,'QLD Apr 2022'!O7&gt;0),IF(($C$5*F13/'QLD Apr 2022'!AR7&lt;SUM('QLD Apr 2022'!L7:P7)),(0),($C$5*F13/'QLD Apr 2022'!AR7-SUM('QLD Apr 2022'!L7:P7))*'QLD Apr 2022'!AB7/100)* 'QLD Apr 2022'!AR7,IF(AND('QLD Apr 2022'!O7&gt;0,'QLD Apr 2022'!P7=""),IF(($C$5*F13/'QLD Apr 2022'!AR7&lt; SUM('QLD Apr 2022'!L7:O7)),(0),($C$5*F13/'QLD Apr 2022'!AR7-SUM('QLD Apr 2022'!L7:O7))*'QLD Apr 2022'!AG7/100)* 'QLD Apr 2022'!AR7,IF(AND('QLD Apr 2022'!N7&gt;0,'QLD Apr 2022'!O7=""),IF(($C$5*F13/'QLD Apr 2022'!AR7&lt; SUM('QLD Apr 2022'!L7:N7)),(0),($C$5*F13/'QLD Apr 2022'!AR7-SUM('QLD Apr 2022'!L7:N7))*'QLD Apr 2022'!AF7/100)* 'QLD Apr 2022'!AR7,IF(AND('QLD Apr 2022'!M7&gt;0,'QLD Apr 2022'!N7=""),IF(($C$5*F13/'QLD Apr 2022'!AR7&lt;'QLD Apr 2022'!M7+'QLD Apr 2022'!L7),(0),(($C$5*F13/'QLD Apr 2022'!AR7-('QLD Apr 2022'!M7+'QLD Apr 2022'!L7))*'QLD Apr 2022'!AE7/100))*'QLD Apr 2022'!AR7,IF(AND('QLD Apr 2022'!L7&gt;0,'QLD Apr 2022'!M7=""&gt;0),IF(($C$5*F13/'QLD Apr 2022'!AR7&lt;'QLD Apr 2022'!L7),(0),($C$5*F13/'QLD Apr 2022'!AR7-'QLD Apr 2022'!L7)*'QLD Apr 2022'!AD7/100)*'QLD Apr 2022'!AR7,0)))))</f>
        <v>0</v>
      </c>
      <c r="S13" s="318">
        <f t="shared" ref="S13" si="11">SUM(G13:R13)</f>
        <v>2881.8181818181815</v>
      </c>
      <c r="T13" s="229">
        <f t="shared" si="5"/>
        <v>3284.9772727272725</v>
      </c>
      <c r="U13" s="319">
        <f t="shared" si="6"/>
        <v>3613.4749999999999</v>
      </c>
      <c r="V13" s="122">
        <f>'QLD Apr 2022'!AT7</f>
        <v>0</v>
      </c>
      <c r="W13" s="122">
        <f>'QLD Apr 2022'!AU7</f>
        <v>5</v>
      </c>
      <c r="X13" s="122">
        <f>'QLD Apr 2022'!AV7</f>
        <v>0</v>
      </c>
      <c r="Y13" s="122">
        <f>'QLD Apr 2022'!AW7</f>
        <v>0</v>
      </c>
      <c r="Z13" s="320" t="str">
        <f t="shared" si="7"/>
        <v>Guaranteed off usage</v>
      </c>
      <c r="AA13" s="320" t="str">
        <f t="shared" si="8"/>
        <v>Exclusive</v>
      </c>
      <c r="AB13" s="229">
        <f t="shared" si="0"/>
        <v>3140.8863636363635</v>
      </c>
      <c r="AC13" s="229">
        <f t="shared" si="1"/>
        <v>3140.8863636363635</v>
      </c>
      <c r="AD13" s="321">
        <f t="shared" si="2"/>
        <v>3454.9750000000004</v>
      </c>
      <c r="AE13" s="321">
        <f t="shared" si="2"/>
        <v>3454.9750000000004</v>
      </c>
      <c r="AF13" s="322">
        <f>'QLD Apr 2022'!BF7</f>
        <v>0</v>
      </c>
      <c r="AG13" s="129" t="str">
        <f>'QLD Apr 2022'!BG7</f>
        <v>n</v>
      </c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</row>
    <row r="14" spans="1:48" ht="20" customHeight="1" thickTop="1" x14ac:dyDescent="0.2">
      <c r="A14" s="343" t="str">
        <f>'QLD Apr 2022'!D8</f>
        <v>Envestra Brisbane North</v>
      </c>
      <c r="B14" s="207" t="str">
        <f>'QLD Apr 2022'!F8</f>
        <v>AGL</v>
      </c>
      <c r="C14" s="207" t="str">
        <f>'QLD Apr 2022'!G8</f>
        <v>Business Value Saver</v>
      </c>
      <c r="D14" s="296">
        <f>365*'QLD Apr 2022'!H8/100</f>
        <v>260.34454545454543</v>
      </c>
      <c r="E14" s="297">
        <f>IF('QLD Apr 2022'!AQ8=3,0.5,IF('QLD Apr 2022'!AQ8=2,0.33,0))</f>
        <v>0.5</v>
      </c>
      <c r="F14" s="297">
        <f t="shared" si="3"/>
        <v>0.5</v>
      </c>
      <c r="G14" s="296">
        <f>IF('QLD Apr 2022'!K8="",($C$5*E14/'QLD Apr 2022'!AQ8*'QLD Apr 2022'!W8/100)*'QLD Apr 2022'!AQ8,IF($C$5*E14/'QLD Apr 2022'!AQ8&gt;='QLD Apr 2022'!L8,('QLD Apr 2022'!L8*'QLD Apr 2022'!W8/100)*'QLD Apr 2022'!AQ8,($C$5*E14/'QLD Apr 2022'!AQ8*'QLD Apr 2022'!W8/100)*'QLD Apr 2022'!AQ8))</f>
        <v>1650</v>
      </c>
      <c r="H14" s="296">
        <f>IF(AND('QLD Apr 2022'!L8&gt;0,'QLD Apr 2022'!M8&gt;0),IF($C$5*E14/'QLD Apr 2022'!AQ8&lt;'QLD Apr 2022'!L8,0,IF(($C$5*E14/'QLD Apr 2022'!AQ8-'QLD Apr 2022'!L8)&lt;=('QLD Apr 2022'!M8+'QLD Apr 2022'!L8),((($C$5*E14/'QLD Apr 2022'!AQ8-'QLD Apr 2022'!L8)*'QLD Apr 2022'!X8/100))*'QLD Apr 2022'!AQ8,((('QLD Apr 2022'!M8)*'QLD Apr 2022'!X8/100)*'QLD Apr 2022'!AQ8))),0)</f>
        <v>0</v>
      </c>
      <c r="I14" s="296">
        <f>IF(AND('QLD Apr 2022'!M8&gt;0,'QLD Apr 2022'!N8&gt;0),IF($C$5*E14/'QLD Apr 2022'!AQ8&lt;('QLD Apr 2022'!L8+'QLD Apr 2022'!M8),0,IF(($C$5*E14/'QLD Apr 2022'!AQ8-'QLD Apr 2022'!L8+'QLD Apr 2022'!M8)&lt;=('QLD Apr 2022'!L8+'QLD Apr 2022'!M8+'QLD Apr 2022'!N8),((($C$5*E14/'QLD Apr 2022'!AQ8-('QLD Apr 2022'!L8+'QLD Apr 2022'!M8))*'QLD Apr 2022'!Y8/100))*'QLD Apr 2022'!AQ8,('QLD Apr 2022'!N8*'QLD Apr 2022'!Y8/100)*'QLD Apr 2022'!AQ8)),0)</f>
        <v>0</v>
      </c>
      <c r="J14" s="296">
        <f>IF(AND('QLD Apr 2022'!N8&gt;0,'QLD Apr 2022'!O8&gt;0),IF($C$5*E14/'QLD Apr 2022'!AQ8&lt;('QLD Apr 2022'!L8+'QLD Apr 2022'!M8+'QLD Apr 2022'!N8),0,IF(($C$5*E14/'QLD Apr 2022'!AQ8-'QLD Apr 2022'!L8+'QLD Apr 2022'!M8+'QLD Apr 2022'!N8)&lt;=('QLD Apr 2022'!L8+'QLD Apr 2022'!M8+'QLD Apr 2022'!N8+'QLD Apr 2022'!O8),(($C$5*E14/'QLD Apr 2022'!AQ8-('QLD Apr 2022'!L8+'QLD Apr 2022'!M8+'QLD Apr 2022'!N8))*'QLD Apr 2022'!Z8/100)*'QLD Apr 2022'!AQ8,('QLD Apr 2022'!O8*'QLD Apr 2022'!Z8/100)*'QLD Apr 2022'!AQ8)),0)</f>
        <v>0</v>
      </c>
      <c r="K14" s="296">
        <f>IF(AND('QLD Apr 2022'!O8&gt;0,'QLD Apr 2022'!P8&gt;0),IF($C$5*E14/'QLD Apr 2022'!AQ8&lt;('QLD Apr 2022'!L8+'QLD Apr 2022'!M8+'QLD Apr 2022'!N8+'QLD Apr 2022'!O8),0,IF(($C$5*E14/'QLD Apr 2022'!AQ8-'QLD Apr 2022'!L8+'QLD Apr 2022'!M8+'QLD Apr 2022'!N8+'QLD Apr 2022'!O8)&lt;=('QLD Apr 2022'!L8+'QLD Apr 2022'!M8+'QLD Apr 2022'!N8+'QLD Apr 2022'!O8+'QLD Apr 2022'!P8),(($C$5*E14/'QLD Apr 2022'!AQ8-('QLD Apr 2022'!L8+'QLD Apr 2022'!M8+'QLD Apr 2022'!N8+'QLD Apr 2022'!O8))*'QLD Apr 2022'!AA8/100)*'QLD Apr 2022'!AQ8,('QLD Apr 2022'!P8*'QLD Apr 2022'!AA8/100)*'QLD Apr 2022'!AQ8)),0)</f>
        <v>0</v>
      </c>
      <c r="L14" s="296">
        <f>IF(AND('QLD Apr 2022'!P8&gt;0,'QLD Apr 2022'!O8&gt;0),IF(($C$5*E14/'QLD Apr 2022'!AQ8&lt;SUM('QLD Apr 2022'!L8:P8)),(0),($C$5*E14/'QLD Apr 2022'!AQ8-SUM('QLD Apr 2022'!L8:P8))*'QLD Apr 2022'!AB8/100)* 'QLD Apr 2022'!AQ8,IF(AND('QLD Apr 2022'!O8&gt;0,'QLD Apr 2022'!P8=""),IF(($C$5*E14/'QLD Apr 2022'!AQ8&lt; SUM('QLD Apr 2022'!L8:O8)),(0),($C$5*E14/'QLD Apr 2022'!AQ8-SUM('QLD Apr 2022'!L8:O8))*'QLD Apr 2022'!AA8/100)* 'QLD Apr 2022'!AQ8,IF(AND('QLD Apr 2022'!N8&gt;0,'QLD Apr 2022'!O8=""),IF(($C$5*E14/'QLD Apr 2022'!AQ8&lt; SUM('QLD Apr 2022'!L8:N8)),(0),($C$5*E14/'QLD Apr 2022'!AQ8-SUM('QLD Apr 2022'!L8:N8))*'QLD Apr 2022'!Z8/100)* 'QLD Apr 2022'!AQ8,IF(AND('QLD Apr 2022'!M8&gt;0,'QLD Apr 2022'!N8=""),IF(($C$5*E14/'QLD Apr 2022'!AQ8&lt;'QLD Apr 2022'!M8+'QLD Apr 2022'!L8),(0),(($C$5*E14/'QLD Apr 2022'!AQ8-('QLD Apr 2022'!M8+'QLD Apr 2022'!L8))*'QLD Apr 2022'!Y8/100))*'QLD Apr 2022'!AQ8,IF(AND('QLD Apr 2022'!L8&gt;0,'QLD Apr 2022'!M8=""&gt;0),IF(($C$5*E14/'QLD Apr 2022'!AQ8&lt;'QLD Apr 2022'!L8),(0),($C$5*E14/'QLD Apr 2022'!AQ8-'QLD Apr 2022'!L8)*'QLD Apr 2022'!X8/100)*'QLD Apr 2022'!AQ8,0)))))</f>
        <v>0</v>
      </c>
      <c r="M14" s="296">
        <f>IF('QLD Apr 2022'!K8="",($C$5*F14/'QLD Apr 2022'!AR8*'QLD Apr 2022'!AC8/100)*'QLD Apr 2022'!AR8,IF($C$5*F14/'QLD Apr 2022'!AR8&gt;='QLD Apr 2022'!L8,('QLD Apr 2022'!L8*'QLD Apr 2022'!AC8/100)*'QLD Apr 2022'!AR8,($C$5*F14/'QLD Apr 2022'!AR8*'QLD Apr 2022'!AC8/100)*'QLD Apr 2022'!AR8))</f>
        <v>1650</v>
      </c>
      <c r="N14" s="296">
        <f>IF(AND('QLD Apr 2022'!L8&gt;0,'QLD Apr 2022'!M8&gt;0),IF($C$5*F14/'QLD Apr 2022'!AR8&lt;'QLD Apr 2022'!L8,0,IF(($C$5*F14/'QLD Apr 2022'!AR8-'QLD Apr 2022'!L8)&lt;=('QLD Apr 2022'!M8+'QLD Apr 2022'!L8),((($C$5*F14/'QLD Apr 2022'!AR8-'QLD Apr 2022'!L8)*'QLD Apr 2022'!AD8/100))*'QLD Apr 2022'!AR8,((('QLD Apr 2022'!M8)*'QLD Apr 2022'!AD8/100)*'QLD Apr 2022'!AR8))),0)</f>
        <v>0</v>
      </c>
      <c r="O14" s="296">
        <f>IF(AND('QLD Apr 2022'!M8&gt;0,'QLD Apr 2022'!N8&gt;0),IF($C$5*F14/'QLD Apr 2022'!AR8&lt;('QLD Apr 2022'!L8+'QLD Apr 2022'!M8),0,IF(($C$5*F14/'QLD Apr 2022'!AR8-'QLD Apr 2022'!L8+'QLD Apr 2022'!M8)&lt;=('QLD Apr 2022'!L8+'QLD Apr 2022'!M8+'QLD Apr 2022'!N8),((($C$5*F14/'QLD Apr 2022'!AR8-('QLD Apr 2022'!L8+'QLD Apr 2022'!M8))*'QLD Apr 2022'!AE8/100))*'QLD Apr 2022'!AR8,('QLD Apr 2022'!N8*'QLD Apr 2022'!AE8/100)*'QLD Apr 2022'!AR8)),0)</f>
        <v>0</v>
      </c>
      <c r="P14" s="296">
        <f>IF(AND('QLD Apr 2022'!N8&gt;0,'QLD Apr 2022'!O8&gt;0),IF($C$5*F14/'QLD Apr 2022'!AR8&lt;('QLD Apr 2022'!L8+'QLD Apr 2022'!M8+'QLD Apr 2022'!N8),0,IF(($C$5*F14/'QLD Apr 2022'!AR8-'QLD Apr 2022'!L8+'QLD Apr 2022'!M8+'QLD Apr 2022'!N8)&lt;=('QLD Apr 2022'!L8+'QLD Apr 2022'!M8+'QLD Apr 2022'!N8+'QLD Apr 2022'!O8),(($C$5*F14/'QLD Apr 2022'!AR8-('QLD Apr 2022'!L8+'QLD Apr 2022'!M8+'QLD Apr 2022'!N8))*'QLD Apr 2022'!AF8/100)*'QLD Apr 2022'!AR8,('QLD Apr 2022'!O8*'QLD Apr 2022'!AF8/100)*'QLD Apr 2022'!AR8)),0)</f>
        <v>0</v>
      </c>
      <c r="Q14" s="296">
        <f>IF(AND('QLD Apr 2022'!P8&gt;0,'QLD Apr 2022'!P8&gt;0),IF($C$5*F14/'QLD Apr 2022'!AR8&lt;('QLD Apr 2022'!L8+'QLD Apr 2022'!M8+'QLD Apr 2022'!N8+'QLD Apr 2022'!O8),0,IF(($C$5*F14/'QLD Apr 2022'!AR8-'QLD Apr 2022'!L8+'QLD Apr 2022'!M8+'QLD Apr 2022'!N8+'QLD Apr 2022'!O8)&lt;=('QLD Apr 2022'!L8+'QLD Apr 2022'!M8+'QLD Apr 2022'!N8+'QLD Apr 2022'!O8+'QLD Apr 2022'!P8),(($C$5*F14/'QLD Apr 2022'!AR8-('QLD Apr 2022'!L8+'QLD Apr 2022'!M8+'QLD Apr 2022'!N8+'QLD Apr 2022'!O8))*'QLD Apr 2022'!AG8/100)*'QLD Apr 2022'!AR8,('QLD Apr 2022'!P8*'QLD Apr 2022'!AG8/100)*'QLD Apr 2022'!AR8)),0)</f>
        <v>0</v>
      </c>
      <c r="R14" s="296">
        <f>IF(AND('QLD Apr 2022'!P8&gt;0,'QLD Apr 2022'!O8&gt;0),IF(($C$5*F14/'QLD Apr 2022'!AR8&lt;SUM('QLD Apr 2022'!L8:P8)),(0),($C$5*F14/'QLD Apr 2022'!AR8-SUM('QLD Apr 2022'!L8:P8))*'QLD Apr 2022'!AB8/100)* 'QLD Apr 2022'!AR8,IF(AND('QLD Apr 2022'!O8&gt;0,'QLD Apr 2022'!P8=""),IF(($C$5*F14/'QLD Apr 2022'!AR8&lt; SUM('QLD Apr 2022'!L8:O8)),(0),($C$5*F14/'QLD Apr 2022'!AR8-SUM('QLD Apr 2022'!L8:O8))*'QLD Apr 2022'!AG8/100)* 'QLD Apr 2022'!AR8,IF(AND('QLD Apr 2022'!N8&gt;0,'QLD Apr 2022'!O8=""),IF(($C$5*F14/'QLD Apr 2022'!AR8&lt; SUM('QLD Apr 2022'!L8:N8)),(0),($C$5*F14/'QLD Apr 2022'!AR8-SUM('QLD Apr 2022'!L8:N8))*'QLD Apr 2022'!AF8/100)* 'QLD Apr 2022'!AR8,IF(AND('QLD Apr 2022'!M8&gt;0,'QLD Apr 2022'!N8=""),IF(($C$5*F14/'QLD Apr 2022'!AR8&lt;'QLD Apr 2022'!M8+'QLD Apr 2022'!L8),(0),(($C$5*F14/'QLD Apr 2022'!AR8-('QLD Apr 2022'!M8+'QLD Apr 2022'!L8))*'QLD Apr 2022'!AE8/100))*'QLD Apr 2022'!AR8,IF(AND('QLD Apr 2022'!L8&gt;0,'QLD Apr 2022'!M8=""&gt;0),IF(($C$5*F14/'QLD Apr 2022'!AR8&lt;'QLD Apr 2022'!L8),(0),($C$5*F14/'QLD Apr 2022'!AR8-'QLD Apr 2022'!L8)*'QLD Apr 2022'!AD8/100)*'QLD Apr 2022'!AR8,0)))))</f>
        <v>0</v>
      </c>
      <c r="S14" s="298">
        <f t="shared" si="4"/>
        <v>3300</v>
      </c>
      <c r="T14" s="299">
        <f t="shared" si="5"/>
        <v>3560.3445454545454</v>
      </c>
      <c r="U14" s="300">
        <f t="shared" si="6"/>
        <v>3916.3790000000004</v>
      </c>
      <c r="V14" s="114">
        <f>'QLD Apr 2022'!AT8</f>
        <v>0</v>
      </c>
      <c r="W14" s="114">
        <f>'QLD Apr 2022'!AU8</f>
        <v>0</v>
      </c>
      <c r="X14" s="114">
        <f>'QLD Apr 2022'!AV8</f>
        <v>0</v>
      </c>
      <c r="Y14" s="114">
        <f>'QLD Apr 2022'!AW8</f>
        <v>0</v>
      </c>
      <c r="Z14" s="301" t="str">
        <f t="shared" si="7"/>
        <v>No discount</v>
      </c>
      <c r="AA14" s="301" t="str">
        <f t="shared" si="8"/>
        <v>Exclusive</v>
      </c>
      <c r="AB14" s="299">
        <f t="shared" si="0"/>
        <v>3560.3445454545454</v>
      </c>
      <c r="AC14" s="299">
        <f t="shared" si="1"/>
        <v>3560.3445454545454</v>
      </c>
      <c r="AD14" s="302">
        <f t="shared" si="2"/>
        <v>3916.3790000000004</v>
      </c>
      <c r="AE14" s="302">
        <f t="shared" si="2"/>
        <v>3916.3790000000004</v>
      </c>
      <c r="AF14" s="303">
        <f>'QLD Apr 2022'!BF8</f>
        <v>0</v>
      </c>
      <c r="AG14" s="121" t="str">
        <f>'QLD Apr 2022'!BG8</f>
        <v>n</v>
      </c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</row>
    <row r="15" spans="1:48" ht="20" customHeight="1" x14ac:dyDescent="0.2">
      <c r="A15" s="341"/>
      <c r="B15" s="207" t="str">
        <f>'QLD Apr 2022'!F9</f>
        <v>Origin Energy</v>
      </c>
      <c r="C15" s="207" t="str">
        <f>'QLD Apr 2022'!G9</f>
        <v>Business Go</v>
      </c>
      <c r="D15" s="296">
        <f>365*'QLD Apr 2022'!H9/100</f>
        <v>243.55454545454549</v>
      </c>
      <c r="E15" s="297">
        <f>IF('QLD Apr 2022'!AQ9=3,0.5,IF('QLD Apr 2022'!AQ9=2,0.33,0))</f>
        <v>0.5</v>
      </c>
      <c r="F15" s="297">
        <f t="shared" si="3"/>
        <v>0.5</v>
      </c>
      <c r="G15" s="296">
        <f>IF('QLD Apr 2022'!K9="",($C$5*E15/'QLD Apr 2022'!AQ9*'QLD Apr 2022'!W9/100)*'QLD Apr 2022'!AQ9,IF($C$5*E15/'QLD Apr 2022'!AQ9&gt;='QLD Apr 2022'!L9,('QLD Apr 2022'!L9*'QLD Apr 2022'!W9/100)*'QLD Apr 2022'!AQ9,($C$5*E15/'QLD Apr 2022'!AQ9*'QLD Apr 2022'!W9/100)*'QLD Apr 2022'!AQ9))</f>
        <v>1381.090909090909</v>
      </c>
      <c r="H15" s="296">
        <f>IF(AND('QLD Apr 2022'!L9&gt;0,'QLD Apr 2022'!M9&gt;0),IF($C$5*E15/'QLD Apr 2022'!AQ9&lt;'QLD Apr 2022'!L9,0,IF(($C$5*E15/'QLD Apr 2022'!AQ9-'QLD Apr 2022'!L9)&lt;=('QLD Apr 2022'!M9+'QLD Apr 2022'!L9),((($C$5*E15/'QLD Apr 2022'!AQ9-'QLD Apr 2022'!L9)*'QLD Apr 2022'!X9/100))*'QLD Apr 2022'!AQ9,((('QLD Apr 2022'!M9)*'QLD Apr 2022'!X9/100)*'QLD Apr 2022'!AQ9))),0)</f>
        <v>473.45454545454561</v>
      </c>
      <c r="I15" s="296">
        <f>IF(AND('QLD Apr 2022'!M9&gt;0,'QLD Apr 2022'!N9&gt;0),IF($C$5*E15/'QLD Apr 2022'!AQ9&lt;('QLD Apr 2022'!L9+'QLD Apr 2022'!M9),0,IF(($C$5*E15/'QLD Apr 2022'!AQ9-'QLD Apr 2022'!L9+'QLD Apr 2022'!M9)&lt;=('QLD Apr 2022'!L9+'QLD Apr 2022'!M9+'QLD Apr 2022'!N9),((($C$5*E15/'QLD Apr 2022'!AQ9-('QLD Apr 2022'!L9+'QLD Apr 2022'!M9))*'QLD Apr 2022'!Y9/100))*'QLD Apr 2022'!AQ9,('QLD Apr 2022'!N9*'QLD Apr 2022'!Y9/100)*'QLD Apr 2022'!AQ9)),0)</f>
        <v>0</v>
      </c>
      <c r="J15" s="296">
        <f>IF(AND('QLD Apr 2022'!N9&gt;0,'QLD Apr 2022'!O9&gt;0),IF($C$5*E15/'QLD Apr 2022'!AQ9&lt;('QLD Apr 2022'!L9+'QLD Apr 2022'!M9+'QLD Apr 2022'!N9),0,IF(($C$5*E15/'QLD Apr 2022'!AQ9-'QLD Apr 2022'!L9+'QLD Apr 2022'!M9+'QLD Apr 2022'!N9)&lt;=('QLD Apr 2022'!L9+'QLD Apr 2022'!M9+'QLD Apr 2022'!N9+'QLD Apr 2022'!O9),(($C$5*E15/'QLD Apr 2022'!AQ9-('QLD Apr 2022'!L9+'QLD Apr 2022'!M9+'QLD Apr 2022'!N9))*'QLD Apr 2022'!Z9/100)*'QLD Apr 2022'!AQ9,('QLD Apr 2022'!O9*'QLD Apr 2022'!Z9/100)*'QLD Apr 2022'!AQ9)),0)</f>
        <v>0</v>
      </c>
      <c r="K15" s="296">
        <f>IF(AND('QLD Apr 2022'!O9&gt;0,'QLD Apr 2022'!P9&gt;0),IF($C$5*E15/'QLD Apr 2022'!AQ9&lt;('QLD Apr 2022'!L9+'QLD Apr 2022'!M9+'QLD Apr 2022'!N9+'QLD Apr 2022'!O9),0,IF(($C$5*E15/'QLD Apr 2022'!AQ9-'QLD Apr 2022'!L9+'QLD Apr 2022'!M9+'QLD Apr 2022'!N9+'QLD Apr 2022'!O9)&lt;=('QLD Apr 2022'!L9+'QLD Apr 2022'!M9+'QLD Apr 2022'!N9+'QLD Apr 2022'!O9+'QLD Apr 2022'!P9),(($C$5*E15/'QLD Apr 2022'!AQ9-('QLD Apr 2022'!L9+'QLD Apr 2022'!M9+'QLD Apr 2022'!N9+'QLD Apr 2022'!O9))*'QLD Apr 2022'!AA9/100)*'QLD Apr 2022'!AQ9,('QLD Apr 2022'!P9*'QLD Apr 2022'!AA9/100)*'QLD Apr 2022'!AQ9)),0)</f>
        <v>0</v>
      </c>
      <c r="L15" s="296">
        <f>IF(AND('QLD Apr 2022'!P9&gt;0,'QLD Apr 2022'!O9&gt;0),IF(($C$5*E15/'QLD Apr 2022'!AQ9&lt;SUM('QLD Apr 2022'!L9:P9)),(0),($C$5*E15/'QLD Apr 2022'!AQ9-SUM('QLD Apr 2022'!L9:P9))*'QLD Apr 2022'!AB9/100)* 'QLD Apr 2022'!AQ9,IF(AND('QLD Apr 2022'!O9&gt;0,'QLD Apr 2022'!P9=""),IF(($C$5*E15/'QLD Apr 2022'!AQ9&lt; SUM('QLD Apr 2022'!L9:O9)),(0),($C$5*E15/'QLD Apr 2022'!AQ9-SUM('QLD Apr 2022'!L9:O9))*'QLD Apr 2022'!AA9/100)* 'QLD Apr 2022'!AQ9,IF(AND('QLD Apr 2022'!N9&gt;0,'QLD Apr 2022'!O9=""),IF(($C$5*E15/'QLD Apr 2022'!AQ9&lt; SUM('QLD Apr 2022'!L9:N9)),(0),($C$5*E15/'QLD Apr 2022'!AQ9-SUM('QLD Apr 2022'!L9:N9))*'QLD Apr 2022'!Z9/100)* 'QLD Apr 2022'!AQ9,IF(AND('QLD Apr 2022'!M9&gt;0,'QLD Apr 2022'!N9=""),IF(($C$5*E15/'QLD Apr 2022'!AQ9&lt;'QLD Apr 2022'!M9+'QLD Apr 2022'!L9),(0),(($C$5*E15/'QLD Apr 2022'!AQ9-('QLD Apr 2022'!M9+'QLD Apr 2022'!L9))*'QLD Apr 2022'!Y9/100))*'QLD Apr 2022'!AQ9,IF(AND('QLD Apr 2022'!L9&gt;0,'QLD Apr 2022'!M9=""&gt;0),IF(($C$5*E15/'QLD Apr 2022'!AQ9&lt;'QLD Apr 2022'!L9),(0),($C$5*E15/'QLD Apr 2022'!AQ9-'QLD Apr 2022'!L9)*'QLD Apr 2022'!X9/100)*'QLD Apr 2022'!AQ9,0)))))</f>
        <v>0</v>
      </c>
      <c r="M15" s="296">
        <f>IF('QLD Apr 2022'!K9="",($C$5*F15/'QLD Apr 2022'!AR9*'QLD Apr 2022'!AC9/100)*'QLD Apr 2022'!AR9,IF($C$5*F15/'QLD Apr 2022'!AR9&gt;='QLD Apr 2022'!L9,('QLD Apr 2022'!L9*'QLD Apr 2022'!AC9/100)*'QLD Apr 2022'!AR9,($C$5*F15/'QLD Apr 2022'!AR9*'QLD Apr 2022'!AC9/100)*'QLD Apr 2022'!AR9))</f>
        <v>1381.090909090909</v>
      </c>
      <c r="N15" s="296">
        <f>IF(AND('QLD Apr 2022'!L9&gt;0,'QLD Apr 2022'!M9&gt;0),IF($C$5*F15/'QLD Apr 2022'!AR9&lt;'QLD Apr 2022'!L9,0,IF(($C$5*F15/'QLD Apr 2022'!AR9-'QLD Apr 2022'!L9)&lt;=('QLD Apr 2022'!M9+'QLD Apr 2022'!L9),((($C$5*F15/'QLD Apr 2022'!AR9-'QLD Apr 2022'!L9)*'QLD Apr 2022'!AD9/100))*'QLD Apr 2022'!AR9,((('QLD Apr 2022'!M9)*'QLD Apr 2022'!AD9/100)*'QLD Apr 2022'!AR9))),0)</f>
        <v>473.45454545454561</v>
      </c>
      <c r="O15" s="296">
        <f>IF(AND('QLD Apr 2022'!M9&gt;0,'QLD Apr 2022'!N9&gt;0),IF($C$5*F15/'QLD Apr 2022'!AR9&lt;('QLD Apr 2022'!L9+'QLD Apr 2022'!M9),0,IF(($C$5*F15/'QLD Apr 2022'!AR9-'QLD Apr 2022'!L9+'QLD Apr 2022'!M9)&lt;=('QLD Apr 2022'!L9+'QLD Apr 2022'!M9+'QLD Apr 2022'!N9),((($C$5*F15/'QLD Apr 2022'!AR9-('QLD Apr 2022'!L9+'QLD Apr 2022'!M9))*'QLD Apr 2022'!AE9/100))*'QLD Apr 2022'!AR9,('QLD Apr 2022'!N9*'QLD Apr 2022'!AE9/100)*'QLD Apr 2022'!AR9)),0)</f>
        <v>0</v>
      </c>
      <c r="P15" s="296">
        <f>IF(AND('QLD Apr 2022'!N9&gt;0,'QLD Apr 2022'!O9&gt;0),IF($C$5*F15/'QLD Apr 2022'!AR9&lt;('QLD Apr 2022'!L9+'QLD Apr 2022'!M9+'QLD Apr 2022'!N9),0,IF(($C$5*F15/'QLD Apr 2022'!AR9-'QLD Apr 2022'!L9+'QLD Apr 2022'!M9+'QLD Apr 2022'!N9)&lt;=('QLD Apr 2022'!L9+'QLD Apr 2022'!M9+'QLD Apr 2022'!N9+'QLD Apr 2022'!O9),(($C$5*F15/'QLD Apr 2022'!AR9-('QLD Apr 2022'!L9+'QLD Apr 2022'!M9+'QLD Apr 2022'!N9))*'QLD Apr 2022'!AF9/100)*'QLD Apr 2022'!AR9,('QLD Apr 2022'!O9*'QLD Apr 2022'!AF9/100)*'QLD Apr 2022'!AR9)),0)</f>
        <v>0</v>
      </c>
      <c r="Q15" s="296">
        <f>IF(AND('QLD Apr 2022'!P9&gt;0,'QLD Apr 2022'!P9&gt;0),IF($C$5*F15/'QLD Apr 2022'!AR9&lt;('QLD Apr 2022'!L9+'QLD Apr 2022'!M9+'QLD Apr 2022'!N9+'QLD Apr 2022'!O9),0,IF(($C$5*F15/'QLD Apr 2022'!AR9-'QLD Apr 2022'!L9+'QLD Apr 2022'!M9+'QLD Apr 2022'!N9+'QLD Apr 2022'!O9)&lt;=('QLD Apr 2022'!L9+'QLD Apr 2022'!M9+'QLD Apr 2022'!N9+'QLD Apr 2022'!O9+'QLD Apr 2022'!P9),(($C$5*F15/'QLD Apr 2022'!AR9-('QLD Apr 2022'!L9+'QLD Apr 2022'!M9+'QLD Apr 2022'!N9+'QLD Apr 2022'!O9))*'QLD Apr 2022'!AG9/100)*'QLD Apr 2022'!AR9,('QLD Apr 2022'!P9*'QLD Apr 2022'!AG9/100)*'QLD Apr 2022'!AR9)),0)</f>
        <v>0</v>
      </c>
      <c r="R15" s="296">
        <f>IF(AND('QLD Apr 2022'!P9&gt;0,'QLD Apr 2022'!O9&gt;0),IF(($C$5*F15/'QLD Apr 2022'!AR9&lt;SUM('QLD Apr 2022'!L9:P9)),(0),($C$5*F15/'QLD Apr 2022'!AR9-SUM('QLD Apr 2022'!L9:P9))*'QLD Apr 2022'!AB9/100)* 'QLD Apr 2022'!AR9,IF(AND('QLD Apr 2022'!O9&gt;0,'QLD Apr 2022'!P9=""),IF(($C$5*F15/'QLD Apr 2022'!AR9&lt; SUM('QLD Apr 2022'!L9:O9)),(0),($C$5*F15/'QLD Apr 2022'!AR9-SUM('QLD Apr 2022'!L9:O9))*'QLD Apr 2022'!AG9/100)* 'QLD Apr 2022'!AR9,IF(AND('QLD Apr 2022'!N9&gt;0,'QLD Apr 2022'!O9=""),IF(($C$5*F15/'QLD Apr 2022'!AR9&lt; SUM('QLD Apr 2022'!L9:N9)),(0),($C$5*F15/'QLD Apr 2022'!AR9-SUM('QLD Apr 2022'!L9:N9))*'QLD Apr 2022'!AF9/100)* 'QLD Apr 2022'!AR9,IF(AND('QLD Apr 2022'!M9&gt;0,'QLD Apr 2022'!N9=""),IF(($C$5*F15/'QLD Apr 2022'!AR9&lt;'QLD Apr 2022'!M9+'QLD Apr 2022'!L9),(0),(($C$5*F15/'QLD Apr 2022'!AR9-('QLD Apr 2022'!M9+'QLD Apr 2022'!L9))*'QLD Apr 2022'!AE9/100))*'QLD Apr 2022'!AR9,IF(AND('QLD Apr 2022'!L9&gt;0,'QLD Apr 2022'!M9=""&gt;0),IF(($C$5*F15/'QLD Apr 2022'!AR9&lt;'QLD Apr 2022'!L9),(0),($C$5*F15/'QLD Apr 2022'!AR9-'QLD Apr 2022'!L9)*'QLD Apr 2022'!AD9/100)*'QLD Apr 2022'!AR9,0)))))</f>
        <v>0</v>
      </c>
      <c r="S15" s="298">
        <f t="shared" si="4"/>
        <v>3709.090909090909</v>
      </c>
      <c r="T15" s="299">
        <f t="shared" si="5"/>
        <v>3952.6454545454544</v>
      </c>
      <c r="U15" s="300">
        <f t="shared" si="6"/>
        <v>4347.91</v>
      </c>
      <c r="V15" s="114">
        <f>'QLD Apr 2022'!AT9</f>
        <v>0</v>
      </c>
      <c r="W15" s="114">
        <f>'QLD Apr 2022'!AU9</f>
        <v>0</v>
      </c>
      <c r="X15" s="114">
        <f>'QLD Apr 2022'!AV9</f>
        <v>0</v>
      </c>
      <c r="Y15" s="114">
        <f>'QLD Apr 2022'!AW9</f>
        <v>0</v>
      </c>
      <c r="Z15" s="301" t="str">
        <f t="shared" si="7"/>
        <v>No discount</v>
      </c>
      <c r="AA15" s="301" t="str">
        <f t="shared" si="8"/>
        <v>Inclusive</v>
      </c>
      <c r="AB15" s="299">
        <f t="shared" si="0"/>
        <v>3952.645454545454</v>
      </c>
      <c r="AC15" s="299">
        <f t="shared" si="1"/>
        <v>3952.645454545454</v>
      </c>
      <c r="AD15" s="302">
        <f t="shared" si="2"/>
        <v>4347.91</v>
      </c>
      <c r="AE15" s="302">
        <f t="shared" si="2"/>
        <v>4347.91</v>
      </c>
      <c r="AF15" s="303">
        <f>'QLD Apr 2022'!BF9</f>
        <v>12</v>
      </c>
      <c r="AG15" s="121" t="str">
        <f>'QLD Apr 2022'!BG9</f>
        <v>y</v>
      </c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</row>
    <row r="16" spans="1:48" ht="20" customHeight="1" x14ac:dyDescent="0.2">
      <c r="A16" s="341"/>
      <c r="B16" s="207" t="str">
        <f>'QLD Apr 2022'!F10</f>
        <v>Red Energy</v>
      </c>
      <c r="C16" s="207" t="str">
        <f>'QLD Apr 2022'!G10</f>
        <v>Business Saver</v>
      </c>
      <c r="D16" s="296">
        <f>365*'QLD Apr 2022'!H10/100</f>
        <v>255.5</v>
      </c>
      <c r="E16" s="297">
        <f>IF('QLD Apr 2022'!AQ10=3,0.5,IF('QLD Apr 2022'!AQ10=2,0.33,0))</f>
        <v>0.5</v>
      </c>
      <c r="F16" s="297">
        <f t="shared" si="3"/>
        <v>0.5</v>
      </c>
      <c r="G16" s="296">
        <f>IF('QLD Apr 2022'!K10="",($C$5*E16/'QLD Apr 2022'!AQ10*'QLD Apr 2022'!W10/100)*'QLD Apr 2022'!AQ10,IF($C$5*E16/'QLD Apr 2022'!AQ10&gt;='QLD Apr 2022'!L10,('QLD Apr 2022'!L10*'QLD Apr 2022'!W10/100)*'QLD Apr 2022'!AQ10,($C$5*E16/'QLD Apr 2022'!AQ10*'QLD Apr 2022'!W10/100)*'QLD Apr 2022'!AQ10))</f>
        <v>1260</v>
      </c>
      <c r="H16" s="296">
        <f>IF(AND('QLD Apr 2022'!L10&gt;0,'QLD Apr 2022'!M10&gt;0),IF($C$5*E16/'QLD Apr 2022'!AQ10&lt;'QLD Apr 2022'!L10,0,IF(($C$5*E16/'QLD Apr 2022'!AQ10-'QLD Apr 2022'!L10)&lt;=('QLD Apr 2022'!M10+'QLD Apr 2022'!L10),((($C$5*E16/'QLD Apr 2022'!AQ10-'QLD Apr 2022'!L10)*'QLD Apr 2022'!X10/100))*'QLD Apr 2022'!AQ10,((('QLD Apr 2022'!M10)*'QLD Apr 2022'!X10/100)*'QLD Apr 2022'!AQ10))),0)</f>
        <v>441.63636363636374</v>
      </c>
      <c r="I16" s="296">
        <f>IF(AND('QLD Apr 2022'!M10&gt;0,'QLD Apr 2022'!N10&gt;0),IF($C$5*E16/'QLD Apr 2022'!AQ10&lt;('QLD Apr 2022'!L10+'QLD Apr 2022'!M10),0,IF(($C$5*E16/'QLD Apr 2022'!AQ10-'QLD Apr 2022'!L10+'QLD Apr 2022'!M10)&lt;=('QLD Apr 2022'!L10+'QLD Apr 2022'!M10+'QLD Apr 2022'!N10),((($C$5*E16/'QLD Apr 2022'!AQ10-('QLD Apr 2022'!L10+'QLD Apr 2022'!M10))*'QLD Apr 2022'!Y10/100))*'QLD Apr 2022'!AQ10,('QLD Apr 2022'!N10*'QLD Apr 2022'!Y10/100)*'QLD Apr 2022'!AQ10)),0)</f>
        <v>0</v>
      </c>
      <c r="J16" s="296">
        <f>IF(AND('QLD Apr 2022'!N10&gt;0,'QLD Apr 2022'!O10&gt;0),IF($C$5*E16/'QLD Apr 2022'!AQ10&lt;('QLD Apr 2022'!L10+'QLD Apr 2022'!M10+'QLD Apr 2022'!N10),0,IF(($C$5*E16/'QLD Apr 2022'!AQ10-'QLD Apr 2022'!L10+'QLD Apr 2022'!M10+'QLD Apr 2022'!N10)&lt;=('QLD Apr 2022'!L10+'QLD Apr 2022'!M10+'QLD Apr 2022'!N10+'QLD Apr 2022'!O10),(($C$5*E16/'QLD Apr 2022'!AQ10-('QLD Apr 2022'!L10+'QLD Apr 2022'!M10+'QLD Apr 2022'!N10))*'QLD Apr 2022'!Z10/100)*'QLD Apr 2022'!AQ10,('QLD Apr 2022'!O10*'QLD Apr 2022'!Z10/100)*'QLD Apr 2022'!AQ10)),0)</f>
        <v>0</v>
      </c>
      <c r="K16" s="296">
        <f>IF(AND('QLD Apr 2022'!O10&gt;0,'QLD Apr 2022'!P10&gt;0),IF($C$5*E16/'QLD Apr 2022'!AQ10&lt;('QLD Apr 2022'!L10+'QLD Apr 2022'!M10+'QLD Apr 2022'!N10+'QLD Apr 2022'!O10),0,IF(($C$5*E16/'QLD Apr 2022'!AQ10-'QLD Apr 2022'!L10+'QLD Apr 2022'!M10+'QLD Apr 2022'!N10+'QLD Apr 2022'!O10)&lt;=('QLD Apr 2022'!L10+'QLD Apr 2022'!M10+'QLD Apr 2022'!N10+'QLD Apr 2022'!O10+'QLD Apr 2022'!P10),(($C$5*E16/'QLD Apr 2022'!AQ10-('QLD Apr 2022'!L10+'QLD Apr 2022'!M10+'QLD Apr 2022'!N10+'QLD Apr 2022'!O10))*'QLD Apr 2022'!AA10/100)*'QLD Apr 2022'!AQ10,('QLD Apr 2022'!P10*'QLD Apr 2022'!AA10/100)*'QLD Apr 2022'!AQ10)),0)</f>
        <v>0</v>
      </c>
      <c r="L16" s="296">
        <f>IF(AND('QLD Apr 2022'!P10&gt;0,'QLD Apr 2022'!O10&gt;0),IF(($C$5*E16/'QLD Apr 2022'!AQ10&lt;SUM('QLD Apr 2022'!L10:P10)),(0),($C$5*E16/'QLD Apr 2022'!AQ10-SUM('QLD Apr 2022'!L10:P10))*'QLD Apr 2022'!AB10/100)* 'QLD Apr 2022'!AQ10,IF(AND('QLD Apr 2022'!O10&gt;0,'QLD Apr 2022'!P10=""),IF(($C$5*E16/'QLD Apr 2022'!AQ10&lt; SUM('QLD Apr 2022'!L10:O10)),(0),($C$5*E16/'QLD Apr 2022'!AQ10-SUM('QLD Apr 2022'!L10:O10))*'QLD Apr 2022'!AA10/100)* 'QLD Apr 2022'!AQ10,IF(AND('QLD Apr 2022'!N10&gt;0,'QLD Apr 2022'!O10=""),IF(($C$5*E16/'QLD Apr 2022'!AQ10&lt; SUM('QLD Apr 2022'!L10:N10)),(0),($C$5*E16/'QLD Apr 2022'!AQ10-SUM('QLD Apr 2022'!L10:N10))*'QLD Apr 2022'!Z10/100)* 'QLD Apr 2022'!AQ10,IF(AND('QLD Apr 2022'!M10&gt;0,'QLD Apr 2022'!N10=""),IF(($C$5*E16/'QLD Apr 2022'!AQ10&lt;'QLD Apr 2022'!M10+'QLD Apr 2022'!L10),(0),(($C$5*E16/'QLD Apr 2022'!AQ10-('QLD Apr 2022'!M10+'QLD Apr 2022'!L10))*'QLD Apr 2022'!Y10/100))*'QLD Apr 2022'!AQ10,IF(AND('QLD Apr 2022'!L10&gt;0,'QLD Apr 2022'!M10=""&gt;0),IF(($C$5*E16/'QLD Apr 2022'!AQ10&lt;'QLD Apr 2022'!L10),(0),($C$5*E16/'QLD Apr 2022'!AQ10-'QLD Apr 2022'!L10)*'QLD Apr 2022'!X10/100)*'QLD Apr 2022'!AQ10,0)))))</f>
        <v>0</v>
      </c>
      <c r="M16" s="296">
        <f>IF('QLD Apr 2022'!K10="",($C$5*F16/'QLD Apr 2022'!AR10*'QLD Apr 2022'!AC10/100)*'QLD Apr 2022'!AR10,IF($C$5*F16/'QLD Apr 2022'!AR10&gt;='QLD Apr 2022'!L10,('QLD Apr 2022'!L10*'QLD Apr 2022'!AC10/100)*'QLD Apr 2022'!AR10,($C$5*F16/'QLD Apr 2022'!AR10*'QLD Apr 2022'!AC10/100)*'QLD Apr 2022'!AR10))</f>
        <v>1260</v>
      </c>
      <c r="N16" s="296">
        <f>IF(AND('QLD Apr 2022'!L10&gt;0,'QLD Apr 2022'!M10&gt;0),IF($C$5*F16/'QLD Apr 2022'!AR10&lt;'QLD Apr 2022'!L10,0,IF(($C$5*F16/'QLD Apr 2022'!AR10-'QLD Apr 2022'!L10)&lt;=('QLD Apr 2022'!M10+'QLD Apr 2022'!L10),((($C$5*F16/'QLD Apr 2022'!AR10-'QLD Apr 2022'!L10)*'QLD Apr 2022'!AD10/100))*'QLD Apr 2022'!AR10,((('QLD Apr 2022'!M10)*'QLD Apr 2022'!AD10/100)*'QLD Apr 2022'!AR10))),0)</f>
        <v>441.63636363636374</v>
      </c>
      <c r="O16" s="296">
        <f>IF(AND('QLD Apr 2022'!M10&gt;0,'QLD Apr 2022'!N10&gt;0),IF($C$5*F16/'QLD Apr 2022'!AR10&lt;('QLD Apr 2022'!L10+'QLD Apr 2022'!M10),0,IF(($C$5*F16/'QLD Apr 2022'!AR10-'QLD Apr 2022'!L10+'QLD Apr 2022'!M10)&lt;=('QLD Apr 2022'!L10+'QLD Apr 2022'!M10+'QLD Apr 2022'!N10),((($C$5*F16/'QLD Apr 2022'!AR10-('QLD Apr 2022'!L10+'QLD Apr 2022'!M10))*'QLD Apr 2022'!AE10/100))*'QLD Apr 2022'!AR10,('QLD Apr 2022'!N10*'QLD Apr 2022'!AE10/100)*'QLD Apr 2022'!AR10)),0)</f>
        <v>0</v>
      </c>
      <c r="P16" s="296">
        <f>IF(AND('QLD Apr 2022'!N10&gt;0,'QLD Apr 2022'!O10&gt;0),IF($C$5*F16/'QLD Apr 2022'!AR10&lt;('QLD Apr 2022'!L10+'QLD Apr 2022'!M10+'QLD Apr 2022'!N10),0,IF(($C$5*F16/'QLD Apr 2022'!AR10-'QLD Apr 2022'!L10+'QLD Apr 2022'!M10+'QLD Apr 2022'!N10)&lt;=('QLD Apr 2022'!L10+'QLD Apr 2022'!M10+'QLD Apr 2022'!N10+'QLD Apr 2022'!O10),(($C$5*F16/'QLD Apr 2022'!AR10-('QLD Apr 2022'!L10+'QLD Apr 2022'!M10+'QLD Apr 2022'!N10))*'QLD Apr 2022'!AF10/100)*'QLD Apr 2022'!AR10,('QLD Apr 2022'!O10*'QLD Apr 2022'!AF10/100)*'QLD Apr 2022'!AR10)),0)</f>
        <v>0</v>
      </c>
      <c r="Q16" s="296">
        <f>IF(AND('QLD Apr 2022'!P10&gt;0,'QLD Apr 2022'!P10&gt;0),IF($C$5*F16/'QLD Apr 2022'!AR10&lt;('QLD Apr 2022'!L10+'QLD Apr 2022'!M10+'QLD Apr 2022'!N10+'QLD Apr 2022'!O10),0,IF(($C$5*F16/'QLD Apr 2022'!AR10-'QLD Apr 2022'!L10+'QLD Apr 2022'!M10+'QLD Apr 2022'!N10+'QLD Apr 2022'!O10)&lt;=('QLD Apr 2022'!L10+'QLD Apr 2022'!M10+'QLD Apr 2022'!N10+'QLD Apr 2022'!O10+'QLD Apr 2022'!P10),(($C$5*F16/'QLD Apr 2022'!AR10-('QLD Apr 2022'!L10+'QLD Apr 2022'!M10+'QLD Apr 2022'!N10+'QLD Apr 2022'!O10))*'QLD Apr 2022'!AG10/100)*'QLD Apr 2022'!AR10,('QLD Apr 2022'!P10*'QLD Apr 2022'!AG10/100)*'QLD Apr 2022'!AR10)),0)</f>
        <v>0</v>
      </c>
      <c r="R16" s="296">
        <f>IF(AND('QLD Apr 2022'!P10&gt;0,'QLD Apr 2022'!O10&gt;0),IF(($C$5*F16/'QLD Apr 2022'!AR10&lt;SUM('QLD Apr 2022'!L10:P10)),(0),($C$5*F16/'QLD Apr 2022'!AR10-SUM('QLD Apr 2022'!L10:P10))*'QLD Apr 2022'!AB10/100)* 'QLD Apr 2022'!AR10,IF(AND('QLD Apr 2022'!O10&gt;0,'QLD Apr 2022'!P10=""),IF(($C$5*F16/'QLD Apr 2022'!AR10&lt; SUM('QLD Apr 2022'!L10:O10)),(0),($C$5*F16/'QLD Apr 2022'!AR10-SUM('QLD Apr 2022'!L10:O10))*'QLD Apr 2022'!AG10/100)* 'QLD Apr 2022'!AR10,IF(AND('QLD Apr 2022'!N10&gt;0,'QLD Apr 2022'!O10=""),IF(($C$5*F16/'QLD Apr 2022'!AR10&lt; SUM('QLD Apr 2022'!L10:N10)),(0),($C$5*F16/'QLD Apr 2022'!AR10-SUM('QLD Apr 2022'!L10:N10))*'QLD Apr 2022'!AF10/100)* 'QLD Apr 2022'!AR10,IF(AND('QLD Apr 2022'!M10&gt;0,'QLD Apr 2022'!N10=""),IF(($C$5*F16/'QLD Apr 2022'!AR10&lt;'QLD Apr 2022'!M10+'QLD Apr 2022'!L10),(0),(($C$5*F16/'QLD Apr 2022'!AR10-('QLD Apr 2022'!M10+'QLD Apr 2022'!L10))*'QLD Apr 2022'!AE10/100))*'QLD Apr 2022'!AR10,IF(AND('QLD Apr 2022'!L10&gt;0,'QLD Apr 2022'!M10=""&gt;0),IF(($C$5*F16/'QLD Apr 2022'!AR10&lt;'QLD Apr 2022'!L10),(0),($C$5*F16/'QLD Apr 2022'!AR10-'QLD Apr 2022'!L10)*'QLD Apr 2022'!AD10/100)*'QLD Apr 2022'!AR10,0)))))</f>
        <v>0</v>
      </c>
      <c r="S16" s="298">
        <f t="shared" si="4"/>
        <v>3403.2727272727279</v>
      </c>
      <c r="T16" s="299">
        <f t="shared" si="5"/>
        <v>3658.7727272727279</v>
      </c>
      <c r="U16" s="300">
        <f t="shared" si="6"/>
        <v>4024.650000000001</v>
      </c>
      <c r="V16" s="114">
        <f>'QLD Apr 2022'!AT10</f>
        <v>0</v>
      </c>
      <c r="W16" s="114">
        <f>'QLD Apr 2022'!AU10</f>
        <v>0</v>
      </c>
      <c r="X16" s="114">
        <f>'QLD Apr 2022'!AV10</f>
        <v>0</v>
      </c>
      <c r="Y16" s="114">
        <f>'QLD Apr 2022'!AW10</f>
        <v>0</v>
      </c>
      <c r="Z16" s="301" t="str">
        <f t="shared" si="7"/>
        <v>No discount</v>
      </c>
      <c r="AA16" s="301" t="str">
        <f t="shared" si="8"/>
        <v>Inclusive</v>
      </c>
      <c r="AB16" s="299">
        <f t="shared" si="0"/>
        <v>3658.7727272727279</v>
      </c>
      <c r="AC16" s="299">
        <f t="shared" si="1"/>
        <v>3658.7727272727279</v>
      </c>
      <c r="AD16" s="302">
        <f t="shared" si="2"/>
        <v>4024.650000000001</v>
      </c>
      <c r="AE16" s="302">
        <f t="shared" si="2"/>
        <v>4024.650000000001</v>
      </c>
      <c r="AF16" s="303">
        <f>'QLD Apr 2022'!BF10</f>
        <v>0</v>
      </c>
      <c r="AG16" s="121" t="str">
        <f>'QLD Apr 2022'!BG10</f>
        <v>n</v>
      </c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</row>
    <row r="17" spans="1:48" ht="20" customHeight="1" x14ac:dyDescent="0.2">
      <c r="A17" s="341"/>
      <c r="B17" s="207" t="str">
        <f>'QLD Apr 2022'!F11</f>
        <v>Covau</v>
      </c>
      <c r="C17" s="207" t="str">
        <f>'QLD Apr 2022'!G11</f>
        <v>Freedom</v>
      </c>
      <c r="D17" s="296">
        <f>365*'QLD Apr 2022'!H11/100</f>
        <v>239.90454545454543</v>
      </c>
      <c r="E17" s="297">
        <f>IF('QLD Apr 2022'!AQ11=3,0.5,IF('QLD Apr 2022'!AQ11=2,0.33,0))</f>
        <v>0.5</v>
      </c>
      <c r="F17" s="297">
        <f t="shared" si="3"/>
        <v>0.5</v>
      </c>
      <c r="G17" s="296">
        <f>IF('QLD Apr 2022'!K11="",($C$5*E17/'QLD Apr 2022'!AQ11*'QLD Apr 2022'!W11/100)*'QLD Apr 2022'!AQ11,IF($C$5*E17/'QLD Apr 2022'!AQ11&gt;='QLD Apr 2022'!L11,('QLD Apr 2022'!L11*'QLD Apr 2022'!W11/100)*'QLD Apr 2022'!AQ11,($C$5*E17/'QLD Apr 2022'!AQ11*'QLD Apr 2022'!W11/100)*'QLD Apr 2022'!AQ11))</f>
        <v>1675.6363636363635</v>
      </c>
      <c r="H17" s="296">
        <f>IF(AND('QLD Apr 2022'!L11&gt;0,'QLD Apr 2022'!M11&gt;0),IF($C$5*E17/'QLD Apr 2022'!AQ11&lt;'QLD Apr 2022'!L11,0,IF(($C$5*E17/'QLD Apr 2022'!AQ11-'QLD Apr 2022'!L11)&lt;=('QLD Apr 2022'!M11+'QLD Apr 2022'!L11),((($C$5*E17/'QLD Apr 2022'!AQ11-'QLD Apr 2022'!L11)*'QLD Apr 2022'!X11/100))*'QLD Apr 2022'!AQ11,((('QLD Apr 2022'!M11)*'QLD Apr 2022'!X11/100)*'QLD Apr 2022'!AQ11))),0)</f>
        <v>574.00000000000011</v>
      </c>
      <c r="I17" s="296">
        <f>IF(AND('QLD Apr 2022'!M11&gt;0,'QLD Apr 2022'!N11&gt;0),IF($C$5*E17/'QLD Apr 2022'!AQ11&lt;('QLD Apr 2022'!L11+'QLD Apr 2022'!M11),0,IF(($C$5*E17/'QLD Apr 2022'!AQ11-'QLD Apr 2022'!L11+'QLD Apr 2022'!M11)&lt;=('QLD Apr 2022'!L11+'QLD Apr 2022'!M11+'QLD Apr 2022'!N11),((($C$5*E17/'QLD Apr 2022'!AQ11-('QLD Apr 2022'!L11+'QLD Apr 2022'!M11))*'QLD Apr 2022'!Y11/100))*'QLD Apr 2022'!AQ11,('QLD Apr 2022'!N11*'QLD Apr 2022'!Y11/100)*'QLD Apr 2022'!AQ11)),0)</f>
        <v>0</v>
      </c>
      <c r="J17" s="296">
        <f>IF(AND('QLD Apr 2022'!N11&gt;0,'QLD Apr 2022'!O11&gt;0),IF($C$5*E17/'QLD Apr 2022'!AQ11&lt;('QLD Apr 2022'!L11+'QLD Apr 2022'!M11+'QLD Apr 2022'!N11),0,IF(($C$5*E17/'QLD Apr 2022'!AQ11-'QLD Apr 2022'!L11+'QLD Apr 2022'!M11+'QLD Apr 2022'!N11)&lt;=('QLD Apr 2022'!L11+'QLD Apr 2022'!M11+'QLD Apr 2022'!N11+'QLD Apr 2022'!O11),(($C$5*E17/'QLD Apr 2022'!AQ11-('QLD Apr 2022'!L11+'QLD Apr 2022'!M11+'QLD Apr 2022'!N11))*'QLD Apr 2022'!Z11/100)*'QLD Apr 2022'!AQ11,('QLD Apr 2022'!O11*'QLD Apr 2022'!Z11/100)*'QLD Apr 2022'!AQ11)),0)</f>
        <v>0</v>
      </c>
      <c r="K17" s="296">
        <f>IF(AND('QLD Apr 2022'!O11&gt;0,'QLD Apr 2022'!P11&gt;0),IF($C$5*E17/'QLD Apr 2022'!AQ11&lt;('QLD Apr 2022'!L11+'QLD Apr 2022'!M11+'QLD Apr 2022'!N11+'QLD Apr 2022'!O11),0,IF(($C$5*E17/'QLD Apr 2022'!AQ11-'QLD Apr 2022'!L11+'QLD Apr 2022'!M11+'QLD Apr 2022'!N11+'QLD Apr 2022'!O11)&lt;=('QLD Apr 2022'!L11+'QLD Apr 2022'!M11+'QLD Apr 2022'!N11+'QLD Apr 2022'!O11+'QLD Apr 2022'!P11),(($C$5*E17/'QLD Apr 2022'!AQ11-('QLD Apr 2022'!L11+'QLD Apr 2022'!M11+'QLD Apr 2022'!N11+'QLD Apr 2022'!O11))*'QLD Apr 2022'!AA11/100)*'QLD Apr 2022'!AQ11,('QLD Apr 2022'!P11*'QLD Apr 2022'!AA11/100)*'QLD Apr 2022'!AQ11)),0)</f>
        <v>0</v>
      </c>
      <c r="L17" s="296">
        <f>IF(AND('QLD Apr 2022'!P11&gt;0,'QLD Apr 2022'!O11&gt;0),IF(($C$5*E17/'QLD Apr 2022'!AQ11&lt;SUM('QLD Apr 2022'!L11:P11)),(0),($C$5*E17/'QLD Apr 2022'!AQ11-SUM('QLD Apr 2022'!L11:P11))*'QLD Apr 2022'!AB11/100)* 'QLD Apr 2022'!AQ11,IF(AND('QLD Apr 2022'!O11&gt;0,'QLD Apr 2022'!P11=""),IF(($C$5*E17/'QLD Apr 2022'!AQ11&lt; SUM('QLD Apr 2022'!L11:O11)),(0),($C$5*E17/'QLD Apr 2022'!AQ11-SUM('QLD Apr 2022'!L11:O11))*'QLD Apr 2022'!AA11/100)* 'QLD Apr 2022'!AQ11,IF(AND('QLD Apr 2022'!N11&gt;0,'QLD Apr 2022'!O11=""),IF(($C$5*E17/'QLD Apr 2022'!AQ11&lt; SUM('QLD Apr 2022'!L11:N11)),(0),($C$5*E17/'QLD Apr 2022'!AQ11-SUM('QLD Apr 2022'!L11:N11))*'QLD Apr 2022'!Z11/100)* 'QLD Apr 2022'!AQ11,IF(AND('QLD Apr 2022'!M11&gt;0,'QLD Apr 2022'!N11=""),IF(($C$5*E17/'QLD Apr 2022'!AQ11&lt;'QLD Apr 2022'!M11+'QLD Apr 2022'!L11),(0),(($C$5*E17/'QLD Apr 2022'!AQ11-('QLD Apr 2022'!M11+'QLD Apr 2022'!L11))*'QLD Apr 2022'!Y11/100))*'QLD Apr 2022'!AQ11,IF(AND('QLD Apr 2022'!L11&gt;0,'QLD Apr 2022'!M11=""&gt;0),IF(($C$5*E17/'QLD Apr 2022'!AQ11&lt;'QLD Apr 2022'!L11),(0),($C$5*E17/'QLD Apr 2022'!AQ11-'QLD Apr 2022'!L11)*'QLD Apr 2022'!X11/100)*'QLD Apr 2022'!AQ11,0)))))</f>
        <v>0</v>
      </c>
      <c r="M17" s="296">
        <f>IF('QLD Apr 2022'!K11="",($C$5*F17/'QLD Apr 2022'!AR11*'QLD Apr 2022'!AC11/100)*'QLD Apr 2022'!AR11,IF($C$5*F17/'QLD Apr 2022'!AR11&gt;='QLD Apr 2022'!L11,('QLD Apr 2022'!L11*'QLD Apr 2022'!AC11/100)*'QLD Apr 2022'!AR11,($C$5*F17/'QLD Apr 2022'!AR11*'QLD Apr 2022'!AC11/100)*'QLD Apr 2022'!AR11))</f>
        <v>1675.6363636363635</v>
      </c>
      <c r="N17" s="296">
        <f>IF(AND('QLD Apr 2022'!L11&gt;0,'QLD Apr 2022'!M11&gt;0),IF($C$5*F17/'QLD Apr 2022'!AR11&lt;'QLD Apr 2022'!L11,0,IF(($C$5*F17/'QLD Apr 2022'!AR11-'QLD Apr 2022'!L11)&lt;=('QLD Apr 2022'!M11+'QLD Apr 2022'!L11),((($C$5*F17/'QLD Apr 2022'!AR11-'QLD Apr 2022'!L11)*'QLD Apr 2022'!AD11/100))*'QLD Apr 2022'!AR11,((('QLD Apr 2022'!M11)*'QLD Apr 2022'!AD11/100)*'QLD Apr 2022'!AR11))),0)</f>
        <v>574.00000000000011</v>
      </c>
      <c r="O17" s="296">
        <f>IF(AND('QLD Apr 2022'!M11&gt;0,'QLD Apr 2022'!N11&gt;0),IF($C$5*F17/'QLD Apr 2022'!AR11&lt;('QLD Apr 2022'!L11+'QLD Apr 2022'!M11),0,IF(($C$5*F17/'QLD Apr 2022'!AR11-'QLD Apr 2022'!L11+'QLD Apr 2022'!M11)&lt;=('QLD Apr 2022'!L11+'QLD Apr 2022'!M11+'QLD Apr 2022'!N11),((($C$5*F17/'QLD Apr 2022'!AR11-('QLD Apr 2022'!L11+'QLD Apr 2022'!M11))*'QLD Apr 2022'!AE11/100))*'QLD Apr 2022'!AR11,('QLD Apr 2022'!N11*'QLD Apr 2022'!AE11/100)*'QLD Apr 2022'!AR11)),0)</f>
        <v>0</v>
      </c>
      <c r="P17" s="296">
        <f>IF(AND('QLD Apr 2022'!N11&gt;0,'QLD Apr 2022'!O11&gt;0),IF($C$5*F17/'QLD Apr 2022'!AR11&lt;('QLD Apr 2022'!L11+'QLD Apr 2022'!M11+'QLD Apr 2022'!N11),0,IF(($C$5*F17/'QLD Apr 2022'!AR11-'QLD Apr 2022'!L11+'QLD Apr 2022'!M11+'QLD Apr 2022'!N11)&lt;=('QLD Apr 2022'!L11+'QLD Apr 2022'!M11+'QLD Apr 2022'!N11+'QLD Apr 2022'!O11),(($C$5*F17/'QLD Apr 2022'!AR11-('QLD Apr 2022'!L11+'QLD Apr 2022'!M11+'QLD Apr 2022'!N11))*'QLD Apr 2022'!AF11/100)*'QLD Apr 2022'!AR11,('QLD Apr 2022'!O11*'QLD Apr 2022'!AF11/100)*'QLD Apr 2022'!AR11)),0)</f>
        <v>0</v>
      </c>
      <c r="Q17" s="296">
        <f>IF(AND('QLD Apr 2022'!P11&gt;0,'QLD Apr 2022'!P11&gt;0),IF($C$5*F17/'QLD Apr 2022'!AR11&lt;('QLD Apr 2022'!L11+'QLD Apr 2022'!M11+'QLD Apr 2022'!N11+'QLD Apr 2022'!O11),0,IF(($C$5*F17/'QLD Apr 2022'!AR11-'QLD Apr 2022'!L11+'QLD Apr 2022'!M11+'QLD Apr 2022'!N11+'QLD Apr 2022'!O11)&lt;=('QLD Apr 2022'!L11+'QLD Apr 2022'!M11+'QLD Apr 2022'!N11+'QLD Apr 2022'!O11+'QLD Apr 2022'!P11),(($C$5*F17/'QLD Apr 2022'!AR11-('QLD Apr 2022'!L11+'QLD Apr 2022'!M11+'QLD Apr 2022'!N11+'QLD Apr 2022'!O11))*'QLD Apr 2022'!AG11/100)*'QLD Apr 2022'!AR11,('QLD Apr 2022'!P11*'QLD Apr 2022'!AG11/100)*'QLD Apr 2022'!AR11)),0)</f>
        <v>0</v>
      </c>
      <c r="R17" s="296">
        <f>IF(AND('QLD Apr 2022'!P11&gt;0,'QLD Apr 2022'!O11&gt;0),IF(($C$5*F17/'QLD Apr 2022'!AR11&lt;SUM('QLD Apr 2022'!L11:P11)),(0),($C$5*F17/'QLD Apr 2022'!AR11-SUM('QLD Apr 2022'!L11:P11))*'QLD Apr 2022'!AB11/100)* 'QLD Apr 2022'!AR11,IF(AND('QLD Apr 2022'!O11&gt;0,'QLD Apr 2022'!P11=""),IF(($C$5*F17/'QLD Apr 2022'!AR11&lt; SUM('QLD Apr 2022'!L11:O11)),(0),($C$5*F17/'QLD Apr 2022'!AR11-SUM('QLD Apr 2022'!L11:O11))*'QLD Apr 2022'!AG11/100)* 'QLD Apr 2022'!AR11,IF(AND('QLD Apr 2022'!N11&gt;0,'QLD Apr 2022'!O11=""),IF(($C$5*F17/'QLD Apr 2022'!AR11&lt; SUM('QLD Apr 2022'!L11:N11)),(0),($C$5*F17/'QLD Apr 2022'!AR11-SUM('QLD Apr 2022'!L11:N11))*'QLD Apr 2022'!AF11/100)* 'QLD Apr 2022'!AR11,IF(AND('QLD Apr 2022'!M11&gt;0,'QLD Apr 2022'!N11=""),IF(($C$5*F17/'QLD Apr 2022'!AR11&lt;'QLD Apr 2022'!M11+'QLD Apr 2022'!L11),(0),(($C$5*F17/'QLD Apr 2022'!AR11-('QLD Apr 2022'!M11+'QLD Apr 2022'!L11))*'QLD Apr 2022'!AE11/100))*'QLD Apr 2022'!AR11,IF(AND('QLD Apr 2022'!L11&gt;0,'QLD Apr 2022'!M11=""&gt;0),IF(($C$5*F17/'QLD Apr 2022'!AR11&lt;'QLD Apr 2022'!L11),(0),($C$5*F17/'QLD Apr 2022'!AR11-'QLD Apr 2022'!L11)*'QLD Apr 2022'!AD11/100)*'QLD Apr 2022'!AR11,0)))))</f>
        <v>0</v>
      </c>
      <c r="S17" s="298">
        <f t="shared" ref="S17" si="12">SUM(G17:R17)</f>
        <v>4499.272727272727</v>
      </c>
      <c r="T17" s="299">
        <f t="shared" si="5"/>
        <v>4739.1772727272728</v>
      </c>
      <c r="U17" s="300">
        <f t="shared" si="6"/>
        <v>5213.0950000000003</v>
      </c>
      <c r="V17" s="114">
        <f>'QLD Apr 2022'!AT11</f>
        <v>0</v>
      </c>
      <c r="W17" s="114">
        <f>'QLD Apr 2022'!AU11</f>
        <v>15</v>
      </c>
      <c r="X17" s="114">
        <f>'QLD Apr 2022'!AV11</f>
        <v>0</v>
      </c>
      <c r="Y17" s="114">
        <f>'QLD Apr 2022'!AW11</f>
        <v>0</v>
      </c>
      <c r="Z17" s="301" t="str">
        <f t="shared" si="7"/>
        <v>Guaranteed off usage</v>
      </c>
      <c r="AA17" s="301" t="str">
        <f t="shared" si="8"/>
        <v>Exclusive</v>
      </c>
      <c r="AB17" s="299">
        <f t="shared" si="0"/>
        <v>4064.2863636363636</v>
      </c>
      <c r="AC17" s="299">
        <f t="shared" si="1"/>
        <v>4064.2863636363636</v>
      </c>
      <c r="AD17" s="302">
        <f t="shared" si="2"/>
        <v>4470.7150000000001</v>
      </c>
      <c r="AE17" s="302">
        <f t="shared" si="2"/>
        <v>4470.7150000000001</v>
      </c>
      <c r="AF17" s="303">
        <f>'QLD Apr 2022'!BF11</f>
        <v>0</v>
      </c>
      <c r="AG17" s="121" t="str">
        <f>'QLD Apr 2022'!BG11</f>
        <v>n</v>
      </c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</row>
    <row r="18" spans="1:48" ht="20" customHeight="1" x14ac:dyDescent="0.2">
      <c r="A18" s="341"/>
      <c r="B18" s="207" t="str">
        <f>'QLD Apr 2022'!F12</f>
        <v>Alinta Energy</v>
      </c>
      <c r="C18" s="207" t="str">
        <f>'QLD Apr 2022'!G12</f>
        <v>Business Deal</v>
      </c>
      <c r="D18" s="296">
        <f>365*'QLD Apr 2022'!H12/100</f>
        <v>237.25</v>
      </c>
      <c r="E18" s="297">
        <f>IF('QLD Apr 2022'!AQ12=3,0.5,IF('QLD Apr 2022'!AQ12=2,0.33,0))</f>
        <v>0.5</v>
      </c>
      <c r="F18" s="297">
        <f t="shared" si="3"/>
        <v>0.5</v>
      </c>
      <c r="G18" s="296">
        <f>IF('QLD Apr 2022'!K12="",($C$5*E18/'QLD Apr 2022'!AQ12*'QLD Apr 2022'!W12/100)*'QLD Apr 2022'!AQ12,IF($C$5*E18/'QLD Apr 2022'!AQ12&gt;='QLD Apr 2022'!L12,('QLD Apr 2022'!L12*'QLD Apr 2022'!W12/100)*'QLD Apr 2022'!AQ12,($C$5*E18/'QLD Apr 2022'!AQ12*'QLD Apr 2022'!W12/100)*'QLD Apr 2022'!AQ12))</f>
        <v>1148.4000000000001</v>
      </c>
      <c r="H18" s="296">
        <f>IF(AND('QLD Apr 2022'!L12&gt;0,'QLD Apr 2022'!M12&gt;0),IF($C$5*E18/'QLD Apr 2022'!AQ12&lt;'QLD Apr 2022'!L12,0,IF(($C$5*E18/'QLD Apr 2022'!AQ12-'QLD Apr 2022'!L12)&lt;=('QLD Apr 2022'!M12+'QLD Apr 2022'!L12),((($C$5*E18/'QLD Apr 2022'!AQ12-'QLD Apr 2022'!L12)*'QLD Apr 2022'!X12/100))*'QLD Apr 2022'!AQ12,((('QLD Apr 2022'!M12)*'QLD Apr 2022'!X12/100)*'QLD Apr 2022'!AQ12))),0)</f>
        <v>446.60000000000014</v>
      </c>
      <c r="I18" s="296">
        <f>IF(AND('QLD Apr 2022'!M12&gt;0,'QLD Apr 2022'!N12&gt;0),IF($C$5*E18/'QLD Apr 2022'!AQ12&lt;('QLD Apr 2022'!L12+'QLD Apr 2022'!M12),0,IF(($C$5*E18/'QLD Apr 2022'!AQ12-'QLD Apr 2022'!L12+'QLD Apr 2022'!M12)&lt;=('QLD Apr 2022'!L12+'QLD Apr 2022'!M12+'QLD Apr 2022'!N12),((($C$5*E18/'QLD Apr 2022'!AQ12-('QLD Apr 2022'!L12+'QLD Apr 2022'!M12))*'QLD Apr 2022'!Y12/100))*'QLD Apr 2022'!AQ12,('QLD Apr 2022'!N12*'QLD Apr 2022'!Y12/100)*'QLD Apr 2022'!AQ12)),0)</f>
        <v>0</v>
      </c>
      <c r="J18" s="296">
        <f>IF(AND('QLD Apr 2022'!N12&gt;0,'QLD Apr 2022'!O12&gt;0),IF($C$5*E18/'QLD Apr 2022'!AQ12&lt;('QLD Apr 2022'!L12+'QLD Apr 2022'!M12+'QLD Apr 2022'!N12),0,IF(($C$5*E18/'QLD Apr 2022'!AQ12-'QLD Apr 2022'!L12+'QLD Apr 2022'!M12+'QLD Apr 2022'!N12)&lt;=('QLD Apr 2022'!L12+'QLD Apr 2022'!M12+'QLD Apr 2022'!N12+'QLD Apr 2022'!O12),(($C$5*E18/'QLD Apr 2022'!AQ12-('QLD Apr 2022'!L12+'QLD Apr 2022'!M12+'QLD Apr 2022'!N12))*'QLD Apr 2022'!Z12/100)*'QLD Apr 2022'!AQ12,('QLD Apr 2022'!O12*'QLD Apr 2022'!Z12/100)*'QLD Apr 2022'!AQ12)),0)</f>
        <v>0</v>
      </c>
      <c r="K18" s="296">
        <f>IF(AND('QLD Apr 2022'!O12&gt;0,'QLD Apr 2022'!P12&gt;0),IF($C$5*E18/'QLD Apr 2022'!AQ12&lt;('QLD Apr 2022'!L12+'QLD Apr 2022'!M12+'QLD Apr 2022'!N12+'QLD Apr 2022'!O12),0,IF(($C$5*E18/'QLD Apr 2022'!AQ12-'QLD Apr 2022'!L12+'QLD Apr 2022'!M12+'QLD Apr 2022'!N12+'QLD Apr 2022'!O12)&lt;=('QLD Apr 2022'!L12+'QLD Apr 2022'!M12+'QLD Apr 2022'!N12+'QLD Apr 2022'!O12+'QLD Apr 2022'!P12),(($C$5*E18/'QLD Apr 2022'!AQ12-('QLD Apr 2022'!L12+'QLD Apr 2022'!M12+'QLD Apr 2022'!N12+'QLD Apr 2022'!O12))*'QLD Apr 2022'!AA12/100)*'QLD Apr 2022'!AQ12,('QLD Apr 2022'!P12*'QLD Apr 2022'!AA12/100)*'QLD Apr 2022'!AQ12)),0)</f>
        <v>0</v>
      </c>
      <c r="L18" s="296">
        <f>IF(AND('QLD Apr 2022'!P12&gt;0,'QLD Apr 2022'!O12&gt;0),IF(($C$5*E18/'QLD Apr 2022'!AQ12&lt;SUM('QLD Apr 2022'!L12:P12)),(0),($C$5*E18/'QLD Apr 2022'!AQ12-SUM('QLD Apr 2022'!L12:P12))*'QLD Apr 2022'!AB12/100)* 'QLD Apr 2022'!AQ12,IF(AND('QLD Apr 2022'!O12&gt;0,'QLD Apr 2022'!P12=""),IF(($C$5*E18/'QLD Apr 2022'!AQ12&lt; SUM('QLD Apr 2022'!L12:O12)),(0),($C$5*E18/'QLD Apr 2022'!AQ12-SUM('QLD Apr 2022'!L12:O12))*'QLD Apr 2022'!AA12/100)* 'QLD Apr 2022'!AQ12,IF(AND('QLD Apr 2022'!N12&gt;0,'QLD Apr 2022'!O12=""),IF(($C$5*E18/'QLD Apr 2022'!AQ12&lt; SUM('QLD Apr 2022'!L12:N12)),(0),($C$5*E18/'QLD Apr 2022'!AQ12-SUM('QLD Apr 2022'!L12:N12))*'QLD Apr 2022'!Z12/100)* 'QLD Apr 2022'!AQ12,IF(AND('QLD Apr 2022'!M12&gt;0,'QLD Apr 2022'!N12=""),IF(($C$5*E18/'QLD Apr 2022'!AQ12&lt;'QLD Apr 2022'!M12+'QLD Apr 2022'!L12),(0),(($C$5*E18/'QLD Apr 2022'!AQ12-('QLD Apr 2022'!M12+'QLD Apr 2022'!L12))*'QLD Apr 2022'!Y12/100))*'QLD Apr 2022'!AQ12,IF(AND('QLD Apr 2022'!L12&gt;0,'QLD Apr 2022'!M12=""&gt;0),IF(($C$5*E18/'QLD Apr 2022'!AQ12&lt;'QLD Apr 2022'!L12),(0),($C$5*E18/'QLD Apr 2022'!AQ12-'QLD Apr 2022'!L12)*'QLD Apr 2022'!X12/100)*'QLD Apr 2022'!AQ12,0)))))</f>
        <v>0</v>
      </c>
      <c r="M18" s="296">
        <f>IF('QLD Apr 2022'!K12="",($C$5*F18/'QLD Apr 2022'!AR12*'QLD Apr 2022'!AC12/100)*'QLD Apr 2022'!AR12,IF($C$5*F18/'QLD Apr 2022'!AR12&gt;='QLD Apr 2022'!L12,('QLD Apr 2022'!L12*'QLD Apr 2022'!AC12/100)*'QLD Apr 2022'!AR12,($C$5*F18/'QLD Apr 2022'!AR12*'QLD Apr 2022'!AC12/100)*'QLD Apr 2022'!AR12))</f>
        <v>1148.4000000000001</v>
      </c>
      <c r="N18" s="296">
        <f>IF(AND('QLD Apr 2022'!L12&gt;0,'QLD Apr 2022'!M12&gt;0),IF($C$5*F18/'QLD Apr 2022'!AR12&lt;'QLD Apr 2022'!L12,0,IF(($C$5*F18/'QLD Apr 2022'!AR12-'QLD Apr 2022'!L12)&lt;=('QLD Apr 2022'!M12+'QLD Apr 2022'!L12),((($C$5*F18/'QLD Apr 2022'!AR12-'QLD Apr 2022'!L12)*'QLD Apr 2022'!AD12/100))*'QLD Apr 2022'!AR12,((('QLD Apr 2022'!M12)*'QLD Apr 2022'!AD12/100)*'QLD Apr 2022'!AR12))),0)</f>
        <v>446.60000000000014</v>
      </c>
      <c r="O18" s="296">
        <f>IF(AND('QLD Apr 2022'!M12&gt;0,'QLD Apr 2022'!N12&gt;0),IF($C$5*F18/'QLD Apr 2022'!AR12&lt;('QLD Apr 2022'!L12+'QLD Apr 2022'!M12),0,IF(($C$5*F18/'QLD Apr 2022'!AR12-'QLD Apr 2022'!L12+'QLD Apr 2022'!M12)&lt;=('QLD Apr 2022'!L12+'QLD Apr 2022'!M12+'QLD Apr 2022'!N12),((($C$5*F18/'QLD Apr 2022'!AR12-('QLD Apr 2022'!L12+'QLD Apr 2022'!M12))*'QLD Apr 2022'!AE12/100))*'QLD Apr 2022'!AR12,('QLD Apr 2022'!N12*'QLD Apr 2022'!AE12/100)*'QLD Apr 2022'!AR12)),0)</f>
        <v>0</v>
      </c>
      <c r="P18" s="296">
        <f>IF(AND('QLD Apr 2022'!N12&gt;0,'QLD Apr 2022'!O12&gt;0),IF($C$5*F18/'QLD Apr 2022'!AR12&lt;('QLD Apr 2022'!L12+'QLD Apr 2022'!M12+'QLD Apr 2022'!N12),0,IF(($C$5*F18/'QLD Apr 2022'!AR12-'QLD Apr 2022'!L12+'QLD Apr 2022'!M12+'QLD Apr 2022'!N12)&lt;=('QLD Apr 2022'!L12+'QLD Apr 2022'!M12+'QLD Apr 2022'!N12+'QLD Apr 2022'!O12),(($C$5*F18/'QLD Apr 2022'!AR12-('QLD Apr 2022'!L12+'QLD Apr 2022'!M12+'QLD Apr 2022'!N12))*'QLD Apr 2022'!AF12/100)*'QLD Apr 2022'!AR12,('QLD Apr 2022'!O12*'QLD Apr 2022'!AF12/100)*'QLD Apr 2022'!AR12)),0)</f>
        <v>0</v>
      </c>
      <c r="Q18" s="296">
        <f>IF(AND('QLD Apr 2022'!P12&gt;0,'QLD Apr 2022'!P12&gt;0),IF($C$5*F18/'QLD Apr 2022'!AR12&lt;('QLD Apr 2022'!L12+'QLD Apr 2022'!M12+'QLD Apr 2022'!N12+'QLD Apr 2022'!O12),0,IF(($C$5*F18/'QLD Apr 2022'!AR12-'QLD Apr 2022'!L12+'QLD Apr 2022'!M12+'QLD Apr 2022'!N12+'QLD Apr 2022'!O12)&lt;=('QLD Apr 2022'!L12+'QLD Apr 2022'!M12+'QLD Apr 2022'!N12+'QLD Apr 2022'!O12+'QLD Apr 2022'!P12),(($C$5*F18/'QLD Apr 2022'!AR12-('QLD Apr 2022'!L12+'QLD Apr 2022'!M12+'QLD Apr 2022'!N12+'QLD Apr 2022'!O12))*'QLD Apr 2022'!AG12/100)*'QLD Apr 2022'!AR12,('QLD Apr 2022'!P12*'QLD Apr 2022'!AG12/100)*'QLD Apr 2022'!AR12)),0)</f>
        <v>0</v>
      </c>
      <c r="R18" s="296">
        <f>IF(AND('QLD Apr 2022'!P12&gt;0,'QLD Apr 2022'!O12&gt;0),IF(($C$5*F18/'QLD Apr 2022'!AR12&lt;SUM('QLD Apr 2022'!L12:P12)),(0),($C$5*F18/'QLD Apr 2022'!AR12-SUM('QLD Apr 2022'!L12:P12))*'QLD Apr 2022'!AB12/100)* 'QLD Apr 2022'!AR12,IF(AND('QLD Apr 2022'!O12&gt;0,'QLD Apr 2022'!P12=""),IF(($C$5*F18/'QLD Apr 2022'!AR12&lt; SUM('QLD Apr 2022'!L12:O12)),(0),($C$5*F18/'QLD Apr 2022'!AR12-SUM('QLD Apr 2022'!L12:O12))*'QLD Apr 2022'!AG12/100)* 'QLD Apr 2022'!AR12,IF(AND('QLD Apr 2022'!N12&gt;0,'QLD Apr 2022'!O12=""),IF(($C$5*F18/'QLD Apr 2022'!AR12&lt; SUM('QLD Apr 2022'!L12:N12)),(0),($C$5*F18/'QLD Apr 2022'!AR12-SUM('QLD Apr 2022'!L12:N12))*'QLD Apr 2022'!AF12/100)* 'QLD Apr 2022'!AR12,IF(AND('QLD Apr 2022'!M12&gt;0,'QLD Apr 2022'!N12=""),IF(($C$5*F18/'QLD Apr 2022'!AR12&lt;'QLD Apr 2022'!M12+'QLD Apr 2022'!L12),(0),(($C$5*F18/'QLD Apr 2022'!AR12-('QLD Apr 2022'!M12+'QLD Apr 2022'!L12))*'QLD Apr 2022'!AE12/100))*'QLD Apr 2022'!AR12,IF(AND('QLD Apr 2022'!L12&gt;0,'QLD Apr 2022'!M12=""&gt;0),IF(($C$5*F18/'QLD Apr 2022'!AR12&lt;'QLD Apr 2022'!L12),(0),($C$5*F18/'QLD Apr 2022'!AR12-'QLD Apr 2022'!L12)*'QLD Apr 2022'!AD12/100)*'QLD Apr 2022'!AR12,0)))))</f>
        <v>0</v>
      </c>
      <c r="S18" s="298">
        <f t="shared" ref="S18" si="13">SUM(G18:R18)</f>
        <v>3190.0000000000009</v>
      </c>
      <c r="T18" s="299">
        <f t="shared" si="5"/>
        <v>3427.2500000000009</v>
      </c>
      <c r="U18" s="300">
        <f t="shared" si="6"/>
        <v>3769.9750000000013</v>
      </c>
      <c r="V18" s="114">
        <f>'QLD Apr 2022'!AT12</f>
        <v>0</v>
      </c>
      <c r="W18" s="114">
        <f>'QLD Apr 2022'!AU12</f>
        <v>0</v>
      </c>
      <c r="X18" s="114">
        <f>'QLD Apr 2022'!AV12</f>
        <v>0</v>
      </c>
      <c r="Y18" s="114">
        <f>'QLD Apr 2022'!AW12</f>
        <v>0</v>
      </c>
      <c r="Z18" s="301" t="str">
        <f t="shared" si="7"/>
        <v>No discount</v>
      </c>
      <c r="AA18" s="301" t="str">
        <f t="shared" si="8"/>
        <v>Exclusive</v>
      </c>
      <c r="AB18" s="299">
        <f t="shared" si="0"/>
        <v>3427.2500000000009</v>
      </c>
      <c r="AC18" s="299">
        <f t="shared" si="1"/>
        <v>3427.2500000000009</v>
      </c>
      <c r="AD18" s="302">
        <f t="shared" si="2"/>
        <v>3769.9750000000013</v>
      </c>
      <c r="AE18" s="302">
        <f t="shared" si="2"/>
        <v>3769.9750000000013</v>
      </c>
      <c r="AF18" s="303">
        <f>'QLD Apr 2022'!BF12</f>
        <v>0</v>
      </c>
      <c r="AG18" s="121" t="str">
        <f>'QLD Apr 2022'!BG12</f>
        <v>n</v>
      </c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</row>
    <row r="19" spans="1:48" ht="20" customHeight="1" thickBot="1" x14ac:dyDescent="0.25">
      <c r="A19" s="341"/>
      <c r="B19" s="315" t="str">
        <f>'QLD Apr 2022'!F13</f>
        <v>Discover Energy</v>
      </c>
      <c r="C19" s="208" t="str">
        <f>'QLD Apr 2022'!G13</f>
        <v>Business Gas Budget</v>
      </c>
      <c r="D19" s="316">
        <f>365*'QLD Apr 2022'!H13/100</f>
        <v>226.3</v>
      </c>
      <c r="E19" s="317">
        <f>IF('QLD Apr 2022'!AQ13=3,0.5,IF('QLD Apr 2022'!AQ13=2,0.33,0))</f>
        <v>0.5</v>
      </c>
      <c r="F19" s="317">
        <f t="shared" si="3"/>
        <v>0.5</v>
      </c>
      <c r="G19" s="316">
        <f>IF('QLD Apr 2022'!K13="",($C$5*E19/'QLD Apr 2022'!AQ13*'QLD Apr 2022'!W13/100)*'QLD Apr 2022'!AQ13,IF($C$5*E19/'QLD Apr 2022'!AQ13&gt;='QLD Apr 2022'!L13,('QLD Apr 2022'!L13*'QLD Apr 2022'!W13/100)*'QLD Apr 2022'!AQ13,($C$5*E19/'QLD Apr 2022'!AQ13*'QLD Apr 2022'!W13/100)*'QLD Apr 2022'!AQ13))</f>
        <v>1374.5454545454545</v>
      </c>
      <c r="H19" s="316">
        <f>IF(AND('QLD Apr 2022'!L13&gt;0,'QLD Apr 2022'!M13&gt;0),IF($C$5*E19/'QLD Apr 2022'!AQ13&lt;'QLD Apr 2022'!L13,0,IF(($C$5*E19/'QLD Apr 2022'!AQ13-'QLD Apr 2022'!L13)&lt;=('QLD Apr 2022'!M13+'QLD Apr 2022'!L13),((($C$5*E19/'QLD Apr 2022'!AQ13-'QLD Apr 2022'!L13)*'QLD Apr 2022'!X13/100))*'QLD Apr 2022'!AQ13,((('QLD Apr 2022'!M13)*'QLD Apr 2022'!X13/100)*'QLD Apr 2022'!AQ13))),0)</f>
        <v>490.00000000000011</v>
      </c>
      <c r="I19" s="316">
        <f>IF(AND('QLD Apr 2022'!M13&gt;0,'QLD Apr 2022'!N13&gt;0),IF($C$5*E19/'QLD Apr 2022'!AQ13&lt;('QLD Apr 2022'!L13+'QLD Apr 2022'!M13),0,IF(($C$5*E19/'QLD Apr 2022'!AQ13-'QLD Apr 2022'!L13+'QLD Apr 2022'!M13)&lt;=('QLD Apr 2022'!L13+'QLD Apr 2022'!M13+'QLD Apr 2022'!N13),((($C$5*E19/'QLD Apr 2022'!AQ13-('QLD Apr 2022'!L13+'QLD Apr 2022'!M13))*'QLD Apr 2022'!Y13/100))*'QLD Apr 2022'!AQ13,('QLD Apr 2022'!N13*'QLD Apr 2022'!Y13/100)*'QLD Apr 2022'!AQ13)),0)</f>
        <v>0</v>
      </c>
      <c r="J19" s="316">
        <f>IF(AND('QLD Apr 2022'!N13&gt;0,'QLD Apr 2022'!O13&gt;0),IF($C$5*E19/'QLD Apr 2022'!AQ13&lt;('QLD Apr 2022'!L13+'QLD Apr 2022'!M13+'QLD Apr 2022'!N13),0,IF(($C$5*E19/'QLD Apr 2022'!AQ13-'QLD Apr 2022'!L13+'QLD Apr 2022'!M13+'QLD Apr 2022'!N13)&lt;=('QLD Apr 2022'!L13+'QLD Apr 2022'!M13+'QLD Apr 2022'!N13+'QLD Apr 2022'!O13),(($C$5*E19/'QLD Apr 2022'!AQ13-('QLD Apr 2022'!L13+'QLD Apr 2022'!M13+'QLD Apr 2022'!N13))*'QLD Apr 2022'!Z13/100)*'QLD Apr 2022'!AQ13,('QLD Apr 2022'!O13*'QLD Apr 2022'!Z13/100)*'QLD Apr 2022'!AQ13)),0)</f>
        <v>0</v>
      </c>
      <c r="K19" s="316">
        <f>IF(AND('QLD Apr 2022'!O13&gt;0,'QLD Apr 2022'!P13&gt;0),IF($C$5*E19/'QLD Apr 2022'!AQ13&lt;('QLD Apr 2022'!L13+'QLD Apr 2022'!M13+'QLD Apr 2022'!N13+'QLD Apr 2022'!O13),0,IF(($C$5*E19/'QLD Apr 2022'!AQ13-'QLD Apr 2022'!L13+'QLD Apr 2022'!M13+'QLD Apr 2022'!N13+'QLD Apr 2022'!O13)&lt;=('QLD Apr 2022'!L13+'QLD Apr 2022'!M13+'QLD Apr 2022'!N13+'QLD Apr 2022'!O13+'QLD Apr 2022'!P13),(($C$5*E19/'QLD Apr 2022'!AQ13-('QLD Apr 2022'!L13+'QLD Apr 2022'!M13+'QLD Apr 2022'!N13+'QLD Apr 2022'!O13))*'QLD Apr 2022'!AA13/100)*'QLD Apr 2022'!AQ13,('QLD Apr 2022'!P13*'QLD Apr 2022'!AA13/100)*'QLD Apr 2022'!AQ13)),0)</f>
        <v>0</v>
      </c>
      <c r="L19" s="316">
        <f>IF(AND('QLD Apr 2022'!P13&gt;0,'QLD Apr 2022'!O13&gt;0),IF(($C$5*E19/'QLD Apr 2022'!AQ13&lt;SUM('QLD Apr 2022'!L13:P13)),(0),($C$5*E19/'QLD Apr 2022'!AQ13-SUM('QLD Apr 2022'!L13:P13))*'QLD Apr 2022'!AB13/100)* 'QLD Apr 2022'!AQ13,IF(AND('QLD Apr 2022'!O13&gt;0,'QLD Apr 2022'!P13=""),IF(($C$5*E19/'QLD Apr 2022'!AQ13&lt; SUM('QLD Apr 2022'!L13:O13)),(0),($C$5*E19/'QLD Apr 2022'!AQ13-SUM('QLD Apr 2022'!L13:O13))*'QLD Apr 2022'!AA13/100)* 'QLD Apr 2022'!AQ13,IF(AND('QLD Apr 2022'!N13&gt;0,'QLD Apr 2022'!O13=""),IF(($C$5*E19/'QLD Apr 2022'!AQ13&lt; SUM('QLD Apr 2022'!L13:N13)),(0),($C$5*E19/'QLD Apr 2022'!AQ13-SUM('QLD Apr 2022'!L13:N13))*'QLD Apr 2022'!Z13/100)* 'QLD Apr 2022'!AQ13,IF(AND('QLD Apr 2022'!M13&gt;0,'QLD Apr 2022'!N13=""),IF(($C$5*E19/'QLD Apr 2022'!AQ13&lt;'QLD Apr 2022'!M13+'QLD Apr 2022'!L13),(0),(($C$5*E19/'QLD Apr 2022'!AQ13-('QLD Apr 2022'!M13+'QLD Apr 2022'!L13))*'QLD Apr 2022'!Y13/100))*'QLD Apr 2022'!AQ13,IF(AND('QLD Apr 2022'!L13&gt;0,'QLD Apr 2022'!M13=""&gt;0),IF(($C$5*E19/'QLD Apr 2022'!AQ13&lt;'QLD Apr 2022'!L13),(0),($C$5*E19/'QLD Apr 2022'!AQ13-'QLD Apr 2022'!L13)*'QLD Apr 2022'!X13/100)*'QLD Apr 2022'!AQ13,0)))))</f>
        <v>0</v>
      </c>
      <c r="M19" s="316">
        <f>IF('QLD Apr 2022'!K13="",($C$5*F19/'QLD Apr 2022'!AR13*'QLD Apr 2022'!AC13/100)*'QLD Apr 2022'!AR13,IF($C$5*F19/'QLD Apr 2022'!AR13&gt;='QLD Apr 2022'!L13,('QLD Apr 2022'!L13*'QLD Apr 2022'!AC13/100)*'QLD Apr 2022'!AR13,($C$5*F19/'QLD Apr 2022'!AR13*'QLD Apr 2022'!AC13/100)*'QLD Apr 2022'!AR13))</f>
        <v>1374.5454545454545</v>
      </c>
      <c r="N19" s="316">
        <f>IF(AND('QLD Apr 2022'!L13&gt;0,'QLD Apr 2022'!M13&gt;0),IF($C$5*F19/'QLD Apr 2022'!AR13&lt;'QLD Apr 2022'!L13,0,IF(($C$5*F19/'QLD Apr 2022'!AR13-'QLD Apr 2022'!L13)&lt;=('QLD Apr 2022'!M13+'QLD Apr 2022'!L13),((($C$5*F19/'QLD Apr 2022'!AR13-'QLD Apr 2022'!L13)*'QLD Apr 2022'!AD13/100))*'QLD Apr 2022'!AR13,((('QLD Apr 2022'!M13)*'QLD Apr 2022'!AD13/100)*'QLD Apr 2022'!AR13))),0)</f>
        <v>490.00000000000011</v>
      </c>
      <c r="O19" s="316">
        <f>IF(AND('QLD Apr 2022'!M13&gt;0,'QLD Apr 2022'!N13&gt;0),IF($C$5*F19/'QLD Apr 2022'!AR13&lt;('QLD Apr 2022'!L13+'QLD Apr 2022'!M13),0,IF(($C$5*F19/'QLD Apr 2022'!AR13-'QLD Apr 2022'!L13+'QLD Apr 2022'!M13)&lt;=('QLD Apr 2022'!L13+'QLD Apr 2022'!M13+'QLD Apr 2022'!N13),((($C$5*F19/'QLD Apr 2022'!AR13-('QLD Apr 2022'!L13+'QLD Apr 2022'!M13))*'QLD Apr 2022'!AE13/100))*'QLD Apr 2022'!AR13,('QLD Apr 2022'!N13*'QLD Apr 2022'!AE13/100)*'QLD Apr 2022'!AR13)),0)</f>
        <v>0</v>
      </c>
      <c r="P19" s="316">
        <f>IF(AND('QLD Apr 2022'!N13&gt;0,'QLD Apr 2022'!O13&gt;0),IF($C$5*F19/'QLD Apr 2022'!AR13&lt;('QLD Apr 2022'!L13+'QLD Apr 2022'!M13+'QLD Apr 2022'!N13),0,IF(($C$5*F19/'QLD Apr 2022'!AR13-'QLD Apr 2022'!L13+'QLD Apr 2022'!M13+'QLD Apr 2022'!N13)&lt;=('QLD Apr 2022'!L13+'QLD Apr 2022'!M13+'QLD Apr 2022'!N13+'QLD Apr 2022'!O13),(($C$5*F19/'QLD Apr 2022'!AR13-('QLD Apr 2022'!L13+'QLD Apr 2022'!M13+'QLD Apr 2022'!N13))*'QLD Apr 2022'!AF13/100)*'QLD Apr 2022'!AR13,('QLD Apr 2022'!O13*'QLD Apr 2022'!AF13/100)*'QLD Apr 2022'!AR13)),0)</f>
        <v>0</v>
      </c>
      <c r="Q19" s="316">
        <f>IF(AND('QLD Apr 2022'!P13&gt;0,'QLD Apr 2022'!P13&gt;0),IF($C$5*F19/'QLD Apr 2022'!AR13&lt;('QLD Apr 2022'!L13+'QLD Apr 2022'!M13+'QLD Apr 2022'!N13+'QLD Apr 2022'!O13),0,IF(($C$5*F19/'QLD Apr 2022'!AR13-'QLD Apr 2022'!L13+'QLD Apr 2022'!M13+'QLD Apr 2022'!N13+'QLD Apr 2022'!O13)&lt;=('QLD Apr 2022'!L13+'QLD Apr 2022'!M13+'QLD Apr 2022'!N13+'QLD Apr 2022'!O13+'QLD Apr 2022'!P13),(($C$5*F19/'QLD Apr 2022'!AR13-('QLD Apr 2022'!L13+'QLD Apr 2022'!M13+'QLD Apr 2022'!N13+'QLD Apr 2022'!O13))*'QLD Apr 2022'!AG13/100)*'QLD Apr 2022'!AR13,('QLD Apr 2022'!P13*'QLD Apr 2022'!AG13/100)*'QLD Apr 2022'!AR13)),0)</f>
        <v>0</v>
      </c>
      <c r="R19" s="316">
        <f>IF(AND('QLD Apr 2022'!P13&gt;0,'QLD Apr 2022'!O13&gt;0),IF(($C$5*F19/'QLD Apr 2022'!AR13&lt;SUM('QLD Apr 2022'!L13:P13)),(0),($C$5*F19/'QLD Apr 2022'!AR13-SUM('QLD Apr 2022'!L13:P13))*'QLD Apr 2022'!AB13/100)* 'QLD Apr 2022'!AR13,IF(AND('QLD Apr 2022'!O13&gt;0,'QLD Apr 2022'!P13=""),IF(($C$5*F19/'QLD Apr 2022'!AR13&lt; SUM('QLD Apr 2022'!L13:O13)),(0),($C$5*F19/'QLD Apr 2022'!AR13-SUM('QLD Apr 2022'!L13:O13))*'QLD Apr 2022'!AG13/100)* 'QLD Apr 2022'!AR13,IF(AND('QLD Apr 2022'!N13&gt;0,'QLD Apr 2022'!O13=""),IF(($C$5*F19/'QLD Apr 2022'!AR13&lt; SUM('QLD Apr 2022'!L13:N13)),(0),($C$5*F19/'QLD Apr 2022'!AR13-SUM('QLD Apr 2022'!L13:N13))*'QLD Apr 2022'!AF13/100)* 'QLD Apr 2022'!AR13,IF(AND('QLD Apr 2022'!M13&gt;0,'QLD Apr 2022'!N13=""),IF(($C$5*F19/'QLD Apr 2022'!AR13&lt;'QLD Apr 2022'!M13+'QLD Apr 2022'!L13),(0),(($C$5*F19/'QLD Apr 2022'!AR13-('QLD Apr 2022'!M13+'QLD Apr 2022'!L13))*'QLD Apr 2022'!AE13/100))*'QLD Apr 2022'!AR13,IF(AND('QLD Apr 2022'!L13&gt;0,'QLD Apr 2022'!M13=""&gt;0),IF(($C$5*F19/'QLD Apr 2022'!AR13&lt;'QLD Apr 2022'!L13),(0),($C$5*F19/'QLD Apr 2022'!AR13-'QLD Apr 2022'!L13)*'QLD Apr 2022'!AD13/100)*'QLD Apr 2022'!AR13,0)))))</f>
        <v>0</v>
      </c>
      <c r="S19" s="318">
        <f t="shared" ref="S19" si="14">SUM(G19:R19)</f>
        <v>3729.090909090909</v>
      </c>
      <c r="T19" s="229">
        <f t="shared" si="5"/>
        <v>3955.3909090909092</v>
      </c>
      <c r="U19" s="319">
        <f t="shared" si="6"/>
        <v>4350.93</v>
      </c>
      <c r="V19" s="122">
        <f>'QLD Apr 2022'!AT13</f>
        <v>0</v>
      </c>
      <c r="W19" s="122">
        <f>'QLD Apr 2022'!AU13</f>
        <v>5</v>
      </c>
      <c r="X19" s="122">
        <f>'QLD Apr 2022'!AV13</f>
        <v>0</v>
      </c>
      <c r="Y19" s="122">
        <f>'QLD Apr 2022'!AW13</f>
        <v>0</v>
      </c>
      <c r="Z19" s="320" t="str">
        <f t="shared" si="7"/>
        <v>Guaranteed off usage</v>
      </c>
      <c r="AA19" s="320" t="str">
        <f t="shared" si="8"/>
        <v>Exclusive</v>
      </c>
      <c r="AB19" s="229">
        <f t="shared" si="0"/>
        <v>3768.9363636363637</v>
      </c>
      <c r="AC19" s="229">
        <f t="shared" si="1"/>
        <v>3768.9363636363637</v>
      </c>
      <c r="AD19" s="321">
        <f t="shared" si="2"/>
        <v>4145.8300000000008</v>
      </c>
      <c r="AE19" s="321">
        <f t="shared" si="2"/>
        <v>4145.8300000000008</v>
      </c>
      <c r="AF19" s="322">
        <f>'QLD Apr 2022'!BF13</f>
        <v>0</v>
      </c>
      <c r="AG19" s="129" t="str">
        <f>'QLD Apr 2022'!BG13</f>
        <v>n</v>
      </c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</row>
    <row r="20" spans="1:48" ht="20" customHeight="1" thickTop="1" x14ac:dyDescent="0.2">
      <c r="A20" s="339" t="str">
        <f>'QLD Apr 2022'!D14</f>
        <v>Envestra Northern</v>
      </c>
      <c r="B20" s="334" t="str">
        <f>'QLD Apr 2022'!F14</f>
        <v>Origin Energy</v>
      </c>
      <c r="C20" s="207" t="str">
        <f>'QLD Apr 2022'!G14</f>
        <v>Business Go</v>
      </c>
      <c r="D20" s="296">
        <f>365*'QLD Apr 2022'!H14/100</f>
        <v>236.58636363636361</v>
      </c>
      <c r="E20" s="297">
        <f>IF('QLD Apr 2022'!AQ14=3,0.5,IF('QLD Apr 2022'!AQ14=2,0.33,0))</f>
        <v>0.5</v>
      </c>
      <c r="F20" s="297">
        <f t="shared" si="3"/>
        <v>0.5</v>
      </c>
      <c r="G20" s="296">
        <f>IF('QLD Apr 2022'!K14="",($C$5*E20/'QLD Apr 2022'!AQ14*'QLD Apr 2022'!W14/100)*'QLD Apr 2022'!AQ14,IF($C$5*E20/'QLD Apr 2022'!AQ14&gt;='QLD Apr 2022'!L14,('QLD Apr 2022'!L14*'QLD Apr 2022'!W14/100)*'QLD Apr 2022'!AQ14,($C$5*E20/'QLD Apr 2022'!AQ14*'QLD Apr 2022'!W14/100)*'QLD Apr 2022'!AQ14))</f>
        <v>1462.909090909091</v>
      </c>
      <c r="H20" s="296">
        <f>IF(AND('QLD Apr 2022'!L14&gt;0,'QLD Apr 2022'!M14&gt;0),IF($C$5*E20/'QLD Apr 2022'!AQ14&lt;'QLD Apr 2022'!L14,0,IF(($C$5*E20/'QLD Apr 2022'!AQ14-'QLD Apr 2022'!L14)&lt;=('QLD Apr 2022'!M14+'QLD Apr 2022'!L14),((($C$5*E20/'QLD Apr 2022'!AQ14-'QLD Apr 2022'!L14)*'QLD Apr 2022'!X14/100))*'QLD Apr 2022'!AQ14,((('QLD Apr 2022'!M14)*'QLD Apr 2022'!X14/100)*'QLD Apr 2022'!AQ14))),0)</f>
        <v>483.63636363636374</v>
      </c>
      <c r="I20" s="296">
        <f>IF(AND('QLD Apr 2022'!M14&gt;0,'QLD Apr 2022'!N14&gt;0),IF($C$5*E20/'QLD Apr 2022'!AQ14&lt;('QLD Apr 2022'!L14+'QLD Apr 2022'!M14),0,IF(($C$5*E20/'QLD Apr 2022'!AQ14-'QLD Apr 2022'!L14+'QLD Apr 2022'!M14)&lt;=('QLD Apr 2022'!L14+'QLD Apr 2022'!M14+'QLD Apr 2022'!N14),((($C$5*E20/'QLD Apr 2022'!AQ14-('QLD Apr 2022'!L14+'QLD Apr 2022'!M14))*'QLD Apr 2022'!Y14/100))*'QLD Apr 2022'!AQ14,('QLD Apr 2022'!N14*'QLD Apr 2022'!Y14/100)*'QLD Apr 2022'!AQ14)),0)</f>
        <v>0</v>
      </c>
      <c r="J20" s="296">
        <f>IF(AND('QLD Apr 2022'!N14&gt;0,'QLD Apr 2022'!O14&gt;0),IF($C$5*E20/'QLD Apr 2022'!AQ14&lt;('QLD Apr 2022'!L14+'QLD Apr 2022'!M14+'QLD Apr 2022'!N14),0,IF(($C$5*E20/'QLD Apr 2022'!AQ14-'QLD Apr 2022'!L14+'QLD Apr 2022'!M14+'QLD Apr 2022'!N14)&lt;=('QLD Apr 2022'!L14+'QLD Apr 2022'!M14+'QLD Apr 2022'!N14+'QLD Apr 2022'!O14),(($C$5*E20/'QLD Apr 2022'!AQ14-('QLD Apr 2022'!L14+'QLD Apr 2022'!M14+'QLD Apr 2022'!N14))*'QLD Apr 2022'!Z14/100)*'QLD Apr 2022'!AQ14,('QLD Apr 2022'!O14*'QLD Apr 2022'!Z14/100)*'QLD Apr 2022'!AQ14)),0)</f>
        <v>0</v>
      </c>
      <c r="K20" s="296">
        <f>IF(AND('QLD Apr 2022'!O14&gt;0,'QLD Apr 2022'!P14&gt;0),IF($C$5*E20/'QLD Apr 2022'!AQ14&lt;('QLD Apr 2022'!L14+'QLD Apr 2022'!M14+'QLD Apr 2022'!N14+'QLD Apr 2022'!O14),0,IF(($C$5*E20/'QLD Apr 2022'!AQ14-'QLD Apr 2022'!L14+'QLD Apr 2022'!M14+'QLD Apr 2022'!N14+'QLD Apr 2022'!O14)&lt;=('QLD Apr 2022'!L14+'QLD Apr 2022'!M14+'QLD Apr 2022'!N14+'QLD Apr 2022'!O14+'QLD Apr 2022'!P14),(($C$5*E20/'QLD Apr 2022'!AQ14-('QLD Apr 2022'!L14+'QLD Apr 2022'!M14+'QLD Apr 2022'!N14+'QLD Apr 2022'!O14))*'QLD Apr 2022'!AA14/100)*'QLD Apr 2022'!AQ14,('QLD Apr 2022'!P14*'QLD Apr 2022'!AA14/100)*'QLD Apr 2022'!AQ14)),0)</f>
        <v>0</v>
      </c>
      <c r="L20" s="296">
        <f>IF(AND('QLD Apr 2022'!P14&gt;0,'QLD Apr 2022'!O14&gt;0),IF(($C$5*E20/'QLD Apr 2022'!AQ14&lt;SUM('QLD Apr 2022'!L14:P14)),(0),($C$5*E20/'QLD Apr 2022'!AQ14-SUM('QLD Apr 2022'!L14:P14))*'QLD Apr 2022'!AB14/100)* 'QLD Apr 2022'!AQ14,IF(AND('QLD Apr 2022'!O14&gt;0,'QLD Apr 2022'!P14=""),IF(($C$5*E20/'QLD Apr 2022'!AQ14&lt; SUM('QLD Apr 2022'!L14:O14)),(0),($C$5*E20/'QLD Apr 2022'!AQ14-SUM('QLD Apr 2022'!L14:O14))*'QLD Apr 2022'!AA14/100)* 'QLD Apr 2022'!AQ14,IF(AND('QLD Apr 2022'!N14&gt;0,'QLD Apr 2022'!O14=""),IF(($C$5*E20/'QLD Apr 2022'!AQ14&lt; SUM('QLD Apr 2022'!L14:N14)),(0),($C$5*E20/'QLD Apr 2022'!AQ14-SUM('QLD Apr 2022'!L14:N14))*'QLD Apr 2022'!Z14/100)* 'QLD Apr 2022'!AQ14,IF(AND('QLD Apr 2022'!M14&gt;0,'QLD Apr 2022'!N14=""),IF(($C$5*E20/'QLD Apr 2022'!AQ14&lt;'QLD Apr 2022'!M14+'QLD Apr 2022'!L14),(0),(($C$5*E20/'QLD Apr 2022'!AQ14-('QLD Apr 2022'!M14+'QLD Apr 2022'!L14))*'QLD Apr 2022'!Y14/100))*'QLD Apr 2022'!AQ14,IF(AND('QLD Apr 2022'!L14&gt;0,'QLD Apr 2022'!M14=""&gt;0),IF(($C$5*E20/'QLD Apr 2022'!AQ14&lt;'QLD Apr 2022'!L14),(0),($C$5*E20/'QLD Apr 2022'!AQ14-'QLD Apr 2022'!L14)*'QLD Apr 2022'!X14/100)*'QLD Apr 2022'!AQ14,0)))))</f>
        <v>0</v>
      </c>
      <c r="M20" s="296">
        <f>IF('QLD Apr 2022'!K14="",($C$5*F20/'QLD Apr 2022'!AR14*'QLD Apr 2022'!AC14/100)*'QLD Apr 2022'!AR14,IF($C$5*F20/'QLD Apr 2022'!AR14&gt;='QLD Apr 2022'!L14,('QLD Apr 2022'!L14*'QLD Apr 2022'!AC14/100)*'QLD Apr 2022'!AR14,($C$5*F20/'QLD Apr 2022'!AR14*'QLD Apr 2022'!AC14/100)*'QLD Apr 2022'!AR14))</f>
        <v>1462.909090909091</v>
      </c>
      <c r="N20" s="296">
        <f>IF(AND('QLD Apr 2022'!L14&gt;0,'QLD Apr 2022'!M14&gt;0),IF($C$5*F20/'QLD Apr 2022'!AR14&lt;'QLD Apr 2022'!L14,0,IF(($C$5*F20/'QLD Apr 2022'!AR14-'QLD Apr 2022'!L14)&lt;=('QLD Apr 2022'!M14+'QLD Apr 2022'!L14),((($C$5*F20/'QLD Apr 2022'!AR14-'QLD Apr 2022'!L14)*'QLD Apr 2022'!AD14/100))*'QLD Apr 2022'!AR14,((('QLD Apr 2022'!M14)*'QLD Apr 2022'!AD14/100)*'QLD Apr 2022'!AR14))),0)</f>
        <v>483.63636363636374</v>
      </c>
      <c r="O20" s="296">
        <f>IF(AND('QLD Apr 2022'!M14&gt;0,'QLD Apr 2022'!N14&gt;0),IF($C$5*F20/'QLD Apr 2022'!AR14&lt;('QLD Apr 2022'!L14+'QLD Apr 2022'!M14),0,IF(($C$5*F20/'QLD Apr 2022'!AR14-'QLD Apr 2022'!L14+'QLD Apr 2022'!M14)&lt;=('QLD Apr 2022'!L14+'QLD Apr 2022'!M14+'QLD Apr 2022'!N14),((($C$5*F20/'QLD Apr 2022'!AR14-('QLD Apr 2022'!L14+'QLD Apr 2022'!M14))*'QLD Apr 2022'!AE14/100))*'QLD Apr 2022'!AR14,('QLD Apr 2022'!N14*'QLD Apr 2022'!AE14/100)*'QLD Apr 2022'!AR14)),0)</f>
        <v>0</v>
      </c>
      <c r="P20" s="296">
        <f>IF(AND('QLD Apr 2022'!N14&gt;0,'QLD Apr 2022'!O14&gt;0),IF($C$5*F20/'QLD Apr 2022'!AR14&lt;('QLD Apr 2022'!L14+'QLD Apr 2022'!M14+'QLD Apr 2022'!N14),0,IF(($C$5*F20/'QLD Apr 2022'!AR14-'QLD Apr 2022'!L14+'QLD Apr 2022'!M14+'QLD Apr 2022'!N14)&lt;=('QLD Apr 2022'!L14+'QLD Apr 2022'!M14+'QLD Apr 2022'!N14+'QLD Apr 2022'!O14),(($C$5*F20/'QLD Apr 2022'!AR14-('QLD Apr 2022'!L14+'QLD Apr 2022'!M14+'QLD Apr 2022'!N14))*'QLD Apr 2022'!AF14/100)*'QLD Apr 2022'!AR14,('QLD Apr 2022'!O14*'QLD Apr 2022'!AF14/100)*'QLD Apr 2022'!AR14)),0)</f>
        <v>0</v>
      </c>
      <c r="Q20" s="296">
        <f>IF(AND('QLD Apr 2022'!P14&gt;0,'QLD Apr 2022'!P14&gt;0),IF($C$5*F20/'QLD Apr 2022'!AR14&lt;('QLD Apr 2022'!L14+'QLD Apr 2022'!M14+'QLD Apr 2022'!N14+'QLD Apr 2022'!O14),0,IF(($C$5*F20/'QLD Apr 2022'!AR14-'QLD Apr 2022'!L14+'QLD Apr 2022'!M14+'QLD Apr 2022'!N14+'QLD Apr 2022'!O14)&lt;=('QLD Apr 2022'!L14+'QLD Apr 2022'!M14+'QLD Apr 2022'!N14+'QLD Apr 2022'!O14+'QLD Apr 2022'!P14),(($C$5*F20/'QLD Apr 2022'!AR14-('QLD Apr 2022'!L14+'QLD Apr 2022'!M14+'QLD Apr 2022'!N14+'QLD Apr 2022'!O14))*'QLD Apr 2022'!AG14/100)*'QLD Apr 2022'!AR14,('QLD Apr 2022'!P14*'QLD Apr 2022'!AG14/100)*'QLD Apr 2022'!AR14)),0)</f>
        <v>0</v>
      </c>
      <c r="R20" s="296">
        <f>IF(AND('QLD Apr 2022'!P14&gt;0,'QLD Apr 2022'!O14&gt;0),IF(($C$5*F20/'QLD Apr 2022'!AR14&lt;SUM('QLD Apr 2022'!L14:P14)),(0),($C$5*F20/'QLD Apr 2022'!AR14-SUM('QLD Apr 2022'!L14:P14))*'QLD Apr 2022'!AB14/100)* 'QLD Apr 2022'!AR14,IF(AND('QLD Apr 2022'!O14&gt;0,'QLD Apr 2022'!P14=""),IF(($C$5*F20/'QLD Apr 2022'!AR14&lt; SUM('QLD Apr 2022'!L14:O14)),(0),($C$5*F20/'QLD Apr 2022'!AR14-SUM('QLD Apr 2022'!L14:O14))*'QLD Apr 2022'!AG14/100)* 'QLD Apr 2022'!AR14,IF(AND('QLD Apr 2022'!N14&gt;0,'QLD Apr 2022'!O14=""),IF(($C$5*F20/'QLD Apr 2022'!AR14&lt; SUM('QLD Apr 2022'!L14:N14)),(0),($C$5*F20/'QLD Apr 2022'!AR14-SUM('QLD Apr 2022'!L14:N14))*'QLD Apr 2022'!AF14/100)* 'QLD Apr 2022'!AR14,IF(AND('QLD Apr 2022'!M14&gt;0,'QLD Apr 2022'!N14=""),IF(($C$5*F20/'QLD Apr 2022'!AR14&lt;'QLD Apr 2022'!M14+'QLD Apr 2022'!L14),(0),(($C$5*F20/'QLD Apr 2022'!AR14-('QLD Apr 2022'!M14+'QLD Apr 2022'!L14))*'QLD Apr 2022'!AE14/100))*'QLD Apr 2022'!AR14,IF(AND('QLD Apr 2022'!L14&gt;0,'QLD Apr 2022'!M14=""&gt;0),IF(($C$5*F20/'QLD Apr 2022'!AR14&lt;'QLD Apr 2022'!L14),(0),($C$5*F20/'QLD Apr 2022'!AR14-'QLD Apr 2022'!L14)*'QLD Apr 2022'!AD14/100)*'QLD Apr 2022'!AR14,0)))))</f>
        <v>0</v>
      </c>
      <c r="S20" s="298">
        <f t="shared" si="4"/>
        <v>3893.0909090909099</v>
      </c>
      <c r="T20" s="299">
        <f t="shared" si="5"/>
        <v>4129.6772727272737</v>
      </c>
      <c r="U20" s="300">
        <f t="shared" si="6"/>
        <v>4542.6450000000013</v>
      </c>
      <c r="V20" s="114">
        <f>'QLD Apr 2022'!AT14</f>
        <v>0</v>
      </c>
      <c r="W20" s="114">
        <f>'QLD Apr 2022'!AU14</f>
        <v>0</v>
      </c>
      <c r="X20" s="114">
        <f>'QLD Apr 2022'!AV14</f>
        <v>0</v>
      </c>
      <c r="Y20" s="114">
        <f>'QLD Apr 2022'!AW14</f>
        <v>0</v>
      </c>
      <c r="Z20" s="301" t="str">
        <f t="shared" si="7"/>
        <v>No discount</v>
      </c>
      <c r="AA20" s="301" t="str">
        <f t="shared" si="8"/>
        <v>Inclusive</v>
      </c>
      <c r="AB20" s="299">
        <f t="shared" si="0"/>
        <v>4129.6772727272737</v>
      </c>
      <c r="AC20" s="299">
        <f t="shared" si="1"/>
        <v>4129.6772727272737</v>
      </c>
      <c r="AD20" s="302">
        <f t="shared" si="2"/>
        <v>4542.6450000000013</v>
      </c>
      <c r="AE20" s="302">
        <f t="shared" si="2"/>
        <v>4542.6450000000013</v>
      </c>
      <c r="AF20" s="303">
        <f>'QLD Apr 2022'!BF14</f>
        <v>12</v>
      </c>
      <c r="AG20" s="121" t="str">
        <f>'QLD Apr 2022'!BG14</f>
        <v>y</v>
      </c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</row>
    <row r="21" spans="1:48" ht="20" customHeight="1" thickBot="1" x14ac:dyDescent="0.25">
      <c r="A21" s="340"/>
      <c r="B21" s="315" t="str">
        <f>'QLD Apr 2022'!F15</f>
        <v>Covau</v>
      </c>
      <c r="C21" s="208" t="str">
        <f>'QLD Apr 2022'!G15</f>
        <v>Freedom</v>
      </c>
      <c r="D21" s="316">
        <f>365*'QLD Apr 2022'!H15/100</f>
        <v>239.90454545454543</v>
      </c>
      <c r="E21" s="317">
        <f>IF('QLD Apr 2022'!AQ15=3,0.5,IF('QLD Apr 2022'!AQ15=2,0.33,0))</f>
        <v>0.5</v>
      </c>
      <c r="F21" s="317">
        <f t="shared" si="3"/>
        <v>0.5</v>
      </c>
      <c r="G21" s="316">
        <f>IF('QLD Apr 2022'!K15="",($C$5*E21/'QLD Apr 2022'!AQ15*'QLD Apr 2022'!W15/100)*'QLD Apr 2022'!AQ15,IF($C$5*E21/'QLD Apr 2022'!AQ15&gt;='QLD Apr 2022'!L15,('QLD Apr 2022'!L15*'QLD Apr 2022'!W15/100)*'QLD Apr 2022'!AQ15,($C$5*E21/'QLD Apr 2022'!AQ15*'QLD Apr 2022'!W15/100)*'QLD Apr 2022'!AQ15))</f>
        <v>1675.6363636363635</v>
      </c>
      <c r="H21" s="316">
        <f>IF(AND('QLD Apr 2022'!L15&gt;0,'QLD Apr 2022'!M15&gt;0),IF($C$5*E21/'QLD Apr 2022'!AQ15&lt;'QLD Apr 2022'!L15,0,IF(($C$5*E21/'QLD Apr 2022'!AQ15-'QLD Apr 2022'!L15)&lt;=('QLD Apr 2022'!M15+'QLD Apr 2022'!L15),((($C$5*E21/'QLD Apr 2022'!AQ15-'QLD Apr 2022'!L15)*'QLD Apr 2022'!X15/100))*'QLD Apr 2022'!AQ15,((('QLD Apr 2022'!M15)*'QLD Apr 2022'!X15/100)*'QLD Apr 2022'!AQ15))),0)</f>
        <v>574.00000000000011</v>
      </c>
      <c r="I21" s="316">
        <f>IF(AND('QLD Apr 2022'!M15&gt;0,'QLD Apr 2022'!N15&gt;0),IF($C$5*E21/'QLD Apr 2022'!AQ15&lt;('QLD Apr 2022'!L15+'QLD Apr 2022'!M15),0,IF(($C$5*E21/'QLD Apr 2022'!AQ15-'QLD Apr 2022'!L15+'QLD Apr 2022'!M15)&lt;=('QLD Apr 2022'!L15+'QLD Apr 2022'!M15+'QLD Apr 2022'!N15),((($C$5*E21/'QLD Apr 2022'!AQ15-('QLD Apr 2022'!L15+'QLD Apr 2022'!M15))*'QLD Apr 2022'!Y15/100))*'QLD Apr 2022'!AQ15,('QLD Apr 2022'!N15*'QLD Apr 2022'!Y15/100)*'QLD Apr 2022'!AQ15)),0)</f>
        <v>0</v>
      </c>
      <c r="J21" s="316">
        <f>IF(AND('QLD Apr 2022'!N15&gt;0,'QLD Apr 2022'!O15&gt;0),IF($C$5*E21/'QLD Apr 2022'!AQ15&lt;('QLD Apr 2022'!L15+'QLD Apr 2022'!M15+'QLD Apr 2022'!N15),0,IF(($C$5*E21/'QLD Apr 2022'!AQ15-'QLD Apr 2022'!L15+'QLD Apr 2022'!M15+'QLD Apr 2022'!N15)&lt;=('QLD Apr 2022'!L15+'QLD Apr 2022'!M15+'QLD Apr 2022'!N15+'QLD Apr 2022'!O15),(($C$5*E21/'QLD Apr 2022'!AQ15-('QLD Apr 2022'!L15+'QLD Apr 2022'!M15+'QLD Apr 2022'!N15))*'QLD Apr 2022'!Z15/100)*'QLD Apr 2022'!AQ15,('QLD Apr 2022'!O15*'QLD Apr 2022'!Z15/100)*'QLD Apr 2022'!AQ15)),0)</f>
        <v>0</v>
      </c>
      <c r="K21" s="316">
        <f>IF(AND('QLD Apr 2022'!O15&gt;0,'QLD Apr 2022'!P15&gt;0),IF($C$5*E21/'QLD Apr 2022'!AQ15&lt;('QLD Apr 2022'!L15+'QLD Apr 2022'!M15+'QLD Apr 2022'!N15+'QLD Apr 2022'!O15),0,IF(($C$5*E21/'QLD Apr 2022'!AQ15-'QLD Apr 2022'!L15+'QLD Apr 2022'!M15+'QLD Apr 2022'!N15+'QLD Apr 2022'!O15)&lt;=('QLD Apr 2022'!L15+'QLD Apr 2022'!M15+'QLD Apr 2022'!N15+'QLD Apr 2022'!O15+'QLD Apr 2022'!P15),(($C$5*E21/'QLD Apr 2022'!AQ15-('QLD Apr 2022'!L15+'QLD Apr 2022'!M15+'QLD Apr 2022'!N15+'QLD Apr 2022'!O15))*'QLD Apr 2022'!AA15/100)*'QLD Apr 2022'!AQ15,('QLD Apr 2022'!P15*'QLD Apr 2022'!AA15/100)*'QLD Apr 2022'!AQ15)),0)</f>
        <v>0</v>
      </c>
      <c r="L21" s="316">
        <f>IF(AND('QLD Apr 2022'!P15&gt;0,'QLD Apr 2022'!O15&gt;0),IF(($C$5*E21/'QLD Apr 2022'!AQ15&lt;SUM('QLD Apr 2022'!L15:P15)),(0),($C$5*E21/'QLD Apr 2022'!AQ15-SUM('QLD Apr 2022'!L15:P15))*'QLD Apr 2022'!AB15/100)* 'QLD Apr 2022'!AQ15,IF(AND('QLD Apr 2022'!O15&gt;0,'QLD Apr 2022'!P15=""),IF(($C$5*E21/'QLD Apr 2022'!AQ15&lt; SUM('QLD Apr 2022'!L15:O15)),(0),($C$5*E21/'QLD Apr 2022'!AQ15-SUM('QLD Apr 2022'!L15:O15))*'QLD Apr 2022'!AA15/100)* 'QLD Apr 2022'!AQ15,IF(AND('QLD Apr 2022'!N15&gt;0,'QLD Apr 2022'!O15=""),IF(($C$5*E21/'QLD Apr 2022'!AQ15&lt; SUM('QLD Apr 2022'!L15:N15)),(0),($C$5*E21/'QLD Apr 2022'!AQ15-SUM('QLD Apr 2022'!L15:N15))*'QLD Apr 2022'!Z15/100)* 'QLD Apr 2022'!AQ15,IF(AND('QLD Apr 2022'!M15&gt;0,'QLD Apr 2022'!N15=""),IF(($C$5*E21/'QLD Apr 2022'!AQ15&lt;'QLD Apr 2022'!M15+'QLD Apr 2022'!L15),(0),(($C$5*E21/'QLD Apr 2022'!AQ15-('QLD Apr 2022'!M15+'QLD Apr 2022'!L15))*'QLD Apr 2022'!Y15/100))*'QLD Apr 2022'!AQ15,IF(AND('QLD Apr 2022'!L15&gt;0,'QLD Apr 2022'!M15=""&gt;0),IF(($C$5*E21/'QLD Apr 2022'!AQ15&lt;'QLD Apr 2022'!L15),(0),($C$5*E21/'QLD Apr 2022'!AQ15-'QLD Apr 2022'!L15)*'QLD Apr 2022'!X15/100)*'QLD Apr 2022'!AQ15,0)))))</f>
        <v>0</v>
      </c>
      <c r="M21" s="316">
        <f>IF('QLD Apr 2022'!K15="",($C$5*F21/'QLD Apr 2022'!AR15*'QLD Apr 2022'!AC15/100)*'QLD Apr 2022'!AR15,IF($C$5*F21/'QLD Apr 2022'!AR15&gt;='QLD Apr 2022'!L15,('QLD Apr 2022'!L15*'QLD Apr 2022'!AC15/100)*'QLD Apr 2022'!AR15,($C$5*F21/'QLD Apr 2022'!AR15*'QLD Apr 2022'!AC15/100)*'QLD Apr 2022'!AR15))</f>
        <v>1675.6363636363635</v>
      </c>
      <c r="N21" s="316">
        <f>IF(AND('QLD Apr 2022'!L15&gt;0,'QLD Apr 2022'!M15&gt;0),IF($C$5*F21/'QLD Apr 2022'!AR15&lt;'QLD Apr 2022'!L15,0,IF(($C$5*F21/'QLD Apr 2022'!AR15-'QLD Apr 2022'!L15)&lt;=('QLD Apr 2022'!M15+'QLD Apr 2022'!L15),((($C$5*F21/'QLD Apr 2022'!AR15-'QLD Apr 2022'!L15)*'QLD Apr 2022'!AD15/100))*'QLD Apr 2022'!AR15,((('QLD Apr 2022'!M15)*'QLD Apr 2022'!AD15/100)*'QLD Apr 2022'!AR15))),0)</f>
        <v>574.00000000000011</v>
      </c>
      <c r="O21" s="316">
        <f>IF(AND('QLD Apr 2022'!M15&gt;0,'QLD Apr 2022'!N15&gt;0),IF($C$5*F21/'QLD Apr 2022'!AR15&lt;('QLD Apr 2022'!L15+'QLD Apr 2022'!M15),0,IF(($C$5*F21/'QLD Apr 2022'!AR15-'QLD Apr 2022'!L15+'QLD Apr 2022'!M15)&lt;=('QLD Apr 2022'!L15+'QLD Apr 2022'!M15+'QLD Apr 2022'!N15),((($C$5*F21/'QLD Apr 2022'!AR15-('QLD Apr 2022'!L15+'QLD Apr 2022'!M15))*'QLD Apr 2022'!AE15/100))*'QLD Apr 2022'!AR15,('QLD Apr 2022'!N15*'QLD Apr 2022'!AE15/100)*'QLD Apr 2022'!AR15)),0)</f>
        <v>0</v>
      </c>
      <c r="P21" s="316">
        <f>IF(AND('QLD Apr 2022'!N15&gt;0,'QLD Apr 2022'!O15&gt;0),IF($C$5*F21/'QLD Apr 2022'!AR15&lt;('QLD Apr 2022'!L15+'QLD Apr 2022'!M15+'QLD Apr 2022'!N15),0,IF(($C$5*F21/'QLD Apr 2022'!AR15-'QLD Apr 2022'!L15+'QLD Apr 2022'!M15+'QLD Apr 2022'!N15)&lt;=('QLD Apr 2022'!L15+'QLD Apr 2022'!M15+'QLD Apr 2022'!N15+'QLD Apr 2022'!O15),(($C$5*F21/'QLD Apr 2022'!AR15-('QLD Apr 2022'!L15+'QLD Apr 2022'!M15+'QLD Apr 2022'!N15))*'QLD Apr 2022'!AF15/100)*'QLD Apr 2022'!AR15,('QLD Apr 2022'!O15*'QLD Apr 2022'!AF15/100)*'QLD Apr 2022'!AR15)),0)</f>
        <v>0</v>
      </c>
      <c r="Q21" s="316">
        <f>IF(AND('QLD Apr 2022'!P15&gt;0,'QLD Apr 2022'!P15&gt;0),IF($C$5*F21/'QLD Apr 2022'!AR15&lt;('QLD Apr 2022'!L15+'QLD Apr 2022'!M15+'QLD Apr 2022'!N15+'QLD Apr 2022'!O15),0,IF(($C$5*F21/'QLD Apr 2022'!AR15-'QLD Apr 2022'!L15+'QLD Apr 2022'!M15+'QLD Apr 2022'!N15+'QLD Apr 2022'!O15)&lt;=('QLD Apr 2022'!L15+'QLD Apr 2022'!M15+'QLD Apr 2022'!N15+'QLD Apr 2022'!O15+'QLD Apr 2022'!P15),(($C$5*F21/'QLD Apr 2022'!AR15-('QLD Apr 2022'!L15+'QLD Apr 2022'!M15+'QLD Apr 2022'!N15+'QLD Apr 2022'!O15))*'QLD Apr 2022'!AG15/100)*'QLD Apr 2022'!AR15,('QLD Apr 2022'!P15*'QLD Apr 2022'!AG15/100)*'QLD Apr 2022'!AR15)),0)</f>
        <v>0</v>
      </c>
      <c r="R21" s="316">
        <f>IF(AND('QLD Apr 2022'!P15&gt;0,'QLD Apr 2022'!O15&gt;0),IF(($C$5*F21/'QLD Apr 2022'!AR15&lt;SUM('QLD Apr 2022'!L15:P15)),(0),($C$5*F21/'QLD Apr 2022'!AR15-SUM('QLD Apr 2022'!L15:P15))*'QLD Apr 2022'!AB15/100)* 'QLD Apr 2022'!AR15,IF(AND('QLD Apr 2022'!O15&gt;0,'QLD Apr 2022'!P15=""),IF(($C$5*F21/'QLD Apr 2022'!AR15&lt; SUM('QLD Apr 2022'!L15:O15)),(0),($C$5*F21/'QLD Apr 2022'!AR15-SUM('QLD Apr 2022'!L15:O15))*'QLD Apr 2022'!AG15/100)* 'QLD Apr 2022'!AR15,IF(AND('QLD Apr 2022'!N15&gt;0,'QLD Apr 2022'!O15=""),IF(($C$5*F21/'QLD Apr 2022'!AR15&lt; SUM('QLD Apr 2022'!L15:N15)),(0),($C$5*F21/'QLD Apr 2022'!AR15-SUM('QLD Apr 2022'!L15:N15))*'QLD Apr 2022'!AF15/100)* 'QLD Apr 2022'!AR15,IF(AND('QLD Apr 2022'!M15&gt;0,'QLD Apr 2022'!N15=""),IF(($C$5*F21/'QLD Apr 2022'!AR15&lt;'QLD Apr 2022'!M15+'QLD Apr 2022'!L15),(0),(($C$5*F21/'QLD Apr 2022'!AR15-('QLD Apr 2022'!M15+'QLD Apr 2022'!L15))*'QLD Apr 2022'!AE15/100))*'QLD Apr 2022'!AR15,IF(AND('QLD Apr 2022'!L15&gt;0,'QLD Apr 2022'!M15=""&gt;0),IF(($C$5*F21/'QLD Apr 2022'!AR15&lt;'QLD Apr 2022'!L15),(0),($C$5*F21/'QLD Apr 2022'!AR15-'QLD Apr 2022'!L15)*'QLD Apr 2022'!AD15/100)*'QLD Apr 2022'!AR15,0)))))</f>
        <v>0</v>
      </c>
      <c r="S21" s="318">
        <f t="shared" ref="S21" si="15">SUM(G21:R21)</f>
        <v>4499.272727272727</v>
      </c>
      <c r="T21" s="229">
        <f t="shared" si="5"/>
        <v>4739.1772727272728</v>
      </c>
      <c r="U21" s="319">
        <f t="shared" si="6"/>
        <v>5213.0950000000003</v>
      </c>
      <c r="V21" s="122">
        <f>'QLD Apr 2022'!AT15</f>
        <v>0</v>
      </c>
      <c r="W21" s="122">
        <f>'QLD Apr 2022'!AU15</f>
        <v>15</v>
      </c>
      <c r="X21" s="122">
        <f>'QLD Apr 2022'!AV15</f>
        <v>0</v>
      </c>
      <c r="Y21" s="122">
        <f>'QLD Apr 2022'!AW15</f>
        <v>0</v>
      </c>
      <c r="Z21" s="320" t="str">
        <f t="shared" si="7"/>
        <v>Guaranteed off usage</v>
      </c>
      <c r="AA21" s="320" t="str">
        <f t="shared" si="8"/>
        <v>Exclusive</v>
      </c>
      <c r="AB21" s="229">
        <f t="shared" si="0"/>
        <v>4064.2863636363636</v>
      </c>
      <c r="AC21" s="229">
        <f t="shared" si="1"/>
        <v>4064.2863636363636</v>
      </c>
      <c r="AD21" s="321">
        <f t="shared" si="2"/>
        <v>4470.7150000000001</v>
      </c>
      <c r="AE21" s="321">
        <f t="shared" si="2"/>
        <v>4470.7150000000001</v>
      </c>
      <c r="AF21" s="322">
        <f>'QLD Apr 2022'!BF15</f>
        <v>0</v>
      </c>
      <c r="AG21" s="129" t="str">
        <f>'QLD Apr 2022'!BG15</f>
        <v>n</v>
      </c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</row>
    <row r="22" spans="1:48" ht="20" customHeight="1" thickTop="1" x14ac:dyDescent="0.2">
      <c r="A22" s="341" t="str">
        <f>'QLD Apr 2022'!D16</f>
        <v>Envestra Wide Bay</v>
      </c>
      <c r="B22" s="207" t="str">
        <f>'QLD Apr 2022'!F16</f>
        <v>Origin Energy</v>
      </c>
      <c r="C22" s="207" t="str">
        <f>'QLD Apr 2022'!G16</f>
        <v>Business Go</v>
      </c>
      <c r="D22" s="296">
        <f>365*'QLD Apr 2022'!H16/100</f>
        <v>202.77409090909089</v>
      </c>
      <c r="E22" s="297">
        <f>IF('QLD Apr 2022'!AQ16=3,0.5,IF('QLD Apr 2022'!AQ16=2,0.33,0))</f>
        <v>0.5</v>
      </c>
      <c r="F22" s="297">
        <f t="shared" si="3"/>
        <v>0.5</v>
      </c>
      <c r="G22" s="296">
        <f>IF('QLD Apr 2022'!K16="",($C$5*E22/'QLD Apr 2022'!AQ16*'QLD Apr 2022'!W16/100)*'QLD Apr 2022'!AQ16,IF($C$5*E22/'QLD Apr 2022'!AQ16&gt;='QLD Apr 2022'!L16,('QLD Apr 2022'!L16*'QLD Apr 2022'!W16/100)*'QLD Apr 2022'!AQ16,($C$5*E22/'QLD Apr 2022'!AQ16*'QLD Apr 2022'!W16/100)*'QLD Apr 2022'!AQ16))</f>
        <v>1754.5454545454545</v>
      </c>
      <c r="H22" s="296">
        <f>IF(AND('QLD Apr 2022'!L16&gt;0,'QLD Apr 2022'!M16&gt;0),IF($C$5*E22/'QLD Apr 2022'!AQ16&lt;'QLD Apr 2022'!L16,0,IF(($C$5*E22/'QLD Apr 2022'!AQ16-'QLD Apr 2022'!L16)&lt;=('QLD Apr 2022'!M16+'QLD Apr 2022'!L16),((($C$5*E22/'QLD Apr 2022'!AQ16-'QLD Apr 2022'!L16)*'QLD Apr 2022'!X16/100))*'QLD Apr 2022'!AQ16,((('QLD Apr 2022'!M16)*'QLD Apr 2022'!X16/100)*'QLD Apr 2022'!AQ16))),0)</f>
        <v>0</v>
      </c>
      <c r="I22" s="296">
        <f>IF(AND('QLD Apr 2022'!M16&gt;0,'QLD Apr 2022'!N16&gt;0),IF($C$5*E22/'QLD Apr 2022'!AQ16&lt;('QLD Apr 2022'!L16+'QLD Apr 2022'!M16),0,IF(($C$5*E22/'QLD Apr 2022'!AQ16-'QLD Apr 2022'!L16+'QLD Apr 2022'!M16)&lt;=('QLD Apr 2022'!L16+'QLD Apr 2022'!M16+'QLD Apr 2022'!N16),((($C$5*E22/'QLD Apr 2022'!AQ16-('QLD Apr 2022'!L16+'QLD Apr 2022'!M16))*'QLD Apr 2022'!Y16/100))*'QLD Apr 2022'!AQ16,('QLD Apr 2022'!N16*'QLD Apr 2022'!Y16/100)*'QLD Apr 2022'!AQ16)),0)</f>
        <v>0</v>
      </c>
      <c r="J22" s="296">
        <f>IF(AND('QLD Apr 2022'!N16&gt;0,'QLD Apr 2022'!O16&gt;0),IF($C$5*E22/'QLD Apr 2022'!AQ16&lt;('QLD Apr 2022'!L16+'QLD Apr 2022'!M16+'QLD Apr 2022'!N16),0,IF(($C$5*E22/'QLD Apr 2022'!AQ16-'QLD Apr 2022'!L16+'QLD Apr 2022'!M16+'QLD Apr 2022'!N16)&lt;=('QLD Apr 2022'!L16+'QLD Apr 2022'!M16+'QLD Apr 2022'!N16+'QLD Apr 2022'!O16),(($C$5*E22/'QLD Apr 2022'!AQ16-('QLD Apr 2022'!L16+'QLD Apr 2022'!M16+'QLD Apr 2022'!N16))*'QLD Apr 2022'!Z16/100)*'QLD Apr 2022'!AQ16,('QLD Apr 2022'!O16*'QLD Apr 2022'!Z16/100)*'QLD Apr 2022'!AQ16)),0)</f>
        <v>0</v>
      </c>
      <c r="K22" s="296">
        <f>IF(AND('QLD Apr 2022'!O16&gt;0,'QLD Apr 2022'!P16&gt;0),IF($C$5*E22/'QLD Apr 2022'!AQ16&lt;('QLD Apr 2022'!L16+'QLD Apr 2022'!M16+'QLD Apr 2022'!N16+'QLD Apr 2022'!O16),0,IF(($C$5*E22/'QLD Apr 2022'!AQ16-'QLD Apr 2022'!L16+'QLD Apr 2022'!M16+'QLD Apr 2022'!N16+'QLD Apr 2022'!O16)&lt;=('QLD Apr 2022'!L16+'QLD Apr 2022'!M16+'QLD Apr 2022'!N16+'QLD Apr 2022'!O16+'QLD Apr 2022'!P16),(($C$5*E22/'QLD Apr 2022'!AQ16-('QLD Apr 2022'!L16+'QLD Apr 2022'!M16+'QLD Apr 2022'!N16+'QLD Apr 2022'!O16))*'QLD Apr 2022'!AA16/100)*'QLD Apr 2022'!AQ16,('QLD Apr 2022'!P16*'QLD Apr 2022'!AA16/100)*'QLD Apr 2022'!AQ16)),0)</f>
        <v>0</v>
      </c>
      <c r="L22" s="296">
        <f>IF(AND('QLD Apr 2022'!P16&gt;0,'QLD Apr 2022'!O16&gt;0),IF(($C$5*E22/'QLD Apr 2022'!AQ16&lt;SUM('QLD Apr 2022'!L16:P16)),(0),($C$5*E22/'QLD Apr 2022'!AQ16-SUM('QLD Apr 2022'!L16:P16))*'QLD Apr 2022'!AB16/100)* 'QLD Apr 2022'!AQ16,IF(AND('QLD Apr 2022'!O16&gt;0,'QLD Apr 2022'!P16=""),IF(($C$5*E22/'QLD Apr 2022'!AQ16&lt; SUM('QLD Apr 2022'!L16:O16)),(0),($C$5*E22/'QLD Apr 2022'!AQ16-SUM('QLD Apr 2022'!L16:O16))*'QLD Apr 2022'!AA16/100)* 'QLD Apr 2022'!AQ16,IF(AND('QLD Apr 2022'!N16&gt;0,'QLD Apr 2022'!O16=""),IF(($C$5*E22/'QLD Apr 2022'!AQ16&lt; SUM('QLD Apr 2022'!L16:N16)),(0),($C$5*E22/'QLD Apr 2022'!AQ16-SUM('QLD Apr 2022'!L16:N16))*'QLD Apr 2022'!Z16/100)* 'QLD Apr 2022'!AQ16,IF(AND('QLD Apr 2022'!M16&gt;0,'QLD Apr 2022'!N16=""),IF(($C$5*E22/'QLD Apr 2022'!AQ16&lt;'QLD Apr 2022'!M16+'QLD Apr 2022'!L16),(0),(($C$5*E22/'QLD Apr 2022'!AQ16-('QLD Apr 2022'!M16+'QLD Apr 2022'!L16))*'QLD Apr 2022'!Y16/100))*'QLD Apr 2022'!AQ16,IF(AND('QLD Apr 2022'!L16&gt;0,'QLD Apr 2022'!M16=""&gt;0),IF(($C$5*E22/'QLD Apr 2022'!AQ16&lt;'QLD Apr 2022'!L16),(0),($C$5*E22/'QLD Apr 2022'!AQ16-'QLD Apr 2022'!L16)*'QLD Apr 2022'!X16/100)*'QLD Apr 2022'!AQ16,0)))))</f>
        <v>0</v>
      </c>
      <c r="M22" s="296">
        <f>IF('QLD Apr 2022'!K16="",($C$5*F22/'QLD Apr 2022'!AR16*'QLD Apr 2022'!AC16/100)*'QLD Apr 2022'!AR16,IF($C$5*F22/'QLD Apr 2022'!AR16&gt;='QLD Apr 2022'!L16,('QLD Apr 2022'!L16*'QLD Apr 2022'!AC16/100)*'QLD Apr 2022'!AR16,($C$5*F22/'QLD Apr 2022'!AR16*'QLD Apr 2022'!AC16/100)*'QLD Apr 2022'!AR16))</f>
        <v>1754.5454545454545</v>
      </c>
      <c r="N22" s="296">
        <f>IF(AND('QLD Apr 2022'!L16&gt;0,'QLD Apr 2022'!M16&gt;0),IF($C$5*F22/'QLD Apr 2022'!AR16&lt;'QLD Apr 2022'!L16,0,IF(($C$5*F22/'QLD Apr 2022'!AR16-'QLD Apr 2022'!L16)&lt;=('QLD Apr 2022'!M16+'QLD Apr 2022'!L16),((($C$5*F22/'QLD Apr 2022'!AR16-'QLD Apr 2022'!L16)*'QLD Apr 2022'!AD16/100))*'QLD Apr 2022'!AR16,((('QLD Apr 2022'!M16)*'QLD Apr 2022'!AD16/100)*'QLD Apr 2022'!AR16))),0)</f>
        <v>0</v>
      </c>
      <c r="O22" s="296">
        <f>IF(AND('QLD Apr 2022'!M16&gt;0,'QLD Apr 2022'!N16&gt;0),IF($C$5*F22/'QLD Apr 2022'!AR16&lt;('QLD Apr 2022'!L16+'QLD Apr 2022'!M16),0,IF(($C$5*F22/'QLD Apr 2022'!AR16-'QLD Apr 2022'!L16+'QLD Apr 2022'!M16)&lt;=('QLD Apr 2022'!L16+'QLD Apr 2022'!M16+'QLD Apr 2022'!N16),((($C$5*F22/'QLD Apr 2022'!AR16-('QLD Apr 2022'!L16+'QLD Apr 2022'!M16))*'QLD Apr 2022'!AE16/100))*'QLD Apr 2022'!AR16,('QLD Apr 2022'!N16*'QLD Apr 2022'!AE16/100)*'QLD Apr 2022'!AR16)),0)</f>
        <v>0</v>
      </c>
      <c r="P22" s="296">
        <f>IF(AND('QLD Apr 2022'!N16&gt;0,'QLD Apr 2022'!O16&gt;0),IF($C$5*F22/'QLD Apr 2022'!AR16&lt;('QLD Apr 2022'!L16+'QLD Apr 2022'!M16+'QLD Apr 2022'!N16),0,IF(($C$5*F22/'QLD Apr 2022'!AR16-'QLD Apr 2022'!L16+'QLD Apr 2022'!M16+'QLD Apr 2022'!N16)&lt;=('QLD Apr 2022'!L16+'QLD Apr 2022'!M16+'QLD Apr 2022'!N16+'QLD Apr 2022'!O16),(($C$5*F22/'QLD Apr 2022'!AR16-('QLD Apr 2022'!L16+'QLD Apr 2022'!M16+'QLD Apr 2022'!N16))*'QLD Apr 2022'!AF16/100)*'QLD Apr 2022'!AR16,('QLD Apr 2022'!O16*'QLD Apr 2022'!AF16/100)*'QLD Apr 2022'!AR16)),0)</f>
        <v>0</v>
      </c>
      <c r="Q22" s="296">
        <f>IF(AND('QLD Apr 2022'!P16&gt;0,'QLD Apr 2022'!P16&gt;0),IF($C$5*F22/'QLD Apr 2022'!AR16&lt;('QLD Apr 2022'!L16+'QLD Apr 2022'!M16+'QLD Apr 2022'!N16+'QLD Apr 2022'!O16),0,IF(($C$5*F22/'QLD Apr 2022'!AR16-'QLD Apr 2022'!L16+'QLD Apr 2022'!M16+'QLD Apr 2022'!N16+'QLD Apr 2022'!O16)&lt;=('QLD Apr 2022'!L16+'QLD Apr 2022'!M16+'QLD Apr 2022'!N16+'QLD Apr 2022'!O16+'QLD Apr 2022'!P16),(($C$5*F22/'QLD Apr 2022'!AR16-('QLD Apr 2022'!L16+'QLD Apr 2022'!M16+'QLD Apr 2022'!N16+'QLD Apr 2022'!O16))*'QLD Apr 2022'!AG16/100)*'QLD Apr 2022'!AR16,('QLD Apr 2022'!P16*'QLD Apr 2022'!AG16/100)*'QLD Apr 2022'!AR16)),0)</f>
        <v>0</v>
      </c>
      <c r="R22" s="296">
        <f>IF(AND('QLD Apr 2022'!P16&gt;0,'QLD Apr 2022'!O16&gt;0),IF(($C$5*F22/'QLD Apr 2022'!AR16&lt;SUM('QLD Apr 2022'!L16:P16)),(0),($C$5*F22/'QLD Apr 2022'!AR16-SUM('QLD Apr 2022'!L16:P16))*'QLD Apr 2022'!AB16/100)* 'QLD Apr 2022'!AR16,IF(AND('QLD Apr 2022'!O16&gt;0,'QLD Apr 2022'!P16=""),IF(($C$5*F22/'QLD Apr 2022'!AR16&lt; SUM('QLD Apr 2022'!L16:O16)),(0),($C$5*F22/'QLD Apr 2022'!AR16-SUM('QLD Apr 2022'!L16:O16))*'QLD Apr 2022'!AG16/100)* 'QLD Apr 2022'!AR16,IF(AND('QLD Apr 2022'!N16&gt;0,'QLD Apr 2022'!O16=""),IF(($C$5*F22/'QLD Apr 2022'!AR16&lt; SUM('QLD Apr 2022'!L16:N16)),(0),($C$5*F22/'QLD Apr 2022'!AR16-SUM('QLD Apr 2022'!L16:N16))*'QLD Apr 2022'!AF16/100)* 'QLD Apr 2022'!AR16,IF(AND('QLD Apr 2022'!M16&gt;0,'QLD Apr 2022'!N16=""),IF(($C$5*F22/'QLD Apr 2022'!AR16&lt;'QLD Apr 2022'!M16+'QLD Apr 2022'!L16),(0),(($C$5*F22/'QLD Apr 2022'!AR16-('QLD Apr 2022'!M16+'QLD Apr 2022'!L16))*'QLD Apr 2022'!AE16/100))*'QLD Apr 2022'!AR16,IF(AND('QLD Apr 2022'!L16&gt;0,'QLD Apr 2022'!M16=""&gt;0),IF(($C$5*F22/'QLD Apr 2022'!AR16&lt;'QLD Apr 2022'!L16),(0),($C$5*F22/'QLD Apr 2022'!AR16-'QLD Apr 2022'!L16)*'QLD Apr 2022'!AD16/100)*'QLD Apr 2022'!AR16,0)))))</f>
        <v>0</v>
      </c>
      <c r="S22" s="298">
        <f t="shared" si="4"/>
        <v>3509.090909090909</v>
      </c>
      <c r="T22" s="299">
        <f t="shared" si="5"/>
        <v>3711.8649999999998</v>
      </c>
      <c r="U22" s="300">
        <f t="shared" si="6"/>
        <v>4083.0515</v>
      </c>
      <c r="V22" s="114">
        <f>'QLD Apr 2022'!AT16</f>
        <v>0</v>
      </c>
      <c r="W22" s="114">
        <f>'QLD Apr 2022'!AU16</f>
        <v>0</v>
      </c>
      <c r="X22" s="114">
        <f>'QLD Apr 2022'!AV16</f>
        <v>0</v>
      </c>
      <c r="Y22" s="114">
        <f>'QLD Apr 2022'!AW16</f>
        <v>0</v>
      </c>
      <c r="Z22" s="301" t="str">
        <f t="shared" si="7"/>
        <v>No discount</v>
      </c>
      <c r="AA22" s="301" t="str">
        <f t="shared" si="8"/>
        <v>Inclusive</v>
      </c>
      <c r="AB22" s="299">
        <f t="shared" si="0"/>
        <v>3711.8649999999998</v>
      </c>
      <c r="AC22" s="299">
        <f t="shared" si="1"/>
        <v>3711.8649999999998</v>
      </c>
      <c r="AD22" s="302">
        <f t="shared" si="2"/>
        <v>4083.0515</v>
      </c>
      <c r="AE22" s="302">
        <f t="shared" si="2"/>
        <v>4083.0515</v>
      </c>
      <c r="AF22" s="303">
        <f>'QLD Apr 2022'!BF16</f>
        <v>12</v>
      </c>
      <c r="AG22" s="121" t="str">
        <f>'QLD Apr 2022'!BG16</f>
        <v>y</v>
      </c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</row>
    <row r="23" spans="1:48" ht="20" customHeight="1" thickBot="1" x14ac:dyDescent="0.25">
      <c r="A23" s="342"/>
      <c r="B23" s="210" t="str">
        <f>'QLD Apr 2022'!F17</f>
        <v>Covau</v>
      </c>
      <c r="C23" s="210" t="str">
        <f>'QLD Apr 2022'!G17</f>
        <v>Freedom</v>
      </c>
      <c r="D23" s="323">
        <f>365*'QLD Apr 2022'!H17/100</f>
        <v>239.90454545454543</v>
      </c>
      <c r="E23" s="324">
        <f>IF('QLD Apr 2022'!AQ17=3,0.5,IF('QLD Apr 2022'!AQ17=2,0.33,0))</f>
        <v>0.5</v>
      </c>
      <c r="F23" s="324">
        <f t="shared" si="3"/>
        <v>0.5</v>
      </c>
      <c r="G23" s="323">
        <f>IF('QLD Apr 2022'!K17="",($C$5*E23/'QLD Apr 2022'!AQ17*'QLD Apr 2022'!W17/100)*'QLD Apr 2022'!AQ17,IF($C$5*E23/'QLD Apr 2022'!AQ17&gt;='QLD Apr 2022'!L17,('QLD Apr 2022'!L17*'QLD Apr 2022'!W17/100)*'QLD Apr 2022'!AQ17,($C$5*E23/'QLD Apr 2022'!AQ17*'QLD Apr 2022'!W17/100)*'QLD Apr 2022'!AQ17))</f>
        <v>1675.6363636363635</v>
      </c>
      <c r="H23" s="323">
        <f>IF(AND('QLD Apr 2022'!L17&gt;0,'QLD Apr 2022'!M17&gt;0),IF($C$5*E23/'QLD Apr 2022'!AQ17&lt;'QLD Apr 2022'!L17,0,IF(($C$5*E23/'QLD Apr 2022'!AQ17-'QLD Apr 2022'!L17)&lt;=('QLD Apr 2022'!M17+'QLD Apr 2022'!L17),((($C$5*E23/'QLD Apr 2022'!AQ17-'QLD Apr 2022'!L17)*'QLD Apr 2022'!X17/100))*'QLD Apr 2022'!AQ17,((('QLD Apr 2022'!M17)*'QLD Apr 2022'!X17/100)*'QLD Apr 2022'!AQ17))),0)</f>
        <v>574.00000000000011</v>
      </c>
      <c r="I23" s="323">
        <f>IF(AND('QLD Apr 2022'!M17&gt;0,'QLD Apr 2022'!N17&gt;0),IF($C$5*E23/'QLD Apr 2022'!AQ17&lt;('QLD Apr 2022'!L17+'QLD Apr 2022'!M17),0,IF(($C$5*E23/'QLD Apr 2022'!AQ17-'QLD Apr 2022'!L17+'QLD Apr 2022'!M17)&lt;=('QLD Apr 2022'!L17+'QLD Apr 2022'!M17+'QLD Apr 2022'!N17),((($C$5*E23/'QLD Apr 2022'!AQ17-('QLD Apr 2022'!L17+'QLD Apr 2022'!M17))*'QLD Apr 2022'!Y17/100))*'QLD Apr 2022'!AQ17,('QLD Apr 2022'!N17*'QLD Apr 2022'!Y17/100)*'QLD Apr 2022'!AQ17)),0)</f>
        <v>0</v>
      </c>
      <c r="J23" s="323">
        <f>IF(AND('QLD Apr 2022'!N17&gt;0,'QLD Apr 2022'!O17&gt;0),IF($C$5*E23/'QLD Apr 2022'!AQ17&lt;('QLD Apr 2022'!L17+'QLD Apr 2022'!M17+'QLD Apr 2022'!N17),0,IF(($C$5*E23/'QLD Apr 2022'!AQ17-'QLD Apr 2022'!L17+'QLD Apr 2022'!M17+'QLD Apr 2022'!N17)&lt;=('QLD Apr 2022'!L17+'QLD Apr 2022'!M17+'QLD Apr 2022'!N17+'QLD Apr 2022'!O17),(($C$5*E23/'QLD Apr 2022'!AQ17-('QLD Apr 2022'!L17+'QLD Apr 2022'!M17+'QLD Apr 2022'!N17))*'QLD Apr 2022'!Z17/100)*'QLD Apr 2022'!AQ17,('QLD Apr 2022'!O17*'QLD Apr 2022'!Z17/100)*'QLD Apr 2022'!AQ17)),0)</f>
        <v>0</v>
      </c>
      <c r="K23" s="323">
        <f>IF(AND('QLD Apr 2022'!O17&gt;0,'QLD Apr 2022'!P17&gt;0),IF($C$5*E23/'QLD Apr 2022'!AQ17&lt;('QLD Apr 2022'!L17+'QLD Apr 2022'!M17+'QLD Apr 2022'!N17+'QLD Apr 2022'!O17),0,IF(($C$5*E23/'QLD Apr 2022'!AQ17-'QLD Apr 2022'!L17+'QLD Apr 2022'!M17+'QLD Apr 2022'!N17+'QLD Apr 2022'!O17)&lt;=('QLD Apr 2022'!L17+'QLD Apr 2022'!M17+'QLD Apr 2022'!N17+'QLD Apr 2022'!O17+'QLD Apr 2022'!P17),(($C$5*E23/'QLD Apr 2022'!AQ17-('QLD Apr 2022'!L17+'QLD Apr 2022'!M17+'QLD Apr 2022'!N17+'QLD Apr 2022'!O17))*'QLD Apr 2022'!AA17/100)*'QLD Apr 2022'!AQ17,('QLD Apr 2022'!P17*'QLD Apr 2022'!AA17/100)*'QLD Apr 2022'!AQ17)),0)</f>
        <v>0</v>
      </c>
      <c r="L23" s="323">
        <f>IF(AND('QLD Apr 2022'!P17&gt;0,'QLD Apr 2022'!O17&gt;0),IF(($C$5*E23/'QLD Apr 2022'!AQ17&lt;SUM('QLD Apr 2022'!L17:P17)),(0),($C$5*E23/'QLD Apr 2022'!AQ17-SUM('QLD Apr 2022'!L17:P17))*'QLD Apr 2022'!AB17/100)* 'QLD Apr 2022'!AQ17,IF(AND('QLD Apr 2022'!O17&gt;0,'QLD Apr 2022'!P17=""),IF(($C$5*E23/'QLD Apr 2022'!AQ17&lt; SUM('QLD Apr 2022'!L17:O17)),(0),($C$5*E23/'QLD Apr 2022'!AQ17-SUM('QLD Apr 2022'!L17:O17))*'QLD Apr 2022'!AA17/100)* 'QLD Apr 2022'!AQ17,IF(AND('QLD Apr 2022'!N17&gt;0,'QLD Apr 2022'!O17=""),IF(($C$5*E23/'QLD Apr 2022'!AQ17&lt; SUM('QLD Apr 2022'!L17:N17)),(0),($C$5*E23/'QLD Apr 2022'!AQ17-SUM('QLD Apr 2022'!L17:N17))*'QLD Apr 2022'!Z17/100)* 'QLD Apr 2022'!AQ17,IF(AND('QLD Apr 2022'!M17&gt;0,'QLD Apr 2022'!N17=""),IF(($C$5*E23/'QLD Apr 2022'!AQ17&lt;'QLD Apr 2022'!M17+'QLD Apr 2022'!L17),(0),(($C$5*E23/'QLD Apr 2022'!AQ17-('QLD Apr 2022'!M17+'QLD Apr 2022'!L17))*'QLD Apr 2022'!Y17/100))*'QLD Apr 2022'!AQ17,IF(AND('QLD Apr 2022'!L17&gt;0,'QLD Apr 2022'!M17=""&gt;0),IF(($C$5*E23/'QLD Apr 2022'!AQ17&lt;'QLD Apr 2022'!L17),(0),($C$5*E23/'QLD Apr 2022'!AQ17-'QLD Apr 2022'!L17)*'QLD Apr 2022'!X17/100)*'QLD Apr 2022'!AQ17,0)))))</f>
        <v>0</v>
      </c>
      <c r="M23" s="323">
        <f>IF('QLD Apr 2022'!K17="",($C$5*F23/'QLD Apr 2022'!AR17*'QLD Apr 2022'!AC17/100)*'QLD Apr 2022'!AR17,IF($C$5*F23/'QLD Apr 2022'!AR17&gt;='QLD Apr 2022'!L17,('QLD Apr 2022'!L17*'QLD Apr 2022'!AC17/100)*'QLD Apr 2022'!AR17,($C$5*F23/'QLD Apr 2022'!AR17*'QLD Apr 2022'!AC17/100)*'QLD Apr 2022'!AR17))</f>
        <v>1675.6363636363635</v>
      </c>
      <c r="N23" s="323">
        <f>IF(AND('QLD Apr 2022'!L17&gt;0,'QLD Apr 2022'!M17&gt;0),IF($C$5*F23/'QLD Apr 2022'!AR17&lt;'QLD Apr 2022'!L17,0,IF(($C$5*F23/'QLD Apr 2022'!AR17-'QLD Apr 2022'!L17)&lt;=('QLD Apr 2022'!M17+'QLD Apr 2022'!L17),((($C$5*F23/'QLD Apr 2022'!AR17-'QLD Apr 2022'!L17)*'QLD Apr 2022'!AD17/100))*'QLD Apr 2022'!AR17,((('QLD Apr 2022'!M17)*'QLD Apr 2022'!AD17/100)*'QLD Apr 2022'!AR17))),0)</f>
        <v>574.00000000000011</v>
      </c>
      <c r="O23" s="323">
        <f>IF(AND('QLD Apr 2022'!M17&gt;0,'QLD Apr 2022'!N17&gt;0),IF($C$5*F23/'QLD Apr 2022'!AR17&lt;('QLD Apr 2022'!L17+'QLD Apr 2022'!M17),0,IF(($C$5*F23/'QLD Apr 2022'!AR17-'QLD Apr 2022'!L17+'QLD Apr 2022'!M17)&lt;=('QLD Apr 2022'!L17+'QLD Apr 2022'!M17+'QLD Apr 2022'!N17),((($C$5*F23/'QLD Apr 2022'!AR17-('QLD Apr 2022'!L17+'QLD Apr 2022'!M17))*'QLD Apr 2022'!AE17/100))*'QLD Apr 2022'!AR17,('QLD Apr 2022'!N17*'QLD Apr 2022'!AE17/100)*'QLD Apr 2022'!AR17)),0)</f>
        <v>0</v>
      </c>
      <c r="P23" s="323">
        <f>IF(AND('QLD Apr 2022'!N17&gt;0,'QLD Apr 2022'!O17&gt;0),IF($C$5*F23/'QLD Apr 2022'!AR17&lt;('QLD Apr 2022'!L17+'QLD Apr 2022'!M17+'QLD Apr 2022'!N17),0,IF(($C$5*F23/'QLD Apr 2022'!AR17-'QLD Apr 2022'!L17+'QLD Apr 2022'!M17+'QLD Apr 2022'!N17)&lt;=('QLD Apr 2022'!L17+'QLD Apr 2022'!M17+'QLD Apr 2022'!N17+'QLD Apr 2022'!O17),(($C$5*F23/'QLD Apr 2022'!AR17-('QLD Apr 2022'!L17+'QLD Apr 2022'!M17+'QLD Apr 2022'!N17))*'QLD Apr 2022'!AF17/100)*'QLD Apr 2022'!AR17,('QLD Apr 2022'!O17*'QLD Apr 2022'!AF17/100)*'QLD Apr 2022'!AR17)),0)</f>
        <v>0</v>
      </c>
      <c r="Q23" s="323">
        <f>IF(AND('QLD Apr 2022'!P17&gt;0,'QLD Apr 2022'!P17&gt;0),IF($C$5*F23/'QLD Apr 2022'!AR17&lt;('QLD Apr 2022'!L17+'QLD Apr 2022'!M17+'QLD Apr 2022'!N17+'QLD Apr 2022'!O17),0,IF(($C$5*F23/'QLD Apr 2022'!AR17-'QLD Apr 2022'!L17+'QLD Apr 2022'!M17+'QLD Apr 2022'!N17+'QLD Apr 2022'!O17)&lt;=('QLD Apr 2022'!L17+'QLD Apr 2022'!M17+'QLD Apr 2022'!N17+'QLD Apr 2022'!O17+'QLD Apr 2022'!P17),(($C$5*F23/'QLD Apr 2022'!AR17-('QLD Apr 2022'!L17+'QLD Apr 2022'!M17+'QLD Apr 2022'!N17+'QLD Apr 2022'!O17))*'QLD Apr 2022'!AG17/100)*'QLD Apr 2022'!AR17,('QLD Apr 2022'!P17*'QLD Apr 2022'!AG17/100)*'QLD Apr 2022'!AR17)),0)</f>
        <v>0</v>
      </c>
      <c r="R23" s="323">
        <f>IF(AND('QLD Apr 2022'!P17&gt;0,'QLD Apr 2022'!O17&gt;0),IF(($C$5*F23/'QLD Apr 2022'!AR17&lt;SUM('QLD Apr 2022'!L17:P17)),(0),($C$5*F23/'QLD Apr 2022'!AR17-SUM('QLD Apr 2022'!L17:P17))*'QLD Apr 2022'!AB17/100)* 'QLD Apr 2022'!AR17,IF(AND('QLD Apr 2022'!O17&gt;0,'QLD Apr 2022'!P17=""),IF(($C$5*F23/'QLD Apr 2022'!AR17&lt; SUM('QLD Apr 2022'!L17:O17)),(0),($C$5*F23/'QLD Apr 2022'!AR17-SUM('QLD Apr 2022'!L17:O17))*'QLD Apr 2022'!AG17/100)* 'QLD Apr 2022'!AR17,IF(AND('QLD Apr 2022'!N17&gt;0,'QLD Apr 2022'!O17=""),IF(($C$5*F23/'QLD Apr 2022'!AR17&lt; SUM('QLD Apr 2022'!L17:N17)),(0),($C$5*F23/'QLD Apr 2022'!AR17-SUM('QLD Apr 2022'!L17:N17))*'QLD Apr 2022'!AF17/100)* 'QLD Apr 2022'!AR17,IF(AND('QLD Apr 2022'!M17&gt;0,'QLD Apr 2022'!N17=""),IF(($C$5*F23/'QLD Apr 2022'!AR17&lt;'QLD Apr 2022'!M17+'QLD Apr 2022'!L17),(0),(($C$5*F23/'QLD Apr 2022'!AR17-('QLD Apr 2022'!M17+'QLD Apr 2022'!L17))*'QLD Apr 2022'!AE17/100))*'QLD Apr 2022'!AR17,IF(AND('QLD Apr 2022'!L17&gt;0,'QLD Apr 2022'!M17=""&gt;0),IF(($C$5*F23/'QLD Apr 2022'!AR17&lt;'QLD Apr 2022'!L17),(0),($C$5*F23/'QLD Apr 2022'!AR17-'QLD Apr 2022'!L17)*'QLD Apr 2022'!AD17/100)*'QLD Apr 2022'!AR17,0)))))</f>
        <v>0</v>
      </c>
      <c r="S23" s="325">
        <f t="shared" ref="S23" si="16">SUM(G23:R23)</f>
        <v>4499.272727272727</v>
      </c>
      <c r="T23" s="198">
        <f t="shared" si="5"/>
        <v>4739.1772727272728</v>
      </c>
      <c r="U23" s="326">
        <f t="shared" si="6"/>
        <v>5213.0950000000003</v>
      </c>
      <c r="V23" s="138">
        <f>'QLD Apr 2022'!AT17</f>
        <v>0</v>
      </c>
      <c r="W23" s="138">
        <f>'QLD Apr 2022'!AU17</f>
        <v>15</v>
      </c>
      <c r="X23" s="138">
        <f>'QLD Apr 2022'!AV17</f>
        <v>0</v>
      </c>
      <c r="Y23" s="138">
        <f>'QLD Apr 2022'!AW17</f>
        <v>0</v>
      </c>
      <c r="Z23" s="327" t="str">
        <f t="shared" si="7"/>
        <v>Guaranteed off usage</v>
      </c>
      <c r="AA23" s="327" t="str">
        <f t="shared" si="8"/>
        <v>Exclusive</v>
      </c>
      <c r="AB23" s="198">
        <f t="shared" si="0"/>
        <v>4064.2863636363636</v>
      </c>
      <c r="AC23" s="198">
        <f t="shared" si="1"/>
        <v>4064.2863636363636</v>
      </c>
      <c r="AD23" s="328">
        <f t="shared" si="2"/>
        <v>4470.7150000000001</v>
      </c>
      <c r="AE23" s="328">
        <f t="shared" si="2"/>
        <v>4470.7150000000001</v>
      </c>
      <c r="AF23" s="329">
        <f>'QLD Apr 2022'!BF17</f>
        <v>0</v>
      </c>
      <c r="AG23" s="145" t="str">
        <f>'QLD Apr 2022'!BG17</f>
        <v>n</v>
      </c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</row>
    <row r="24" spans="1:48" x14ac:dyDescent="0.2">
      <c r="A24" s="81"/>
      <c r="B24" s="81"/>
      <c r="C24" s="81"/>
      <c r="D24" s="81"/>
      <c r="E24" s="333"/>
      <c r="F24" s="333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</row>
    <row r="25" spans="1:48" x14ac:dyDescent="0.2">
      <c r="A25" s="81"/>
      <c r="B25" s="81"/>
      <c r="C25" s="81"/>
      <c r="D25" s="81"/>
      <c r="E25" s="333"/>
      <c r="F25" s="333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</row>
    <row r="26" spans="1:48" x14ac:dyDescent="0.2">
      <c r="A26" s="81"/>
      <c r="B26" s="81"/>
      <c r="C26" s="81"/>
      <c r="D26" s="81"/>
      <c r="E26" s="333"/>
      <c r="F26" s="333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</row>
    <row r="27" spans="1:48" x14ac:dyDescent="0.2">
      <c r="A27" s="81"/>
      <c r="B27" s="81"/>
      <c r="C27" s="81"/>
      <c r="D27" s="81"/>
      <c r="E27" s="333"/>
      <c r="F27" s="333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</row>
    <row r="28" spans="1:48" x14ac:dyDescent="0.2">
      <c r="A28" s="81"/>
      <c r="B28" s="81"/>
      <c r="C28" s="81"/>
      <c r="D28" s="81"/>
      <c r="E28" s="333"/>
      <c r="F28" s="333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</row>
    <row r="29" spans="1:48" x14ac:dyDescent="0.2">
      <c r="A29" s="81"/>
      <c r="B29" s="81"/>
      <c r="C29" s="81"/>
      <c r="D29" s="81"/>
      <c r="E29" s="333"/>
      <c r="F29" s="333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</row>
    <row r="30" spans="1:48" x14ac:dyDescent="0.2">
      <c r="A30" s="81"/>
      <c r="B30" s="81"/>
      <c r="C30" s="81"/>
      <c r="D30" s="81"/>
      <c r="E30" s="333"/>
      <c r="F30" s="333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</row>
    <row r="31" spans="1:48" x14ac:dyDescent="0.2">
      <c r="A31" s="81"/>
      <c r="B31" s="81"/>
      <c r="C31" s="81"/>
      <c r="D31" s="81"/>
      <c r="E31" s="333"/>
      <c r="F31" s="333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</row>
    <row r="32" spans="1:48" x14ac:dyDescent="0.2">
      <c r="A32" s="81"/>
      <c r="B32" s="81"/>
      <c r="C32" s="81"/>
      <c r="D32" s="81"/>
      <c r="E32" s="333"/>
      <c r="F32" s="333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</row>
    <row r="33" spans="1:48" x14ac:dyDescent="0.2">
      <c r="A33" s="81"/>
      <c r="B33" s="81"/>
      <c r="C33" s="81"/>
      <c r="D33" s="81"/>
      <c r="E33" s="333"/>
      <c r="F33" s="333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</row>
    <row r="34" spans="1:48" x14ac:dyDescent="0.2">
      <c r="A34" s="81"/>
      <c r="B34" s="81"/>
      <c r="C34" s="81"/>
      <c r="D34" s="81"/>
      <c r="E34" s="333"/>
      <c r="F34" s="333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</row>
    <row r="35" spans="1:48" x14ac:dyDescent="0.2">
      <c r="A35" s="81"/>
      <c r="B35" s="81"/>
      <c r="C35" s="81"/>
      <c r="D35" s="81"/>
      <c r="E35" s="333"/>
      <c r="F35" s="333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</row>
    <row r="36" spans="1:48" x14ac:dyDescent="0.2">
      <c r="A36" s="81"/>
      <c r="B36" s="81"/>
      <c r="C36" s="81"/>
      <c r="D36" s="81"/>
      <c r="E36" s="333"/>
      <c r="F36" s="333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</row>
    <row r="37" spans="1:48" x14ac:dyDescent="0.2">
      <c r="A37" s="81"/>
      <c r="B37" s="81"/>
      <c r="C37" s="81"/>
      <c r="D37" s="81"/>
      <c r="E37" s="333"/>
      <c r="F37" s="333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</row>
    <row r="38" spans="1:48" x14ac:dyDescent="0.2">
      <c r="A38" s="81"/>
      <c r="B38" s="81"/>
      <c r="C38" s="81"/>
      <c r="D38" s="81"/>
      <c r="E38" s="333"/>
      <c r="F38" s="333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</row>
    <row r="39" spans="1:48" x14ac:dyDescent="0.2">
      <c r="A39" s="81"/>
      <c r="B39" s="81"/>
      <c r="C39" s="81"/>
      <c r="D39" s="81"/>
      <c r="E39" s="333"/>
      <c r="F39" s="333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</row>
    <row r="40" spans="1:48" x14ac:dyDescent="0.2">
      <c r="A40" s="81"/>
      <c r="B40" s="81"/>
      <c r="C40" s="81"/>
      <c r="D40" s="81"/>
      <c r="E40" s="333"/>
      <c r="F40" s="333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</row>
    <row r="41" spans="1:48" x14ac:dyDescent="0.2">
      <c r="A41" s="81"/>
      <c r="B41" s="81"/>
      <c r="C41" s="81"/>
      <c r="D41" s="81"/>
      <c r="E41" s="333"/>
      <c r="F41" s="333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</row>
    <row r="42" spans="1:48" x14ac:dyDescent="0.2">
      <c r="A42" s="81"/>
      <c r="B42" s="81"/>
      <c r="C42" s="81"/>
      <c r="D42" s="81"/>
      <c r="E42" s="333"/>
      <c r="F42" s="333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1:48" x14ac:dyDescent="0.2">
      <c r="A43" s="81"/>
      <c r="B43" s="81"/>
      <c r="C43" s="81"/>
      <c r="D43" s="81"/>
      <c r="E43" s="333"/>
      <c r="F43" s="333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</row>
    <row r="44" spans="1:48" x14ac:dyDescent="0.2">
      <c r="A44" s="81"/>
      <c r="B44" s="81"/>
      <c r="C44" s="81"/>
      <c r="D44" s="81"/>
      <c r="E44" s="333"/>
      <c r="F44" s="333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</row>
    <row r="45" spans="1:48" x14ac:dyDescent="0.2">
      <c r="A45" s="81"/>
      <c r="B45" s="81"/>
      <c r="C45" s="81"/>
      <c r="D45" s="81"/>
      <c r="E45" s="333"/>
      <c r="F45" s="333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</row>
    <row r="46" spans="1:48" x14ac:dyDescent="0.2">
      <c r="A46" s="81"/>
      <c r="B46" s="81"/>
      <c r="C46" s="81"/>
      <c r="D46" s="81"/>
      <c r="E46" s="333"/>
      <c r="F46" s="333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</row>
    <row r="47" spans="1:48" x14ac:dyDescent="0.2">
      <c r="A47" s="81"/>
      <c r="B47" s="81"/>
      <c r="C47" s="81"/>
      <c r="D47" s="81"/>
      <c r="E47" s="333"/>
      <c r="F47" s="333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</row>
    <row r="48" spans="1:48" x14ac:dyDescent="0.2">
      <c r="A48" s="81"/>
      <c r="B48" s="81"/>
      <c r="C48" s="81"/>
      <c r="D48" s="81"/>
      <c r="E48" s="333"/>
      <c r="F48" s="333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</row>
    <row r="49" spans="1:48" x14ac:dyDescent="0.2">
      <c r="A49" s="81"/>
      <c r="B49" s="81"/>
      <c r="C49" s="81"/>
      <c r="D49" s="81"/>
      <c r="E49" s="333"/>
      <c r="F49" s="333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</row>
    <row r="50" spans="1:48" x14ac:dyDescent="0.2">
      <c r="A50" s="81"/>
      <c r="B50" s="81"/>
      <c r="C50" s="81"/>
      <c r="D50" s="81"/>
      <c r="E50" s="333"/>
      <c r="F50" s="333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</row>
    <row r="51" spans="1:48" x14ac:dyDescent="0.2">
      <c r="A51" s="81"/>
      <c r="B51" s="81"/>
      <c r="C51" s="81"/>
      <c r="D51" s="81"/>
      <c r="E51" s="333"/>
      <c r="F51" s="333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</row>
    <row r="52" spans="1:48" x14ac:dyDescent="0.2">
      <c r="A52" s="81"/>
      <c r="B52" s="81"/>
      <c r="C52" s="81"/>
      <c r="D52" s="81"/>
      <c r="E52" s="333"/>
      <c r="F52" s="333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</row>
    <row r="53" spans="1:48" x14ac:dyDescent="0.2">
      <c r="A53" s="81"/>
      <c r="B53" s="81"/>
      <c r="C53" s="81"/>
      <c r="D53" s="81"/>
      <c r="E53" s="333"/>
      <c r="F53" s="333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</row>
    <row r="54" spans="1:48" x14ac:dyDescent="0.2">
      <c r="A54" s="81"/>
      <c r="B54" s="81"/>
      <c r="C54" s="81"/>
      <c r="D54" s="81"/>
      <c r="E54" s="333"/>
      <c r="F54" s="333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</row>
    <row r="55" spans="1:48" x14ac:dyDescent="0.2">
      <c r="A55" s="81"/>
      <c r="B55" s="81"/>
      <c r="C55" s="81"/>
      <c r="D55" s="81"/>
      <c r="E55" s="333"/>
      <c r="F55" s="333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</row>
    <row r="56" spans="1:48" x14ac:dyDescent="0.2">
      <c r="A56" s="81"/>
      <c r="B56" s="81"/>
      <c r="C56" s="81"/>
      <c r="D56" s="81"/>
      <c r="E56" s="333"/>
      <c r="F56" s="333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</row>
    <row r="57" spans="1:48" x14ac:dyDescent="0.2">
      <c r="A57" s="81"/>
      <c r="B57" s="81"/>
      <c r="C57" s="81"/>
      <c r="D57" s="81"/>
      <c r="E57" s="333"/>
      <c r="F57" s="333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</row>
    <row r="58" spans="1:48" x14ac:dyDescent="0.2">
      <c r="A58" s="81"/>
      <c r="B58" s="81"/>
      <c r="C58" s="81"/>
      <c r="D58" s="81"/>
      <c r="E58" s="333"/>
      <c r="F58" s="333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</row>
    <row r="59" spans="1:48" x14ac:dyDescent="0.2">
      <c r="A59" s="81"/>
      <c r="B59" s="81"/>
      <c r="C59" s="81"/>
      <c r="D59" s="81"/>
      <c r="E59" s="333"/>
      <c r="F59" s="333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</row>
    <row r="60" spans="1:48" x14ac:dyDescent="0.2">
      <c r="A60" s="81"/>
      <c r="B60" s="81"/>
      <c r="C60" s="81"/>
      <c r="D60" s="81"/>
      <c r="E60" s="333"/>
      <c r="F60" s="333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</row>
    <row r="61" spans="1:48" x14ac:dyDescent="0.2">
      <c r="A61" s="81"/>
      <c r="B61" s="81"/>
      <c r="C61" s="81"/>
      <c r="D61" s="81"/>
      <c r="E61" s="333"/>
      <c r="F61" s="333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</row>
  </sheetData>
  <sheetProtection algorithmName="SHA-512" hashValue="U3VOBllhe2ltEeuxibGQsQdu5EgqL4UKhi9rimSxK3R7w2BF9d9YSM7Ptk7MHsoojbK9wOivXlk2SEdSDaI40g==" saltValue="17t6N5a7o/bojpBQDBDsew==" spinCount="100000" sheet="1" objects="1" scenarios="1"/>
  <mergeCells count="4">
    <mergeCell ref="A8:A13"/>
    <mergeCell ref="A14:A19"/>
    <mergeCell ref="A20:A21"/>
    <mergeCell ref="A22:A23"/>
  </mergeCells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D1F4-98C2-2148-8248-0D3FAEB0C9CC}">
  <sheetPr codeName="Sheet23">
    <tabColor theme="9" tint="0.79998168889431442"/>
  </sheetPr>
  <dimension ref="A1:AV65"/>
  <sheetViews>
    <sheetView zoomScale="90" zoomScaleNormal="90" workbookViewId="0">
      <selection activeCell="C34" sqref="C34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291" t="s">
        <v>38</v>
      </c>
      <c r="B1" s="291"/>
      <c r="C1" s="291"/>
      <c r="D1" s="291"/>
      <c r="E1" s="292"/>
      <c r="F1" s="292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</row>
    <row r="2" spans="1:48" x14ac:dyDescent="0.2">
      <c r="A2" s="293" t="s">
        <v>72</v>
      </c>
      <c r="B2" s="291"/>
      <c r="C2" s="291"/>
      <c r="D2" s="291"/>
      <c r="E2" s="292"/>
      <c r="F2" s="292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ht="16" thickBot="1" x14ac:dyDescent="0.25">
      <c r="A3" s="291"/>
      <c r="B3" s="294"/>
      <c r="C3" s="291"/>
      <c r="D3" s="291"/>
      <c r="E3" s="292"/>
      <c r="F3" s="292"/>
      <c r="G3" s="291"/>
      <c r="H3" s="291"/>
      <c r="I3" s="291"/>
      <c r="J3" s="294"/>
      <c r="K3" s="295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x14ac:dyDescent="0.2">
      <c r="A4" s="70" t="s">
        <v>95</v>
      </c>
      <c r="B4" s="71"/>
      <c r="C4" s="71"/>
      <c r="D4" s="71"/>
      <c r="E4" s="189"/>
      <c r="F4" s="189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</row>
    <row r="5" spans="1:48" x14ac:dyDescent="0.2">
      <c r="A5" s="73" t="s">
        <v>189</v>
      </c>
      <c r="B5" s="74"/>
      <c r="C5" s="79">
        <v>100000</v>
      </c>
      <c r="D5" s="75"/>
      <c r="E5" s="74"/>
      <c r="F5" s="190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</row>
    <row r="6" spans="1:48" x14ac:dyDescent="0.2">
      <c r="A6" s="33"/>
      <c r="B6" s="74"/>
      <c r="C6" s="74"/>
      <c r="D6" s="74"/>
      <c r="E6" s="74"/>
      <c r="F6" s="191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</row>
    <row r="7" spans="1:48" ht="76" x14ac:dyDescent="0.2">
      <c r="A7" s="238" t="s">
        <v>41</v>
      </c>
      <c r="B7" s="107" t="s">
        <v>96</v>
      </c>
      <c r="C7" s="107" t="s">
        <v>97</v>
      </c>
      <c r="D7" s="305" t="s">
        <v>8</v>
      </c>
      <c r="E7" s="306" t="s">
        <v>179</v>
      </c>
      <c r="F7" s="306" t="s">
        <v>180</v>
      </c>
      <c r="G7" s="305" t="s">
        <v>9</v>
      </c>
      <c r="H7" s="305" t="s">
        <v>10</v>
      </c>
      <c r="I7" s="305" t="s">
        <v>11</v>
      </c>
      <c r="J7" s="305" t="s">
        <v>12</v>
      </c>
      <c r="K7" s="305" t="s">
        <v>13</v>
      </c>
      <c r="L7" s="305" t="s">
        <v>14</v>
      </c>
      <c r="M7" s="305" t="s">
        <v>15</v>
      </c>
      <c r="N7" s="305" t="s">
        <v>16</v>
      </c>
      <c r="O7" s="305" t="s">
        <v>98</v>
      </c>
      <c r="P7" s="305" t="s">
        <v>99</v>
      </c>
      <c r="Q7" s="305" t="s">
        <v>66</v>
      </c>
      <c r="R7" s="305" t="s">
        <v>67</v>
      </c>
      <c r="S7" s="306" t="s">
        <v>181</v>
      </c>
      <c r="T7" s="307" t="s">
        <v>182</v>
      </c>
      <c r="U7" s="308" t="s">
        <v>183</v>
      </c>
      <c r="V7" s="309" t="s">
        <v>101</v>
      </c>
      <c r="W7" s="309" t="s">
        <v>102</v>
      </c>
      <c r="X7" s="309" t="s">
        <v>103</v>
      </c>
      <c r="Y7" s="309" t="s">
        <v>104</v>
      </c>
      <c r="Z7" s="310" t="s">
        <v>184</v>
      </c>
      <c r="AA7" s="310" t="s">
        <v>185</v>
      </c>
      <c r="AB7" s="311" t="s">
        <v>69</v>
      </c>
      <c r="AC7" s="311" t="s">
        <v>70</v>
      </c>
      <c r="AD7" s="312" t="s">
        <v>36</v>
      </c>
      <c r="AE7" s="312" t="s">
        <v>37</v>
      </c>
      <c r="AF7" s="313" t="s">
        <v>107</v>
      </c>
      <c r="AG7" s="314" t="s">
        <v>71</v>
      </c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</row>
    <row r="8" spans="1:48" ht="20" customHeight="1" x14ac:dyDescent="0.2">
      <c r="A8" s="343" t="str">
        <f>'QLD Oct 2021'!D2</f>
        <v>APT Brisbane South</v>
      </c>
      <c r="B8" s="207" t="str">
        <f>'QLD Oct 2021'!F2</f>
        <v>AGL</v>
      </c>
      <c r="C8" s="304" t="str">
        <f>'QLD Oct 2021'!G2</f>
        <v>Business Flexible Saver</v>
      </c>
      <c r="D8" s="296">
        <f>365*'QLD Oct 2021'!H2/100</f>
        <v>476.78954545454542</v>
      </c>
      <c r="E8" s="297">
        <f>IF('QLD Oct 2021'!AQ2=3,0.5,IF('QLD Oct 2021'!AQ2=2,0.33,0))</f>
        <v>0.5</v>
      </c>
      <c r="F8" s="297">
        <f>1-E8</f>
        <v>0.5</v>
      </c>
      <c r="G8" s="296">
        <f>IF('QLD Oct 2021'!K2="",($C$5*E8/'QLD Oct 2021'!AQ2*'QLD Oct 2021'!W2/100)*'QLD Oct 2021'!AQ2,IF($C$5*E8/'QLD Oct 2021'!AQ2&gt;='QLD Oct 2021'!L2,('QLD Oct 2021'!L2*'QLD Oct 2021'!W2/100)*'QLD Oct 2021'!AQ2,($C$5*E8/'QLD Oct 2021'!AQ2*'QLD Oct 2021'!W2/100)*'QLD Oct 2021'!AQ2))</f>
        <v>1250.0000000000002</v>
      </c>
      <c r="H8" s="296">
        <f>IF(AND('QLD Oct 2021'!L2&gt;0,'QLD Oct 2021'!M2&gt;0),IF($C$5*E8/'QLD Oct 2021'!AQ2&lt;'QLD Oct 2021'!L2,0,IF(($C$5*E8/'QLD Oct 2021'!AQ2-'QLD Oct 2021'!L2)&lt;=('QLD Oct 2021'!M2+'QLD Oct 2021'!L2),((($C$5*E8/'QLD Oct 2021'!AQ2-'QLD Oct 2021'!L2)*'QLD Oct 2021'!X2/100))*'QLD Oct 2021'!AQ2,((('QLD Oct 2021'!M2)*'QLD Oct 2021'!X2/100)*'QLD Oct 2021'!AQ2))),0)</f>
        <v>0</v>
      </c>
      <c r="I8" s="296">
        <f>IF(AND('QLD Oct 2021'!M2&gt;0,'QLD Oct 2021'!N2&gt;0),IF($C$5*E8/'QLD Oct 2021'!AQ2&lt;('QLD Oct 2021'!L2+'QLD Oct 2021'!M2),0,IF(($C$5*E8/'QLD Oct 2021'!AQ2-'QLD Oct 2021'!L2+'QLD Oct 2021'!M2)&lt;=('QLD Oct 2021'!L2+'QLD Oct 2021'!M2+'QLD Oct 2021'!N2),((($C$5*E8/'QLD Oct 2021'!AQ2-('QLD Oct 2021'!L2+'QLD Oct 2021'!M2))*'QLD Oct 2021'!Y2/100))*'QLD Oct 2021'!AQ2,('QLD Oct 2021'!N2*'QLD Oct 2021'!Y2/100)*'QLD Oct 2021'!AQ2)),0)</f>
        <v>0</v>
      </c>
      <c r="J8" s="296">
        <f>IF(AND('QLD Oct 2021'!N2&gt;0,'QLD Oct 2021'!O2&gt;0),IF($C$5*E8/'QLD Oct 2021'!AQ2&lt;('QLD Oct 2021'!L2+'QLD Oct 2021'!M2+'QLD Oct 2021'!N2),0,IF(($C$5*E8/'QLD Oct 2021'!AQ2-'QLD Oct 2021'!L2+'QLD Oct 2021'!M2+'QLD Oct 2021'!N2)&lt;=('QLD Oct 2021'!L2+'QLD Oct 2021'!M2+'QLD Oct 2021'!N2+'QLD Oct 2021'!O2),(($C$5*E8/'QLD Oct 2021'!AQ2-('QLD Oct 2021'!L2+'QLD Oct 2021'!M2+'QLD Oct 2021'!N2))*'QLD Oct 2021'!Z2/100)*'QLD Oct 2021'!AQ2,('QLD Oct 2021'!O2*'QLD Oct 2021'!Z2/100)*'QLD Oct 2021'!AQ2)),0)</f>
        <v>0</v>
      </c>
      <c r="K8" s="296">
        <f>IF(AND('QLD Oct 2021'!O2&gt;0,'QLD Oct 2021'!P2&gt;0),IF($C$5*E8/'QLD Oct 2021'!AQ2&lt;('QLD Oct 2021'!L2+'QLD Oct 2021'!M2+'QLD Oct 2021'!N2+'QLD Oct 2021'!O2),0,IF(($C$5*E8/'QLD Oct 2021'!AQ2-'QLD Oct 2021'!L2+'QLD Oct 2021'!M2+'QLD Oct 2021'!N2+'QLD Oct 2021'!O2)&lt;=('QLD Oct 2021'!L2+'QLD Oct 2021'!M2+'QLD Oct 2021'!N2+'QLD Oct 2021'!O2+'QLD Oct 2021'!P2),(($C$5*E8/'QLD Oct 2021'!AQ2-('QLD Oct 2021'!L2+'QLD Oct 2021'!M2+'QLD Oct 2021'!N2+'QLD Oct 2021'!O2))*'QLD Oct 2021'!AA2/100)*'QLD Oct 2021'!AQ2,('QLD Oct 2021'!P2*'QLD Oct 2021'!AA2/100)*'QLD Oct 2021'!AQ2)),0)</f>
        <v>0</v>
      </c>
      <c r="L8" s="296">
        <f>IF(AND('QLD Oct 2021'!P2&gt;0,'QLD Oct 2021'!O2&gt;0),IF(($C$5*E8/'QLD Oct 2021'!AQ2&lt;SUM('QLD Oct 2021'!L2:P2)),(0),($C$5*E8/'QLD Oct 2021'!AQ2-SUM('QLD Oct 2021'!L2:P2))*'QLD Oct 2021'!AB2/100)* 'QLD Oct 2021'!AQ2,IF(AND('QLD Oct 2021'!O2&gt;0,'QLD Oct 2021'!P2=""),IF(($C$5*E8/'QLD Oct 2021'!AQ2&lt; SUM('QLD Oct 2021'!L2:O2)),(0),($C$5*E8/'QLD Oct 2021'!AQ2-SUM('QLD Oct 2021'!L2:O2))*'QLD Oct 2021'!AA2/100)* 'QLD Oct 2021'!AQ2,IF(AND('QLD Oct 2021'!N2&gt;0,'QLD Oct 2021'!O2=""),IF(($C$5*E8/'QLD Oct 2021'!AQ2&lt; SUM('QLD Oct 2021'!L2:N2)),(0),($C$5*E8/'QLD Oct 2021'!AQ2-SUM('QLD Oct 2021'!L2:N2))*'QLD Oct 2021'!Z2/100)* 'QLD Oct 2021'!AQ2,IF(AND('QLD Oct 2021'!M2&gt;0,'QLD Oct 2021'!N2=""),IF(($C$5*E8/'QLD Oct 2021'!AQ2&lt;'QLD Oct 2021'!M2+'QLD Oct 2021'!L2),(0),(($C$5*E8/'QLD Oct 2021'!AQ2-('QLD Oct 2021'!M2+'QLD Oct 2021'!L2))*'QLD Oct 2021'!Y2/100))*'QLD Oct 2021'!AQ2,IF(AND('QLD Oct 2021'!L2&gt;0,'QLD Oct 2021'!M2=""&gt;0),IF(($C$5*E8/'QLD Oct 2021'!AQ2&lt;'QLD Oct 2021'!L2),(0),($C$5*E8/'QLD Oct 2021'!AQ2-'QLD Oct 2021'!L2)*'QLD Oct 2021'!X2/100)*'QLD Oct 2021'!AQ2,0)))))</f>
        <v>0</v>
      </c>
      <c r="M8" s="296">
        <f>IF('QLD Oct 2021'!K2="",($C$5*F8/'QLD Oct 2021'!AR2*'QLD Oct 2021'!AC2/100)*'QLD Oct 2021'!AR2,IF($C$5*F8/'QLD Oct 2021'!AR2&gt;='QLD Oct 2021'!L2,('QLD Oct 2021'!L2*'QLD Oct 2021'!AC2/100)*'QLD Oct 2021'!AR2,($C$5*F8/'QLD Oct 2021'!AR2*'QLD Oct 2021'!AC2/100)*'QLD Oct 2021'!AR2))</f>
        <v>1250.0000000000002</v>
      </c>
      <c r="N8" s="296">
        <f>IF(AND('QLD Oct 2021'!L2&gt;0,'QLD Oct 2021'!M2&gt;0),IF($C$5*F8/'QLD Oct 2021'!AR2&lt;'QLD Oct 2021'!L2,0,IF(($C$5*F8/'QLD Oct 2021'!AR2-'QLD Oct 2021'!L2)&lt;=('QLD Oct 2021'!M2+'QLD Oct 2021'!L2),((($C$5*F8/'QLD Oct 2021'!AR2-'QLD Oct 2021'!L2)*'QLD Oct 2021'!AD2/100))*'QLD Oct 2021'!AR2,((('QLD Oct 2021'!M2)*'QLD Oct 2021'!AD2/100)*'QLD Oct 2021'!AR2))),0)</f>
        <v>0</v>
      </c>
      <c r="O8" s="296">
        <f>IF(AND('QLD Oct 2021'!M2&gt;0,'QLD Oct 2021'!N2&gt;0),IF($C$5*F8/'QLD Oct 2021'!AR2&lt;('QLD Oct 2021'!L2+'QLD Oct 2021'!M2),0,IF(($C$5*F8/'QLD Oct 2021'!AR2-'QLD Oct 2021'!L2+'QLD Oct 2021'!M2)&lt;=('QLD Oct 2021'!L2+'QLD Oct 2021'!M2+'QLD Oct 2021'!N2),((($C$5*F8/'QLD Oct 2021'!AR2-('QLD Oct 2021'!L2+'QLD Oct 2021'!M2))*'QLD Oct 2021'!AE2/100))*'QLD Oct 2021'!AR2,('QLD Oct 2021'!N2*'QLD Oct 2021'!AE2/100)*'QLD Oct 2021'!AR2)),0)</f>
        <v>0</v>
      </c>
      <c r="P8" s="296">
        <f>IF(AND('QLD Oct 2021'!N2&gt;0,'QLD Oct 2021'!O2&gt;0),IF($C$5*F8/'QLD Oct 2021'!AR2&lt;('QLD Oct 2021'!L2+'QLD Oct 2021'!M2+'QLD Oct 2021'!N2),0,IF(($C$5*F8/'QLD Oct 2021'!AR2-'QLD Oct 2021'!L2+'QLD Oct 2021'!M2+'QLD Oct 2021'!N2)&lt;=('QLD Oct 2021'!L2+'QLD Oct 2021'!M2+'QLD Oct 2021'!N2+'QLD Oct 2021'!O2),(($C$5*F8/'QLD Oct 2021'!AR2-('QLD Oct 2021'!L2+'QLD Oct 2021'!M2+'QLD Oct 2021'!N2))*'QLD Oct 2021'!AF2/100)*'QLD Oct 2021'!AR2,('QLD Oct 2021'!O2*'QLD Oct 2021'!AF2/100)*'QLD Oct 2021'!AR2)),0)</f>
        <v>0</v>
      </c>
      <c r="Q8" s="296">
        <f>IF(AND('QLD Oct 2021'!P2&gt;0,'QLD Oct 2021'!P2&gt;0),IF($C$5*F8/'QLD Oct 2021'!AR2&lt;('QLD Oct 2021'!L2+'QLD Oct 2021'!M2+'QLD Oct 2021'!N2+'QLD Oct 2021'!O2),0,IF(($C$5*F8/'QLD Oct 2021'!AR2-'QLD Oct 2021'!L2+'QLD Oct 2021'!M2+'QLD Oct 2021'!N2+'QLD Oct 2021'!O2)&lt;=('QLD Oct 2021'!L2+'QLD Oct 2021'!M2+'QLD Oct 2021'!N2+'QLD Oct 2021'!O2+'QLD Oct 2021'!P2),(($C$5*F8/'QLD Oct 2021'!AR2-('QLD Oct 2021'!L2+'QLD Oct 2021'!M2+'QLD Oct 2021'!N2+'QLD Oct 2021'!O2))*'QLD Oct 2021'!AG2/100)*'QLD Oct 2021'!AR2,('QLD Oct 2021'!P2*'QLD Oct 2021'!AG2/100)*'QLD Oct 2021'!AR2)),0)</f>
        <v>0</v>
      </c>
      <c r="R8" s="296">
        <f>IF(AND('QLD Oct 2021'!P2&gt;0,'QLD Oct 2021'!O2&gt;0),IF(($C$5*F8/'QLD Oct 2021'!AR2&lt;SUM('QLD Oct 2021'!L2:P2)),(0),($C$5*F8/'QLD Oct 2021'!AR2-SUM('QLD Oct 2021'!L2:P2))*'QLD Oct 2021'!AB2/100)* 'QLD Oct 2021'!AR2,IF(AND('QLD Oct 2021'!O2&gt;0,'QLD Oct 2021'!P2=""),IF(($C$5*F8/'QLD Oct 2021'!AR2&lt; SUM('QLD Oct 2021'!L2:O2)),(0),($C$5*F8/'QLD Oct 2021'!AR2-SUM('QLD Oct 2021'!L2:O2))*'QLD Oct 2021'!AG2/100)* 'QLD Oct 2021'!AR2,IF(AND('QLD Oct 2021'!N2&gt;0,'QLD Oct 2021'!O2=""),IF(($C$5*F8/'QLD Oct 2021'!AR2&lt; SUM('QLD Oct 2021'!L2:N2)),(0),($C$5*F8/'QLD Oct 2021'!AR2-SUM('QLD Oct 2021'!L2:N2))*'QLD Oct 2021'!AF2/100)* 'QLD Oct 2021'!AR2,IF(AND('QLD Oct 2021'!M2&gt;0,'QLD Oct 2021'!N2=""),IF(($C$5*F8/'QLD Oct 2021'!AR2&lt;'QLD Oct 2021'!M2+'QLD Oct 2021'!L2),(0),(($C$5*F8/'QLD Oct 2021'!AR2-('QLD Oct 2021'!M2+'QLD Oct 2021'!L2))*'QLD Oct 2021'!AE2/100))*'QLD Oct 2021'!AR2,IF(AND('QLD Oct 2021'!L2&gt;0,'QLD Oct 2021'!M2=""&gt;0),IF(($C$5*F8/'QLD Oct 2021'!AR2&lt;'QLD Oct 2021'!L2),(0),($C$5*F8/'QLD Oct 2021'!AR2-'QLD Oct 2021'!L2)*'QLD Oct 2021'!AD2/100)*'QLD Oct 2021'!AR2,0)))))</f>
        <v>0</v>
      </c>
      <c r="S8" s="298">
        <f>SUM(G8:R8)</f>
        <v>2500.0000000000005</v>
      </c>
      <c r="T8" s="299">
        <f>S8+D8</f>
        <v>2976.789545454546</v>
      </c>
      <c r="U8" s="300">
        <f>T8*1.1</f>
        <v>3274.4685000000009</v>
      </c>
      <c r="V8" s="114">
        <f>'QLD Oct 2021'!AT2</f>
        <v>0</v>
      </c>
      <c r="W8" s="114">
        <f>'QLD Oct 2021'!AU2</f>
        <v>0</v>
      </c>
      <c r="X8" s="114">
        <f>'QLD Oct 2021'!AV2</f>
        <v>0</v>
      </c>
      <c r="Y8" s="114">
        <f>'QLD Oct 2021'!AW2</f>
        <v>0</v>
      </c>
      <c r="Z8" s="301" t="str">
        <f>IF(SUM(V8:Y8)=0,"No discount",IF(V8&gt;0,"Guaranteed off bill",IF(W8&gt;0,"Guaranteed off usage",IF(X8&gt;0,"Pay-on-time off bill","Pay-on-time off usage"))))</f>
        <v>No discount</v>
      </c>
      <c r="AA8" s="301" t="str">
        <f>IF(OR(B8="Origin Energy",B8="Red Energy",B8="Powershop"),"Inclusive","Exclusive")</f>
        <v>Exclusive</v>
      </c>
      <c r="AB8" s="299">
        <f t="shared" ref="AB8:AB26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2976.789545454546</v>
      </c>
      <c r="AC8" s="299">
        <f t="shared" ref="AC8:AC26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2976.789545454546</v>
      </c>
      <c r="AD8" s="302">
        <f t="shared" ref="AD8:AE26" si="2">AB8*1.1</f>
        <v>3274.4685000000009</v>
      </c>
      <c r="AE8" s="302">
        <f t="shared" si="2"/>
        <v>3274.4685000000009</v>
      </c>
      <c r="AF8" s="303">
        <f>'QLD Oct 2021'!BF2</f>
        <v>0</v>
      </c>
      <c r="AG8" s="121" t="str">
        <f>'QLD Oct 2021'!BG2</f>
        <v>n</v>
      </c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</row>
    <row r="9" spans="1:48" ht="20" customHeight="1" x14ac:dyDescent="0.2">
      <c r="A9" s="341"/>
      <c r="B9" s="207" t="str">
        <f>'QLD Oct 2021'!F3</f>
        <v>Origin Energy</v>
      </c>
      <c r="C9" s="207" t="str">
        <f>'QLD Oct 2021'!G3</f>
        <v>Business Go</v>
      </c>
      <c r="D9" s="296">
        <f>365*'QLD Oct 2021'!H3/100</f>
        <v>399.74136363636359</v>
      </c>
      <c r="E9" s="297">
        <f>IF('QLD Oct 2021'!AQ3=3,0.5,IF('QLD Oct 2021'!AQ3=2,0.33,0))</f>
        <v>0.5</v>
      </c>
      <c r="F9" s="297">
        <f t="shared" ref="F9:F26" si="3">1-E9</f>
        <v>0.5</v>
      </c>
      <c r="G9" s="296">
        <f>IF('QLD Oct 2021'!K3="",($C$5*E9/'QLD Oct 2021'!AQ3*'QLD Oct 2021'!W3/100)*'QLD Oct 2021'!AQ3,IF($C$5*E9/'QLD Oct 2021'!AQ3&gt;='QLD Oct 2021'!L3,('QLD Oct 2021'!L3*'QLD Oct 2021'!W3/100)*'QLD Oct 2021'!AQ3,($C$5*E9/'QLD Oct 2021'!AQ3*'QLD Oct 2021'!W3/100)*'QLD Oct 2021'!AQ3))</f>
        <v>1427.2727272727273</v>
      </c>
      <c r="H9" s="296">
        <f>IF(AND('QLD Oct 2021'!L3&gt;0,'QLD Oct 2021'!M3&gt;0),IF($C$5*E9/'QLD Oct 2021'!AQ3&lt;'QLD Oct 2021'!L3,0,IF(($C$5*E9/'QLD Oct 2021'!AQ3-'QLD Oct 2021'!L3)&lt;=('QLD Oct 2021'!M3+'QLD Oct 2021'!L3),((($C$5*E9/'QLD Oct 2021'!AQ3-'QLD Oct 2021'!L3)*'QLD Oct 2021'!X3/100))*'QLD Oct 2021'!AQ3,((('QLD Oct 2021'!M3)*'QLD Oct 2021'!X3/100)*'QLD Oct 2021'!AQ3))),0)</f>
        <v>0</v>
      </c>
      <c r="I9" s="296">
        <f>IF(AND('QLD Oct 2021'!M3&gt;0,'QLD Oct 2021'!N3&gt;0),IF($C$5*E9/'QLD Oct 2021'!AQ3&lt;('QLD Oct 2021'!L3+'QLD Oct 2021'!M3),0,IF(($C$5*E9/'QLD Oct 2021'!AQ3-'QLD Oct 2021'!L3+'QLD Oct 2021'!M3)&lt;=('QLD Oct 2021'!L3+'QLD Oct 2021'!M3+'QLD Oct 2021'!N3),((($C$5*E9/'QLD Oct 2021'!AQ3-('QLD Oct 2021'!L3+'QLD Oct 2021'!M3))*'QLD Oct 2021'!Y3/100))*'QLD Oct 2021'!AQ3,('QLD Oct 2021'!N3*'QLD Oct 2021'!Y3/100)*'QLD Oct 2021'!AQ3)),0)</f>
        <v>0</v>
      </c>
      <c r="J9" s="296">
        <f>IF(AND('QLD Oct 2021'!N3&gt;0,'QLD Oct 2021'!O3&gt;0),IF($C$5*E9/'QLD Oct 2021'!AQ3&lt;('QLD Oct 2021'!L3+'QLD Oct 2021'!M3+'QLD Oct 2021'!N3),0,IF(($C$5*E9/'QLD Oct 2021'!AQ3-'QLD Oct 2021'!L3+'QLD Oct 2021'!M3+'QLD Oct 2021'!N3)&lt;=('QLD Oct 2021'!L3+'QLD Oct 2021'!M3+'QLD Oct 2021'!N3+'QLD Oct 2021'!O3),(($C$5*E9/'QLD Oct 2021'!AQ3-('QLD Oct 2021'!L3+'QLD Oct 2021'!M3+'QLD Oct 2021'!N3))*'QLD Oct 2021'!Z3/100)*'QLD Oct 2021'!AQ3,('QLD Oct 2021'!O3*'QLD Oct 2021'!Z3/100)*'QLD Oct 2021'!AQ3)),0)</f>
        <v>0</v>
      </c>
      <c r="K9" s="296">
        <f>IF(AND('QLD Oct 2021'!O3&gt;0,'QLD Oct 2021'!P3&gt;0),IF($C$5*E9/'QLD Oct 2021'!AQ3&lt;('QLD Oct 2021'!L3+'QLD Oct 2021'!M3+'QLD Oct 2021'!N3+'QLD Oct 2021'!O3),0,IF(($C$5*E9/'QLD Oct 2021'!AQ3-'QLD Oct 2021'!L3+'QLD Oct 2021'!M3+'QLD Oct 2021'!N3+'QLD Oct 2021'!O3)&lt;=('QLD Oct 2021'!L3+'QLD Oct 2021'!M3+'QLD Oct 2021'!N3+'QLD Oct 2021'!O3+'QLD Oct 2021'!P3),(($C$5*E9/'QLD Oct 2021'!AQ3-('QLD Oct 2021'!L3+'QLD Oct 2021'!M3+'QLD Oct 2021'!N3+'QLD Oct 2021'!O3))*'QLD Oct 2021'!AA3/100)*'QLD Oct 2021'!AQ3,('QLD Oct 2021'!P3*'QLD Oct 2021'!AA3/100)*'QLD Oct 2021'!AQ3)),0)</f>
        <v>0</v>
      </c>
      <c r="L9" s="296">
        <f>IF(AND('QLD Oct 2021'!P3&gt;0,'QLD Oct 2021'!O3&gt;0),IF(($C$5*E9/'QLD Oct 2021'!AQ3&lt;SUM('QLD Oct 2021'!L3:P3)),(0),($C$5*E9/'QLD Oct 2021'!AQ3-SUM('QLD Oct 2021'!L3:P3))*'QLD Oct 2021'!AB3/100)* 'QLD Oct 2021'!AQ3,IF(AND('QLD Oct 2021'!O3&gt;0,'QLD Oct 2021'!P3=""),IF(($C$5*E9/'QLD Oct 2021'!AQ3&lt; SUM('QLD Oct 2021'!L3:O3)),(0),($C$5*E9/'QLD Oct 2021'!AQ3-SUM('QLD Oct 2021'!L3:O3))*'QLD Oct 2021'!AA3/100)* 'QLD Oct 2021'!AQ3,IF(AND('QLD Oct 2021'!N3&gt;0,'QLD Oct 2021'!O3=""),IF(($C$5*E9/'QLD Oct 2021'!AQ3&lt; SUM('QLD Oct 2021'!L3:N3)),(0),($C$5*E9/'QLD Oct 2021'!AQ3-SUM('QLD Oct 2021'!L3:N3))*'QLD Oct 2021'!Z3/100)* 'QLD Oct 2021'!AQ3,IF(AND('QLD Oct 2021'!M3&gt;0,'QLD Oct 2021'!N3=""),IF(($C$5*E9/'QLD Oct 2021'!AQ3&lt;'QLD Oct 2021'!M3+'QLD Oct 2021'!L3),(0),(($C$5*E9/'QLD Oct 2021'!AQ3-('QLD Oct 2021'!M3+'QLD Oct 2021'!L3))*'QLD Oct 2021'!Y3/100))*'QLD Oct 2021'!AQ3,IF(AND('QLD Oct 2021'!L3&gt;0,'QLD Oct 2021'!M3=""&gt;0),IF(($C$5*E9/'QLD Oct 2021'!AQ3&lt;'QLD Oct 2021'!L3),(0),($C$5*E9/'QLD Oct 2021'!AQ3-'QLD Oct 2021'!L3)*'QLD Oct 2021'!X3/100)*'QLD Oct 2021'!AQ3,0)))))</f>
        <v>0</v>
      </c>
      <c r="M9" s="296">
        <f>IF('QLD Oct 2021'!K3="",($C$5*F9/'QLD Oct 2021'!AR3*'QLD Oct 2021'!AC3/100)*'QLD Oct 2021'!AR3,IF($C$5*F9/'QLD Oct 2021'!AR3&gt;='QLD Oct 2021'!L3,('QLD Oct 2021'!L3*'QLD Oct 2021'!AC3/100)*'QLD Oct 2021'!AR3,($C$5*F9/'QLD Oct 2021'!AR3*'QLD Oct 2021'!AC3/100)*'QLD Oct 2021'!AR3))</f>
        <v>1427.2727272727273</v>
      </c>
      <c r="N9" s="296">
        <f>IF(AND('QLD Oct 2021'!L3&gt;0,'QLD Oct 2021'!M3&gt;0),IF($C$5*F9/'QLD Oct 2021'!AR3&lt;'QLD Oct 2021'!L3,0,IF(($C$5*F9/'QLD Oct 2021'!AR3-'QLD Oct 2021'!L3)&lt;=('QLD Oct 2021'!M3+'QLD Oct 2021'!L3),((($C$5*F9/'QLD Oct 2021'!AR3-'QLD Oct 2021'!L3)*'QLD Oct 2021'!AD3/100))*'QLD Oct 2021'!AR3,((('QLD Oct 2021'!M3)*'QLD Oct 2021'!AD3/100)*'QLD Oct 2021'!AR3))),0)</f>
        <v>0</v>
      </c>
      <c r="O9" s="296">
        <f>IF(AND('QLD Oct 2021'!M3&gt;0,'QLD Oct 2021'!N3&gt;0),IF($C$5*F9/'QLD Oct 2021'!AR3&lt;('QLD Oct 2021'!L3+'QLD Oct 2021'!M3),0,IF(($C$5*F9/'QLD Oct 2021'!AR3-'QLD Oct 2021'!L3+'QLD Oct 2021'!M3)&lt;=('QLD Oct 2021'!L3+'QLD Oct 2021'!M3+'QLD Oct 2021'!N3),((($C$5*F9/'QLD Oct 2021'!AR3-('QLD Oct 2021'!L3+'QLD Oct 2021'!M3))*'QLD Oct 2021'!AE3/100))*'QLD Oct 2021'!AR3,('QLD Oct 2021'!N3*'QLD Oct 2021'!AE3/100)*'QLD Oct 2021'!AR3)),0)</f>
        <v>0</v>
      </c>
      <c r="P9" s="296">
        <f>IF(AND('QLD Oct 2021'!N3&gt;0,'QLD Oct 2021'!O3&gt;0),IF($C$5*F9/'QLD Oct 2021'!AR3&lt;('QLD Oct 2021'!L3+'QLD Oct 2021'!M3+'QLD Oct 2021'!N3),0,IF(($C$5*F9/'QLD Oct 2021'!AR3-'QLD Oct 2021'!L3+'QLD Oct 2021'!M3+'QLD Oct 2021'!N3)&lt;=('QLD Oct 2021'!L3+'QLD Oct 2021'!M3+'QLD Oct 2021'!N3+'QLD Oct 2021'!O3),(($C$5*F9/'QLD Oct 2021'!AR3-('QLD Oct 2021'!L3+'QLD Oct 2021'!M3+'QLD Oct 2021'!N3))*'QLD Oct 2021'!AF3/100)*'QLD Oct 2021'!AR3,('QLD Oct 2021'!O3*'QLD Oct 2021'!AF3/100)*'QLD Oct 2021'!AR3)),0)</f>
        <v>0</v>
      </c>
      <c r="Q9" s="296">
        <f>IF(AND('QLD Oct 2021'!P3&gt;0,'QLD Oct 2021'!P3&gt;0),IF($C$5*F9/'QLD Oct 2021'!AR3&lt;('QLD Oct 2021'!L3+'QLD Oct 2021'!M3+'QLD Oct 2021'!N3+'QLD Oct 2021'!O3),0,IF(($C$5*F9/'QLD Oct 2021'!AR3-'QLD Oct 2021'!L3+'QLD Oct 2021'!M3+'QLD Oct 2021'!N3+'QLD Oct 2021'!O3)&lt;=('QLD Oct 2021'!L3+'QLD Oct 2021'!M3+'QLD Oct 2021'!N3+'QLD Oct 2021'!O3+'QLD Oct 2021'!P3),(($C$5*F9/'QLD Oct 2021'!AR3-('QLD Oct 2021'!L3+'QLD Oct 2021'!M3+'QLD Oct 2021'!N3+'QLD Oct 2021'!O3))*'QLD Oct 2021'!AG3/100)*'QLD Oct 2021'!AR3,('QLD Oct 2021'!P3*'QLD Oct 2021'!AG3/100)*'QLD Oct 2021'!AR3)),0)</f>
        <v>0</v>
      </c>
      <c r="R9" s="296">
        <f>IF(AND('QLD Oct 2021'!P3&gt;0,'QLD Oct 2021'!O3&gt;0),IF(($C$5*F9/'QLD Oct 2021'!AR3&lt;SUM('QLD Oct 2021'!L3:P3)),(0),($C$5*F9/'QLD Oct 2021'!AR3-SUM('QLD Oct 2021'!L3:P3))*'QLD Oct 2021'!AB3/100)* 'QLD Oct 2021'!AR3,IF(AND('QLD Oct 2021'!O3&gt;0,'QLD Oct 2021'!P3=""),IF(($C$5*F9/'QLD Oct 2021'!AR3&lt; SUM('QLD Oct 2021'!L3:O3)),(0),($C$5*F9/'QLD Oct 2021'!AR3-SUM('QLD Oct 2021'!L3:O3))*'QLD Oct 2021'!AG3/100)* 'QLD Oct 2021'!AR3,IF(AND('QLD Oct 2021'!N3&gt;0,'QLD Oct 2021'!O3=""),IF(($C$5*F9/'QLD Oct 2021'!AR3&lt; SUM('QLD Oct 2021'!L3:N3)),(0),($C$5*F9/'QLD Oct 2021'!AR3-SUM('QLD Oct 2021'!L3:N3))*'QLD Oct 2021'!AF3/100)* 'QLD Oct 2021'!AR3,IF(AND('QLD Oct 2021'!M3&gt;0,'QLD Oct 2021'!N3=""),IF(($C$5*F9/'QLD Oct 2021'!AR3&lt;'QLD Oct 2021'!M3+'QLD Oct 2021'!L3),(0),(($C$5*F9/'QLD Oct 2021'!AR3-('QLD Oct 2021'!M3+'QLD Oct 2021'!L3))*'QLD Oct 2021'!AE3/100))*'QLD Oct 2021'!AR3,IF(AND('QLD Oct 2021'!L3&gt;0,'QLD Oct 2021'!M3=""&gt;0),IF(($C$5*F9/'QLD Oct 2021'!AR3&lt;'QLD Oct 2021'!L3),(0),($C$5*F9/'QLD Oct 2021'!AR3-'QLD Oct 2021'!L3)*'QLD Oct 2021'!AD3/100)*'QLD Oct 2021'!AR3,0)))))</f>
        <v>0</v>
      </c>
      <c r="S9" s="298">
        <f t="shared" ref="S9:S25" si="4">SUM(G9:R9)</f>
        <v>2854.5454545454545</v>
      </c>
      <c r="T9" s="299">
        <f t="shared" ref="T9:T26" si="5">S9+D9</f>
        <v>3254.286818181818</v>
      </c>
      <c r="U9" s="300">
        <f t="shared" ref="U9:U26" si="6">T9*1.1</f>
        <v>3579.7155000000002</v>
      </c>
      <c r="V9" s="114">
        <f>'QLD Oct 2021'!AT3</f>
        <v>0</v>
      </c>
      <c r="W9" s="114">
        <f>'QLD Oct 2021'!AU3</f>
        <v>0</v>
      </c>
      <c r="X9" s="114">
        <f>'QLD Oct 2021'!AV3</f>
        <v>0</v>
      </c>
      <c r="Y9" s="114">
        <f>'QLD Oct 2021'!AW3</f>
        <v>0</v>
      </c>
      <c r="Z9" s="301" t="str">
        <f t="shared" ref="Z9:Z26" si="7">IF(SUM(V9:Y9)=0,"No discount",IF(V9&gt;0,"Guaranteed off bill",IF(W9&gt;0,"Guaranteed off usage",IF(X9&gt;0,"Pay-on-time off bill","Pay-on-time off usage"))))</f>
        <v>No discount</v>
      </c>
      <c r="AA9" s="301" t="str">
        <f t="shared" ref="AA9:AA26" si="8">IF(OR(B9="Origin Energy",B9="Red Energy",B9="Powershop"),"Inclusive","Exclusive")</f>
        <v>Inclusive</v>
      </c>
      <c r="AB9" s="299">
        <f t="shared" si="0"/>
        <v>3254.286818181818</v>
      </c>
      <c r="AC9" s="299">
        <f t="shared" si="1"/>
        <v>3254.286818181818</v>
      </c>
      <c r="AD9" s="302">
        <f t="shared" si="2"/>
        <v>3579.7155000000002</v>
      </c>
      <c r="AE9" s="302">
        <f t="shared" si="2"/>
        <v>3579.7155000000002</v>
      </c>
      <c r="AF9" s="303">
        <f>'QLD Oct 2021'!BF3</f>
        <v>12</v>
      </c>
      <c r="AG9" s="121" t="str">
        <f>'QLD Oct 2021'!BG3</f>
        <v>y</v>
      </c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</row>
    <row r="10" spans="1:48" ht="20" customHeight="1" x14ac:dyDescent="0.2">
      <c r="A10" s="341"/>
      <c r="B10" s="207" t="str">
        <f>'QLD Oct 2021'!F4</f>
        <v>Red Energy</v>
      </c>
      <c r="C10" s="207" t="str">
        <f>'QLD Oct 2021'!G4</f>
        <v>Business Saver</v>
      </c>
      <c r="D10" s="296">
        <f>365*'QLD Oct 2021'!H4/100</f>
        <v>419.74999999999994</v>
      </c>
      <c r="E10" s="297">
        <f>IF('QLD Oct 2021'!AQ4=3,0.5,IF('QLD Oct 2021'!AQ4=2,0.33,0))</f>
        <v>0.5</v>
      </c>
      <c r="F10" s="297">
        <f t="shared" si="3"/>
        <v>0.5</v>
      </c>
      <c r="G10" s="296">
        <f>IF('QLD Oct 2021'!K4="",($C$5*E10/'QLD Oct 2021'!AQ4*'QLD Oct 2021'!W4/100)*'QLD Oct 2021'!AQ4,IF($C$5*E10/'QLD Oct 2021'!AQ4&gt;='QLD Oct 2021'!L4,('QLD Oct 2021'!L4*'QLD Oct 2021'!W4/100)*'QLD Oct 2021'!AQ4,($C$5*E10/'QLD Oct 2021'!AQ4*'QLD Oct 2021'!W4/100)*'QLD Oct 2021'!AQ4))</f>
        <v>1277.2727272727273</v>
      </c>
      <c r="H10" s="296">
        <f>IF(AND('QLD Oct 2021'!L4&gt;0,'QLD Oct 2021'!M4&gt;0),IF($C$5*E10/'QLD Oct 2021'!AQ4&lt;'QLD Oct 2021'!L4,0,IF(($C$5*E10/'QLD Oct 2021'!AQ4-'QLD Oct 2021'!L4)&lt;=('QLD Oct 2021'!M4+'QLD Oct 2021'!L4),((($C$5*E10/'QLD Oct 2021'!AQ4-'QLD Oct 2021'!L4)*'QLD Oct 2021'!X4/100))*'QLD Oct 2021'!AQ4,((('QLD Oct 2021'!M4)*'QLD Oct 2021'!X4/100)*'QLD Oct 2021'!AQ4))),0)</f>
        <v>0</v>
      </c>
      <c r="I10" s="296">
        <f>IF(AND('QLD Oct 2021'!M4&gt;0,'QLD Oct 2021'!N4&gt;0),IF($C$5*E10/'QLD Oct 2021'!AQ4&lt;('QLD Oct 2021'!L4+'QLD Oct 2021'!M4),0,IF(($C$5*E10/'QLD Oct 2021'!AQ4-'QLD Oct 2021'!L4+'QLD Oct 2021'!M4)&lt;=('QLD Oct 2021'!L4+'QLD Oct 2021'!M4+'QLD Oct 2021'!N4),((($C$5*E10/'QLD Oct 2021'!AQ4-('QLD Oct 2021'!L4+'QLD Oct 2021'!M4))*'QLD Oct 2021'!Y4/100))*'QLD Oct 2021'!AQ4,('QLD Oct 2021'!N4*'QLD Oct 2021'!Y4/100)*'QLD Oct 2021'!AQ4)),0)</f>
        <v>0</v>
      </c>
      <c r="J10" s="296">
        <f>IF(AND('QLD Oct 2021'!N4&gt;0,'QLD Oct 2021'!O4&gt;0),IF($C$5*E10/'QLD Oct 2021'!AQ4&lt;('QLD Oct 2021'!L4+'QLD Oct 2021'!M4+'QLD Oct 2021'!N4),0,IF(($C$5*E10/'QLD Oct 2021'!AQ4-'QLD Oct 2021'!L4+'QLD Oct 2021'!M4+'QLD Oct 2021'!N4)&lt;=('QLD Oct 2021'!L4+'QLD Oct 2021'!M4+'QLD Oct 2021'!N4+'QLD Oct 2021'!O4),(($C$5*E10/'QLD Oct 2021'!AQ4-('QLD Oct 2021'!L4+'QLD Oct 2021'!M4+'QLD Oct 2021'!N4))*'QLD Oct 2021'!Z4/100)*'QLD Oct 2021'!AQ4,('QLD Oct 2021'!O4*'QLD Oct 2021'!Z4/100)*'QLD Oct 2021'!AQ4)),0)</f>
        <v>0</v>
      </c>
      <c r="K10" s="296">
        <f>IF(AND('QLD Oct 2021'!O4&gt;0,'QLD Oct 2021'!P4&gt;0),IF($C$5*E10/'QLD Oct 2021'!AQ4&lt;('QLD Oct 2021'!L4+'QLD Oct 2021'!M4+'QLD Oct 2021'!N4+'QLD Oct 2021'!O4),0,IF(($C$5*E10/'QLD Oct 2021'!AQ4-'QLD Oct 2021'!L4+'QLD Oct 2021'!M4+'QLD Oct 2021'!N4+'QLD Oct 2021'!O4)&lt;=('QLD Oct 2021'!L4+'QLD Oct 2021'!M4+'QLD Oct 2021'!N4+'QLD Oct 2021'!O4+'QLD Oct 2021'!P4),(($C$5*E10/'QLD Oct 2021'!AQ4-('QLD Oct 2021'!L4+'QLD Oct 2021'!M4+'QLD Oct 2021'!N4+'QLD Oct 2021'!O4))*'QLD Oct 2021'!AA4/100)*'QLD Oct 2021'!AQ4,('QLD Oct 2021'!P4*'QLD Oct 2021'!AA4/100)*'QLD Oct 2021'!AQ4)),0)</f>
        <v>0</v>
      </c>
      <c r="L10" s="296">
        <f>IF(AND('QLD Oct 2021'!P4&gt;0,'QLD Oct 2021'!O4&gt;0),IF(($C$5*E10/'QLD Oct 2021'!AQ4&lt;SUM('QLD Oct 2021'!L4:P4)),(0),($C$5*E10/'QLD Oct 2021'!AQ4-SUM('QLD Oct 2021'!L4:P4))*'QLD Oct 2021'!AB4/100)* 'QLD Oct 2021'!AQ4,IF(AND('QLD Oct 2021'!O4&gt;0,'QLD Oct 2021'!P4=""),IF(($C$5*E10/'QLD Oct 2021'!AQ4&lt; SUM('QLD Oct 2021'!L4:O4)),(0),($C$5*E10/'QLD Oct 2021'!AQ4-SUM('QLD Oct 2021'!L4:O4))*'QLD Oct 2021'!AA4/100)* 'QLD Oct 2021'!AQ4,IF(AND('QLD Oct 2021'!N4&gt;0,'QLD Oct 2021'!O4=""),IF(($C$5*E10/'QLD Oct 2021'!AQ4&lt; SUM('QLD Oct 2021'!L4:N4)),(0),($C$5*E10/'QLD Oct 2021'!AQ4-SUM('QLD Oct 2021'!L4:N4))*'QLD Oct 2021'!Z4/100)* 'QLD Oct 2021'!AQ4,IF(AND('QLD Oct 2021'!M4&gt;0,'QLD Oct 2021'!N4=""),IF(($C$5*E10/'QLD Oct 2021'!AQ4&lt;'QLD Oct 2021'!M4+'QLD Oct 2021'!L4),(0),(($C$5*E10/'QLD Oct 2021'!AQ4-('QLD Oct 2021'!M4+'QLD Oct 2021'!L4))*'QLD Oct 2021'!Y4/100))*'QLD Oct 2021'!AQ4,IF(AND('QLD Oct 2021'!L4&gt;0,'QLD Oct 2021'!M4=""&gt;0),IF(($C$5*E10/'QLD Oct 2021'!AQ4&lt;'QLD Oct 2021'!L4),(0),($C$5*E10/'QLD Oct 2021'!AQ4-'QLD Oct 2021'!L4)*'QLD Oct 2021'!X4/100)*'QLD Oct 2021'!AQ4,0)))))</f>
        <v>0</v>
      </c>
      <c r="M10" s="296">
        <f>IF('QLD Oct 2021'!K4="",($C$5*F10/'QLD Oct 2021'!AR4*'QLD Oct 2021'!AC4/100)*'QLD Oct 2021'!AR4,IF($C$5*F10/'QLD Oct 2021'!AR4&gt;='QLD Oct 2021'!L4,('QLD Oct 2021'!L4*'QLD Oct 2021'!AC4/100)*'QLD Oct 2021'!AR4,($C$5*F10/'QLD Oct 2021'!AR4*'QLD Oct 2021'!AC4/100)*'QLD Oct 2021'!AR4))</f>
        <v>1277.2727272727273</v>
      </c>
      <c r="N10" s="296">
        <f>IF(AND('QLD Oct 2021'!L4&gt;0,'QLD Oct 2021'!M4&gt;0),IF($C$5*F10/'QLD Oct 2021'!AR4&lt;'QLD Oct 2021'!L4,0,IF(($C$5*F10/'QLD Oct 2021'!AR4-'QLD Oct 2021'!L4)&lt;=('QLD Oct 2021'!M4+'QLD Oct 2021'!L4),((($C$5*F10/'QLD Oct 2021'!AR4-'QLD Oct 2021'!L4)*'QLD Oct 2021'!AD4/100))*'QLD Oct 2021'!AR4,((('QLD Oct 2021'!M4)*'QLD Oct 2021'!AD4/100)*'QLD Oct 2021'!AR4))),0)</f>
        <v>0</v>
      </c>
      <c r="O10" s="296">
        <f>IF(AND('QLD Oct 2021'!M4&gt;0,'QLD Oct 2021'!N4&gt;0),IF($C$5*F10/'QLD Oct 2021'!AR4&lt;('QLD Oct 2021'!L4+'QLD Oct 2021'!M4),0,IF(($C$5*F10/'QLD Oct 2021'!AR4-'QLD Oct 2021'!L4+'QLD Oct 2021'!M4)&lt;=('QLD Oct 2021'!L4+'QLD Oct 2021'!M4+'QLD Oct 2021'!N4),((($C$5*F10/'QLD Oct 2021'!AR4-('QLD Oct 2021'!L4+'QLD Oct 2021'!M4))*'QLD Oct 2021'!AE4/100))*'QLD Oct 2021'!AR4,('QLD Oct 2021'!N4*'QLD Oct 2021'!AE4/100)*'QLD Oct 2021'!AR4)),0)</f>
        <v>0</v>
      </c>
      <c r="P10" s="296">
        <f>IF(AND('QLD Oct 2021'!N4&gt;0,'QLD Oct 2021'!O4&gt;0),IF($C$5*F10/'QLD Oct 2021'!AR4&lt;('QLD Oct 2021'!L4+'QLD Oct 2021'!M4+'QLD Oct 2021'!N4),0,IF(($C$5*F10/'QLD Oct 2021'!AR4-'QLD Oct 2021'!L4+'QLD Oct 2021'!M4+'QLD Oct 2021'!N4)&lt;=('QLD Oct 2021'!L4+'QLD Oct 2021'!M4+'QLD Oct 2021'!N4+'QLD Oct 2021'!O4),(($C$5*F10/'QLD Oct 2021'!AR4-('QLD Oct 2021'!L4+'QLD Oct 2021'!M4+'QLD Oct 2021'!N4))*'QLD Oct 2021'!AF4/100)*'QLD Oct 2021'!AR4,('QLD Oct 2021'!O4*'QLD Oct 2021'!AF4/100)*'QLD Oct 2021'!AR4)),0)</f>
        <v>0</v>
      </c>
      <c r="Q10" s="296">
        <f>IF(AND('QLD Oct 2021'!P4&gt;0,'QLD Oct 2021'!P4&gt;0),IF($C$5*F10/'QLD Oct 2021'!AR4&lt;('QLD Oct 2021'!L4+'QLD Oct 2021'!M4+'QLD Oct 2021'!N4+'QLD Oct 2021'!O4),0,IF(($C$5*F10/'QLD Oct 2021'!AR4-'QLD Oct 2021'!L4+'QLD Oct 2021'!M4+'QLD Oct 2021'!N4+'QLD Oct 2021'!O4)&lt;=('QLD Oct 2021'!L4+'QLD Oct 2021'!M4+'QLD Oct 2021'!N4+'QLD Oct 2021'!O4+'QLD Oct 2021'!P4),(($C$5*F10/'QLD Oct 2021'!AR4-('QLD Oct 2021'!L4+'QLD Oct 2021'!M4+'QLD Oct 2021'!N4+'QLD Oct 2021'!O4))*'QLD Oct 2021'!AG4/100)*'QLD Oct 2021'!AR4,('QLD Oct 2021'!P4*'QLD Oct 2021'!AG4/100)*'QLD Oct 2021'!AR4)),0)</f>
        <v>0</v>
      </c>
      <c r="R10" s="296">
        <f>IF(AND('QLD Oct 2021'!P4&gt;0,'QLD Oct 2021'!O4&gt;0),IF(($C$5*F10/'QLD Oct 2021'!AR4&lt;SUM('QLD Oct 2021'!L4:P4)),(0),($C$5*F10/'QLD Oct 2021'!AR4-SUM('QLD Oct 2021'!L4:P4))*'QLD Oct 2021'!AB4/100)* 'QLD Oct 2021'!AR4,IF(AND('QLD Oct 2021'!O4&gt;0,'QLD Oct 2021'!P4=""),IF(($C$5*F10/'QLD Oct 2021'!AR4&lt; SUM('QLD Oct 2021'!L4:O4)),(0),($C$5*F10/'QLD Oct 2021'!AR4-SUM('QLD Oct 2021'!L4:O4))*'QLD Oct 2021'!AG4/100)* 'QLD Oct 2021'!AR4,IF(AND('QLD Oct 2021'!N4&gt;0,'QLD Oct 2021'!O4=""),IF(($C$5*F10/'QLD Oct 2021'!AR4&lt; SUM('QLD Oct 2021'!L4:N4)),(0),($C$5*F10/'QLD Oct 2021'!AR4-SUM('QLD Oct 2021'!L4:N4))*'QLD Oct 2021'!AF4/100)* 'QLD Oct 2021'!AR4,IF(AND('QLD Oct 2021'!M4&gt;0,'QLD Oct 2021'!N4=""),IF(($C$5*F10/'QLD Oct 2021'!AR4&lt;'QLD Oct 2021'!M4+'QLD Oct 2021'!L4),(0),(($C$5*F10/'QLD Oct 2021'!AR4-('QLD Oct 2021'!M4+'QLD Oct 2021'!L4))*'QLD Oct 2021'!AE4/100))*'QLD Oct 2021'!AR4,IF(AND('QLD Oct 2021'!L4&gt;0,'QLD Oct 2021'!M4=""&gt;0),IF(($C$5*F10/'QLD Oct 2021'!AR4&lt;'QLD Oct 2021'!L4),(0),($C$5*F10/'QLD Oct 2021'!AR4-'QLD Oct 2021'!L4)*'QLD Oct 2021'!AD4/100)*'QLD Oct 2021'!AR4,0)))))</f>
        <v>0</v>
      </c>
      <c r="S10" s="298">
        <f t="shared" si="4"/>
        <v>2554.5454545454545</v>
      </c>
      <c r="T10" s="299">
        <f t="shared" si="5"/>
        <v>2974.2954545454545</v>
      </c>
      <c r="U10" s="300">
        <f t="shared" si="6"/>
        <v>3271.7250000000004</v>
      </c>
      <c r="V10" s="114">
        <f>'QLD Oct 2021'!AT4</f>
        <v>0</v>
      </c>
      <c r="W10" s="114">
        <f>'QLD Oct 2021'!AU4</f>
        <v>0</v>
      </c>
      <c r="X10" s="114">
        <f>'QLD Oct 2021'!AV4</f>
        <v>0</v>
      </c>
      <c r="Y10" s="114">
        <f>'QLD Oct 2021'!AW4</f>
        <v>0</v>
      </c>
      <c r="Z10" s="301" t="str">
        <f t="shared" si="7"/>
        <v>No discount</v>
      </c>
      <c r="AA10" s="301" t="str">
        <f t="shared" si="8"/>
        <v>Inclusive</v>
      </c>
      <c r="AB10" s="299">
        <f t="shared" si="0"/>
        <v>2974.2954545454545</v>
      </c>
      <c r="AC10" s="299">
        <f t="shared" si="1"/>
        <v>2974.2954545454545</v>
      </c>
      <c r="AD10" s="302">
        <f t="shared" si="2"/>
        <v>3271.7250000000004</v>
      </c>
      <c r="AE10" s="302">
        <f t="shared" si="2"/>
        <v>3271.7250000000004</v>
      </c>
      <c r="AF10" s="303">
        <f>'QLD Oct 2021'!BF4</f>
        <v>0</v>
      </c>
      <c r="AG10" s="121" t="str">
        <f>'QLD Oct 2021'!BG4</f>
        <v>n</v>
      </c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</row>
    <row r="11" spans="1:48" ht="20" customHeight="1" x14ac:dyDescent="0.2">
      <c r="A11" s="341"/>
      <c r="B11" s="207" t="str">
        <f>'QLD Oct 2021'!F5</f>
        <v>Covau</v>
      </c>
      <c r="C11" s="207" t="str">
        <f>'QLD Oct 2021'!G5</f>
        <v>Freedom</v>
      </c>
      <c r="D11" s="296">
        <f>365*'QLD Oct 2021'!H5/100</f>
        <v>409.72909090909087</v>
      </c>
      <c r="E11" s="297">
        <f>IF('QLD Oct 2021'!AQ5=3,0.5,IF('QLD Oct 2021'!AQ5=2,0.33,0))</f>
        <v>0.5</v>
      </c>
      <c r="F11" s="297">
        <f t="shared" si="3"/>
        <v>0.5</v>
      </c>
      <c r="G11" s="296">
        <f>IF('QLD Oct 2021'!K5="",($C$5*E11/'QLD Oct 2021'!AQ5*'QLD Oct 2021'!W5/100)*'QLD Oct 2021'!AQ5,IF($C$5*E11/'QLD Oct 2021'!AQ5&gt;='QLD Oct 2021'!L5,('QLD Oct 2021'!L5*'QLD Oct 2021'!W5/100)*'QLD Oct 2021'!AQ5,($C$5*E11/'QLD Oct 2021'!AQ5*'QLD Oct 2021'!W5/100)*'QLD Oct 2021'!AQ5))</f>
        <v>1786.3636363636365</v>
      </c>
      <c r="H11" s="296">
        <f>IF(AND('QLD Oct 2021'!L5&gt;0,'QLD Oct 2021'!M5&gt;0),IF($C$5*E11/'QLD Oct 2021'!AQ5&lt;'QLD Oct 2021'!L5,0,IF(($C$5*E11/'QLD Oct 2021'!AQ5-'QLD Oct 2021'!L5)&lt;=('QLD Oct 2021'!M5+'QLD Oct 2021'!L5),((($C$5*E11/'QLD Oct 2021'!AQ5-'QLD Oct 2021'!L5)*'QLD Oct 2021'!X5/100))*'QLD Oct 2021'!AQ5,((('QLD Oct 2021'!M5)*'QLD Oct 2021'!X5/100)*'QLD Oct 2021'!AQ5))),0)</f>
        <v>0</v>
      </c>
      <c r="I11" s="296">
        <f>IF(AND('QLD Oct 2021'!M5&gt;0,'QLD Oct 2021'!N5&gt;0),IF($C$5*E11/'QLD Oct 2021'!AQ5&lt;('QLD Oct 2021'!L5+'QLD Oct 2021'!M5),0,IF(($C$5*E11/'QLD Oct 2021'!AQ5-'QLD Oct 2021'!L5+'QLD Oct 2021'!M5)&lt;=('QLD Oct 2021'!L5+'QLD Oct 2021'!M5+'QLD Oct 2021'!N5),((($C$5*E11/'QLD Oct 2021'!AQ5-('QLD Oct 2021'!L5+'QLD Oct 2021'!M5))*'QLD Oct 2021'!Y5/100))*'QLD Oct 2021'!AQ5,('QLD Oct 2021'!N5*'QLD Oct 2021'!Y5/100)*'QLD Oct 2021'!AQ5)),0)</f>
        <v>0</v>
      </c>
      <c r="J11" s="296">
        <f>IF(AND('QLD Oct 2021'!N5&gt;0,'QLD Oct 2021'!O5&gt;0),IF($C$5*E11/'QLD Oct 2021'!AQ5&lt;('QLD Oct 2021'!L5+'QLD Oct 2021'!M5+'QLD Oct 2021'!N5),0,IF(($C$5*E11/'QLD Oct 2021'!AQ5-'QLD Oct 2021'!L5+'QLD Oct 2021'!M5+'QLD Oct 2021'!N5)&lt;=('QLD Oct 2021'!L5+'QLD Oct 2021'!M5+'QLD Oct 2021'!N5+'QLD Oct 2021'!O5),(($C$5*E11/'QLD Oct 2021'!AQ5-('QLD Oct 2021'!L5+'QLD Oct 2021'!M5+'QLD Oct 2021'!N5))*'QLD Oct 2021'!Z5/100)*'QLD Oct 2021'!AQ5,('QLD Oct 2021'!O5*'QLD Oct 2021'!Z5/100)*'QLD Oct 2021'!AQ5)),0)</f>
        <v>0</v>
      </c>
      <c r="K11" s="296">
        <f>IF(AND('QLD Oct 2021'!O5&gt;0,'QLD Oct 2021'!P5&gt;0),IF($C$5*E11/'QLD Oct 2021'!AQ5&lt;('QLD Oct 2021'!L5+'QLD Oct 2021'!M5+'QLD Oct 2021'!N5+'QLD Oct 2021'!O5),0,IF(($C$5*E11/'QLD Oct 2021'!AQ5-'QLD Oct 2021'!L5+'QLD Oct 2021'!M5+'QLD Oct 2021'!N5+'QLD Oct 2021'!O5)&lt;=('QLD Oct 2021'!L5+'QLD Oct 2021'!M5+'QLD Oct 2021'!N5+'QLD Oct 2021'!O5+'QLD Oct 2021'!P5),(($C$5*E11/'QLD Oct 2021'!AQ5-('QLD Oct 2021'!L5+'QLD Oct 2021'!M5+'QLD Oct 2021'!N5+'QLD Oct 2021'!O5))*'QLD Oct 2021'!AA5/100)*'QLD Oct 2021'!AQ5,('QLD Oct 2021'!P5*'QLD Oct 2021'!AA5/100)*'QLD Oct 2021'!AQ5)),0)</f>
        <v>0</v>
      </c>
      <c r="L11" s="296">
        <f>IF(AND('QLD Oct 2021'!P5&gt;0,'QLD Oct 2021'!O5&gt;0),IF(($C$5*E11/'QLD Oct 2021'!AQ5&lt;SUM('QLD Oct 2021'!L5:P5)),(0),($C$5*E11/'QLD Oct 2021'!AQ5-SUM('QLD Oct 2021'!L5:P5))*'QLD Oct 2021'!AB5/100)* 'QLD Oct 2021'!AQ5,IF(AND('QLD Oct 2021'!O5&gt;0,'QLD Oct 2021'!P5=""),IF(($C$5*E11/'QLD Oct 2021'!AQ5&lt; SUM('QLD Oct 2021'!L5:O5)),(0),($C$5*E11/'QLD Oct 2021'!AQ5-SUM('QLD Oct 2021'!L5:O5))*'QLD Oct 2021'!AA5/100)* 'QLD Oct 2021'!AQ5,IF(AND('QLD Oct 2021'!N5&gt;0,'QLD Oct 2021'!O5=""),IF(($C$5*E11/'QLD Oct 2021'!AQ5&lt; SUM('QLD Oct 2021'!L5:N5)),(0),($C$5*E11/'QLD Oct 2021'!AQ5-SUM('QLD Oct 2021'!L5:N5))*'QLD Oct 2021'!Z5/100)* 'QLD Oct 2021'!AQ5,IF(AND('QLD Oct 2021'!M5&gt;0,'QLD Oct 2021'!N5=""),IF(($C$5*E11/'QLD Oct 2021'!AQ5&lt;'QLD Oct 2021'!M5+'QLD Oct 2021'!L5),(0),(($C$5*E11/'QLD Oct 2021'!AQ5-('QLD Oct 2021'!M5+'QLD Oct 2021'!L5))*'QLD Oct 2021'!Y5/100))*'QLD Oct 2021'!AQ5,IF(AND('QLD Oct 2021'!L5&gt;0,'QLD Oct 2021'!M5=""&gt;0),IF(($C$5*E11/'QLD Oct 2021'!AQ5&lt;'QLD Oct 2021'!L5),(0),($C$5*E11/'QLD Oct 2021'!AQ5-'QLD Oct 2021'!L5)*'QLD Oct 2021'!X5/100)*'QLD Oct 2021'!AQ5,0)))))</f>
        <v>0</v>
      </c>
      <c r="M11" s="296">
        <f>IF('QLD Oct 2021'!K5="",($C$5*F11/'QLD Oct 2021'!AR5*'QLD Oct 2021'!AC5/100)*'QLD Oct 2021'!AR5,IF($C$5*F11/'QLD Oct 2021'!AR5&gt;='QLD Oct 2021'!L5,('QLD Oct 2021'!L5*'QLD Oct 2021'!AC5/100)*'QLD Oct 2021'!AR5,($C$5*F11/'QLD Oct 2021'!AR5*'QLD Oct 2021'!AC5/100)*'QLD Oct 2021'!AR5))</f>
        <v>1786.3636363636365</v>
      </c>
      <c r="N11" s="296">
        <f>IF(AND('QLD Oct 2021'!L5&gt;0,'QLD Oct 2021'!M5&gt;0),IF($C$5*F11/'QLD Oct 2021'!AR5&lt;'QLD Oct 2021'!L5,0,IF(($C$5*F11/'QLD Oct 2021'!AR5-'QLD Oct 2021'!L5)&lt;=('QLD Oct 2021'!M5+'QLD Oct 2021'!L5),((($C$5*F11/'QLD Oct 2021'!AR5-'QLD Oct 2021'!L5)*'QLD Oct 2021'!AD5/100))*'QLD Oct 2021'!AR5,((('QLD Oct 2021'!M5)*'QLD Oct 2021'!AD5/100)*'QLD Oct 2021'!AR5))),0)</f>
        <v>0</v>
      </c>
      <c r="O11" s="296">
        <f>IF(AND('QLD Oct 2021'!M5&gt;0,'QLD Oct 2021'!N5&gt;0),IF($C$5*F11/'QLD Oct 2021'!AR5&lt;('QLD Oct 2021'!L5+'QLD Oct 2021'!M5),0,IF(($C$5*F11/'QLD Oct 2021'!AR5-'QLD Oct 2021'!L5+'QLD Oct 2021'!M5)&lt;=('QLD Oct 2021'!L5+'QLD Oct 2021'!M5+'QLD Oct 2021'!N5),((($C$5*F11/'QLD Oct 2021'!AR5-('QLD Oct 2021'!L5+'QLD Oct 2021'!M5))*'QLD Oct 2021'!AE5/100))*'QLD Oct 2021'!AR5,('QLD Oct 2021'!N5*'QLD Oct 2021'!AE5/100)*'QLD Oct 2021'!AR5)),0)</f>
        <v>0</v>
      </c>
      <c r="P11" s="296">
        <f>IF(AND('QLD Oct 2021'!N5&gt;0,'QLD Oct 2021'!O5&gt;0),IF($C$5*F11/'QLD Oct 2021'!AR5&lt;('QLD Oct 2021'!L5+'QLD Oct 2021'!M5+'QLD Oct 2021'!N5),0,IF(($C$5*F11/'QLD Oct 2021'!AR5-'QLD Oct 2021'!L5+'QLD Oct 2021'!M5+'QLD Oct 2021'!N5)&lt;=('QLD Oct 2021'!L5+'QLD Oct 2021'!M5+'QLD Oct 2021'!N5+'QLD Oct 2021'!O5),(($C$5*F11/'QLD Oct 2021'!AR5-('QLD Oct 2021'!L5+'QLD Oct 2021'!M5+'QLD Oct 2021'!N5))*'QLD Oct 2021'!AF5/100)*'QLD Oct 2021'!AR5,('QLD Oct 2021'!O5*'QLD Oct 2021'!AF5/100)*'QLD Oct 2021'!AR5)),0)</f>
        <v>0</v>
      </c>
      <c r="Q11" s="296">
        <f>IF(AND('QLD Oct 2021'!P5&gt;0,'QLD Oct 2021'!P5&gt;0),IF($C$5*F11/'QLD Oct 2021'!AR5&lt;('QLD Oct 2021'!L5+'QLD Oct 2021'!M5+'QLD Oct 2021'!N5+'QLD Oct 2021'!O5),0,IF(($C$5*F11/'QLD Oct 2021'!AR5-'QLD Oct 2021'!L5+'QLD Oct 2021'!M5+'QLD Oct 2021'!N5+'QLD Oct 2021'!O5)&lt;=('QLD Oct 2021'!L5+'QLD Oct 2021'!M5+'QLD Oct 2021'!N5+'QLD Oct 2021'!O5+'QLD Oct 2021'!P5),(($C$5*F11/'QLD Oct 2021'!AR5-('QLD Oct 2021'!L5+'QLD Oct 2021'!M5+'QLD Oct 2021'!N5+'QLD Oct 2021'!O5))*'QLD Oct 2021'!AG5/100)*'QLD Oct 2021'!AR5,('QLD Oct 2021'!P5*'QLD Oct 2021'!AG5/100)*'QLD Oct 2021'!AR5)),0)</f>
        <v>0</v>
      </c>
      <c r="R11" s="296">
        <f>IF(AND('QLD Oct 2021'!P5&gt;0,'QLD Oct 2021'!O5&gt;0),IF(($C$5*F11/'QLD Oct 2021'!AR5&lt;SUM('QLD Oct 2021'!L5:P5)),(0),($C$5*F11/'QLD Oct 2021'!AR5-SUM('QLD Oct 2021'!L5:P5))*'QLD Oct 2021'!AB5/100)* 'QLD Oct 2021'!AR5,IF(AND('QLD Oct 2021'!O5&gt;0,'QLD Oct 2021'!P5=""),IF(($C$5*F11/'QLD Oct 2021'!AR5&lt; SUM('QLD Oct 2021'!L5:O5)),(0),($C$5*F11/'QLD Oct 2021'!AR5-SUM('QLD Oct 2021'!L5:O5))*'QLD Oct 2021'!AG5/100)* 'QLD Oct 2021'!AR5,IF(AND('QLD Oct 2021'!N5&gt;0,'QLD Oct 2021'!O5=""),IF(($C$5*F11/'QLD Oct 2021'!AR5&lt; SUM('QLD Oct 2021'!L5:N5)),(0),($C$5*F11/'QLD Oct 2021'!AR5-SUM('QLD Oct 2021'!L5:N5))*'QLD Oct 2021'!AF5/100)* 'QLD Oct 2021'!AR5,IF(AND('QLD Oct 2021'!M5&gt;0,'QLD Oct 2021'!N5=""),IF(($C$5*F11/'QLD Oct 2021'!AR5&lt;'QLD Oct 2021'!M5+'QLD Oct 2021'!L5),(0),(($C$5*F11/'QLD Oct 2021'!AR5-('QLD Oct 2021'!M5+'QLD Oct 2021'!L5))*'QLD Oct 2021'!AE5/100))*'QLD Oct 2021'!AR5,IF(AND('QLD Oct 2021'!L5&gt;0,'QLD Oct 2021'!M5=""&gt;0),IF(($C$5*F11/'QLD Oct 2021'!AR5&lt;'QLD Oct 2021'!L5),(0),($C$5*F11/'QLD Oct 2021'!AR5-'QLD Oct 2021'!L5)*'QLD Oct 2021'!AD5/100)*'QLD Oct 2021'!AR5,0)))))</f>
        <v>0</v>
      </c>
      <c r="S11" s="298">
        <f t="shared" ref="S11" si="9">SUM(G11:R11)</f>
        <v>3572.727272727273</v>
      </c>
      <c r="T11" s="299">
        <f t="shared" si="5"/>
        <v>3982.4563636363637</v>
      </c>
      <c r="U11" s="300">
        <f t="shared" si="6"/>
        <v>4380.7020000000002</v>
      </c>
      <c r="V11" s="114">
        <f>'QLD Oct 2021'!AT5</f>
        <v>0</v>
      </c>
      <c r="W11" s="114">
        <f>'QLD Oct 2021'!AU5</f>
        <v>15</v>
      </c>
      <c r="X11" s="114">
        <f>'QLD Oct 2021'!AV5</f>
        <v>0</v>
      </c>
      <c r="Y11" s="114">
        <f>'QLD Oct 2021'!AW5</f>
        <v>0</v>
      </c>
      <c r="Z11" s="301" t="str">
        <f t="shared" si="7"/>
        <v>Guaranteed off usage</v>
      </c>
      <c r="AA11" s="301" t="str">
        <f t="shared" si="8"/>
        <v>Exclusive</v>
      </c>
      <c r="AB11" s="299">
        <f t="shared" si="0"/>
        <v>3446.5472727272727</v>
      </c>
      <c r="AC11" s="299">
        <f t="shared" si="1"/>
        <v>3446.5472727272727</v>
      </c>
      <c r="AD11" s="302">
        <f t="shared" si="2"/>
        <v>3791.2020000000002</v>
      </c>
      <c r="AE11" s="302">
        <f t="shared" si="2"/>
        <v>3791.2020000000002</v>
      </c>
      <c r="AF11" s="303">
        <f>'QLD Oct 2021'!BF5</f>
        <v>0</v>
      </c>
      <c r="AG11" s="121" t="str">
        <f>'QLD Oct 2021'!BG5</f>
        <v>n</v>
      </c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</row>
    <row r="12" spans="1:48" ht="20" customHeight="1" x14ac:dyDescent="0.2">
      <c r="A12" s="341"/>
      <c r="B12" s="207" t="str">
        <f>'QLD Oct 2021'!F6</f>
        <v>Alinta Energy</v>
      </c>
      <c r="C12" s="207" t="str">
        <f>'QLD Oct 2021'!G6</f>
        <v>Business Deal</v>
      </c>
      <c r="D12" s="296">
        <f>365*'QLD Oct 2021'!H6/100</f>
        <v>430.7</v>
      </c>
      <c r="E12" s="297">
        <f>IF('QLD Oct 2021'!AQ6=3,0.5,IF('QLD Oct 2021'!AQ6=2,0.33,0))</f>
        <v>0.5</v>
      </c>
      <c r="F12" s="297">
        <f t="shared" si="3"/>
        <v>0.5</v>
      </c>
      <c r="G12" s="296">
        <f>IF('QLD Oct 2021'!K6="",($C$5*E12/'QLD Oct 2021'!AQ6*'QLD Oct 2021'!W6/100)*'QLD Oct 2021'!AQ6,IF($C$5*E12/'QLD Oct 2021'!AQ6&gt;='QLD Oct 2021'!L6,('QLD Oct 2021'!L6*'QLD Oct 2021'!W6/100)*'QLD Oct 2021'!AQ6,($C$5*E12/'QLD Oct 2021'!AQ6*'QLD Oct 2021'!W6/100)*'QLD Oct 2021'!AQ6))</f>
        <v>1200</v>
      </c>
      <c r="H12" s="296">
        <f>IF(AND('QLD Oct 2021'!L6&gt;0,'QLD Oct 2021'!M6&gt;0),IF($C$5*E12/'QLD Oct 2021'!AQ6&lt;'QLD Oct 2021'!L6,0,IF(($C$5*E12/'QLD Oct 2021'!AQ6-'QLD Oct 2021'!L6)&lt;=('QLD Oct 2021'!M6+'QLD Oct 2021'!L6),((($C$5*E12/'QLD Oct 2021'!AQ6-'QLD Oct 2021'!L6)*'QLD Oct 2021'!X6/100))*'QLD Oct 2021'!AQ6,((('QLD Oct 2021'!M6)*'QLD Oct 2021'!X6/100)*'QLD Oct 2021'!AQ6))),0)</f>
        <v>0</v>
      </c>
      <c r="I12" s="296">
        <f>IF(AND('QLD Oct 2021'!M6&gt;0,'QLD Oct 2021'!N6&gt;0),IF($C$5*E12/'QLD Oct 2021'!AQ6&lt;('QLD Oct 2021'!L6+'QLD Oct 2021'!M6),0,IF(($C$5*E12/'QLD Oct 2021'!AQ6-'QLD Oct 2021'!L6+'QLD Oct 2021'!M6)&lt;=('QLD Oct 2021'!L6+'QLD Oct 2021'!M6+'QLD Oct 2021'!N6),((($C$5*E12/'QLD Oct 2021'!AQ6-('QLD Oct 2021'!L6+'QLD Oct 2021'!M6))*'QLD Oct 2021'!Y6/100))*'QLD Oct 2021'!AQ6,('QLD Oct 2021'!N6*'QLD Oct 2021'!Y6/100)*'QLD Oct 2021'!AQ6)),0)</f>
        <v>0</v>
      </c>
      <c r="J12" s="296">
        <f>IF(AND('QLD Oct 2021'!N6&gt;0,'QLD Oct 2021'!O6&gt;0),IF($C$5*E12/'QLD Oct 2021'!AQ6&lt;('QLD Oct 2021'!L6+'QLD Oct 2021'!M6+'QLD Oct 2021'!N6),0,IF(($C$5*E12/'QLD Oct 2021'!AQ6-'QLD Oct 2021'!L6+'QLD Oct 2021'!M6+'QLD Oct 2021'!N6)&lt;=('QLD Oct 2021'!L6+'QLD Oct 2021'!M6+'QLD Oct 2021'!N6+'QLD Oct 2021'!O6),(($C$5*E12/'QLD Oct 2021'!AQ6-('QLD Oct 2021'!L6+'QLD Oct 2021'!M6+'QLD Oct 2021'!N6))*'QLD Oct 2021'!Z6/100)*'QLD Oct 2021'!AQ6,('QLD Oct 2021'!O6*'QLD Oct 2021'!Z6/100)*'QLD Oct 2021'!AQ6)),0)</f>
        <v>0</v>
      </c>
      <c r="K12" s="296">
        <f>IF(AND('QLD Oct 2021'!O6&gt;0,'QLD Oct 2021'!P6&gt;0),IF($C$5*E12/'QLD Oct 2021'!AQ6&lt;('QLD Oct 2021'!L6+'QLD Oct 2021'!M6+'QLD Oct 2021'!N6+'QLD Oct 2021'!O6),0,IF(($C$5*E12/'QLD Oct 2021'!AQ6-'QLD Oct 2021'!L6+'QLD Oct 2021'!M6+'QLD Oct 2021'!N6+'QLD Oct 2021'!O6)&lt;=('QLD Oct 2021'!L6+'QLD Oct 2021'!M6+'QLD Oct 2021'!N6+'QLD Oct 2021'!O6+'QLD Oct 2021'!P6),(($C$5*E12/'QLD Oct 2021'!AQ6-('QLD Oct 2021'!L6+'QLD Oct 2021'!M6+'QLD Oct 2021'!N6+'QLD Oct 2021'!O6))*'QLD Oct 2021'!AA6/100)*'QLD Oct 2021'!AQ6,('QLD Oct 2021'!P6*'QLD Oct 2021'!AA6/100)*'QLD Oct 2021'!AQ6)),0)</f>
        <v>0</v>
      </c>
      <c r="L12" s="296">
        <f>IF(AND('QLD Oct 2021'!P6&gt;0,'QLD Oct 2021'!O6&gt;0),IF(($C$5*E12/'QLD Oct 2021'!AQ6&lt;SUM('QLD Oct 2021'!L6:P6)),(0),($C$5*E12/'QLD Oct 2021'!AQ6-SUM('QLD Oct 2021'!L6:P6))*'QLD Oct 2021'!AB6/100)* 'QLD Oct 2021'!AQ6,IF(AND('QLD Oct 2021'!O6&gt;0,'QLD Oct 2021'!P6=""),IF(($C$5*E12/'QLD Oct 2021'!AQ6&lt; SUM('QLD Oct 2021'!L6:O6)),(0),($C$5*E12/'QLD Oct 2021'!AQ6-SUM('QLD Oct 2021'!L6:O6))*'QLD Oct 2021'!AA6/100)* 'QLD Oct 2021'!AQ6,IF(AND('QLD Oct 2021'!N6&gt;0,'QLD Oct 2021'!O6=""),IF(($C$5*E12/'QLD Oct 2021'!AQ6&lt; SUM('QLD Oct 2021'!L6:N6)),(0),($C$5*E12/'QLD Oct 2021'!AQ6-SUM('QLD Oct 2021'!L6:N6))*'QLD Oct 2021'!Z6/100)* 'QLD Oct 2021'!AQ6,IF(AND('QLD Oct 2021'!M6&gt;0,'QLD Oct 2021'!N6=""),IF(($C$5*E12/'QLD Oct 2021'!AQ6&lt;'QLD Oct 2021'!M6+'QLD Oct 2021'!L6),(0),(($C$5*E12/'QLD Oct 2021'!AQ6-('QLD Oct 2021'!M6+'QLD Oct 2021'!L6))*'QLD Oct 2021'!Y6/100))*'QLD Oct 2021'!AQ6,IF(AND('QLD Oct 2021'!L6&gt;0,'QLD Oct 2021'!M6=""&gt;0),IF(($C$5*E12/'QLD Oct 2021'!AQ6&lt;'QLD Oct 2021'!L6),(0),($C$5*E12/'QLD Oct 2021'!AQ6-'QLD Oct 2021'!L6)*'QLD Oct 2021'!X6/100)*'QLD Oct 2021'!AQ6,0)))))</f>
        <v>0</v>
      </c>
      <c r="M12" s="296">
        <f>IF('QLD Oct 2021'!K6="",($C$5*F12/'QLD Oct 2021'!AR6*'QLD Oct 2021'!AC6/100)*'QLD Oct 2021'!AR6,IF($C$5*F12/'QLD Oct 2021'!AR6&gt;='QLD Oct 2021'!L6,('QLD Oct 2021'!L6*'QLD Oct 2021'!AC6/100)*'QLD Oct 2021'!AR6,($C$5*F12/'QLD Oct 2021'!AR6*'QLD Oct 2021'!AC6/100)*'QLD Oct 2021'!AR6))</f>
        <v>1200</v>
      </c>
      <c r="N12" s="296">
        <f>IF(AND('QLD Oct 2021'!L6&gt;0,'QLD Oct 2021'!M6&gt;0),IF($C$5*F12/'QLD Oct 2021'!AR6&lt;'QLD Oct 2021'!L6,0,IF(($C$5*F12/'QLD Oct 2021'!AR6-'QLD Oct 2021'!L6)&lt;=('QLD Oct 2021'!M6+'QLD Oct 2021'!L6),((($C$5*F12/'QLD Oct 2021'!AR6-'QLD Oct 2021'!L6)*'QLD Oct 2021'!AD6/100))*'QLD Oct 2021'!AR6,((('QLD Oct 2021'!M6)*'QLD Oct 2021'!AD6/100)*'QLD Oct 2021'!AR6))),0)</f>
        <v>0</v>
      </c>
      <c r="O12" s="296">
        <f>IF(AND('QLD Oct 2021'!M6&gt;0,'QLD Oct 2021'!N6&gt;0),IF($C$5*F12/'QLD Oct 2021'!AR6&lt;('QLD Oct 2021'!L6+'QLD Oct 2021'!M6),0,IF(($C$5*F12/'QLD Oct 2021'!AR6-'QLD Oct 2021'!L6+'QLD Oct 2021'!M6)&lt;=('QLD Oct 2021'!L6+'QLD Oct 2021'!M6+'QLD Oct 2021'!N6),((($C$5*F12/'QLD Oct 2021'!AR6-('QLD Oct 2021'!L6+'QLD Oct 2021'!M6))*'QLD Oct 2021'!AE6/100))*'QLD Oct 2021'!AR6,('QLD Oct 2021'!N6*'QLD Oct 2021'!AE6/100)*'QLD Oct 2021'!AR6)),0)</f>
        <v>0</v>
      </c>
      <c r="P12" s="296">
        <f>IF(AND('QLD Oct 2021'!N6&gt;0,'QLD Oct 2021'!O6&gt;0),IF($C$5*F12/'QLD Oct 2021'!AR6&lt;('QLD Oct 2021'!L6+'QLD Oct 2021'!M6+'QLD Oct 2021'!N6),0,IF(($C$5*F12/'QLD Oct 2021'!AR6-'QLD Oct 2021'!L6+'QLD Oct 2021'!M6+'QLD Oct 2021'!N6)&lt;=('QLD Oct 2021'!L6+'QLD Oct 2021'!M6+'QLD Oct 2021'!N6+'QLD Oct 2021'!O6),(($C$5*F12/'QLD Oct 2021'!AR6-('QLD Oct 2021'!L6+'QLD Oct 2021'!M6+'QLD Oct 2021'!N6))*'QLD Oct 2021'!AF6/100)*'QLD Oct 2021'!AR6,('QLD Oct 2021'!O6*'QLD Oct 2021'!AF6/100)*'QLD Oct 2021'!AR6)),0)</f>
        <v>0</v>
      </c>
      <c r="Q12" s="296">
        <f>IF(AND('QLD Oct 2021'!P6&gt;0,'QLD Oct 2021'!P6&gt;0),IF($C$5*F12/'QLD Oct 2021'!AR6&lt;('QLD Oct 2021'!L6+'QLD Oct 2021'!M6+'QLD Oct 2021'!N6+'QLD Oct 2021'!O6),0,IF(($C$5*F12/'QLD Oct 2021'!AR6-'QLD Oct 2021'!L6+'QLD Oct 2021'!M6+'QLD Oct 2021'!N6+'QLD Oct 2021'!O6)&lt;=('QLD Oct 2021'!L6+'QLD Oct 2021'!M6+'QLD Oct 2021'!N6+'QLD Oct 2021'!O6+'QLD Oct 2021'!P6),(($C$5*F12/'QLD Oct 2021'!AR6-('QLD Oct 2021'!L6+'QLD Oct 2021'!M6+'QLD Oct 2021'!N6+'QLD Oct 2021'!O6))*'QLD Oct 2021'!AG6/100)*'QLD Oct 2021'!AR6,('QLD Oct 2021'!P6*'QLD Oct 2021'!AG6/100)*'QLD Oct 2021'!AR6)),0)</f>
        <v>0</v>
      </c>
      <c r="R12" s="296">
        <f>IF(AND('QLD Oct 2021'!P6&gt;0,'QLD Oct 2021'!O6&gt;0),IF(($C$5*F12/'QLD Oct 2021'!AR6&lt;SUM('QLD Oct 2021'!L6:P6)),(0),($C$5*F12/'QLD Oct 2021'!AR6-SUM('QLD Oct 2021'!L6:P6))*'QLD Oct 2021'!AB6/100)* 'QLD Oct 2021'!AR6,IF(AND('QLD Oct 2021'!O6&gt;0,'QLD Oct 2021'!P6=""),IF(($C$5*F12/'QLD Oct 2021'!AR6&lt; SUM('QLD Oct 2021'!L6:O6)),(0),($C$5*F12/'QLD Oct 2021'!AR6-SUM('QLD Oct 2021'!L6:O6))*'QLD Oct 2021'!AG6/100)* 'QLD Oct 2021'!AR6,IF(AND('QLD Oct 2021'!N6&gt;0,'QLD Oct 2021'!O6=""),IF(($C$5*F12/'QLD Oct 2021'!AR6&lt; SUM('QLD Oct 2021'!L6:N6)),(0),($C$5*F12/'QLD Oct 2021'!AR6-SUM('QLD Oct 2021'!L6:N6))*'QLD Oct 2021'!AF6/100)* 'QLD Oct 2021'!AR6,IF(AND('QLD Oct 2021'!M6&gt;0,'QLD Oct 2021'!N6=""),IF(($C$5*F12/'QLD Oct 2021'!AR6&lt;'QLD Oct 2021'!M6+'QLD Oct 2021'!L6),(0),(($C$5*F12/'QLD Oct 2021'!AR6-('QLD Oct 2021'!M6+'QLD Oct 2021'!L6))*'QLD Oct 2021'!AE6/100))*'QLD Oct 2021'!AR6,IF(AND('QLD Oct 2021'!L6&gt;0,'QLD Oct 2021'!M6=""&gt;0),IF(($C$5*F12/'QLD Oct 2021'!AR6&lt;'QLD Oct 2021'!L6),(0),($C$5*F12/'QLD Oct 2021'!AR6-'QLD Oct 2021'!L6)*'QLD Oct 2021'!AD6/100)*'QLD Oct 2021'!AR6,0)))))</f>
        <v>0</v>
      </c>
      <c r="S12" s="298">
        <f t="shared" ref="S12" si="10">SUM(G12:R12)</f>
        <v>2400</v>
      </c>
      <c r="T12" s="299">
        <f t="shared" si="5"/>
        <v>2830.7</v>
      </c>
      <c r="U12" s="300">
        <f t="shared" si="6"/>
        <v>3113.77</v>
      </c>
      <c r="V12" s="114">
        <f>'QLD Oct 2021'!AT6</f>
        <v>0</v>
      </c>
      <c r="W12" s="114">
        <f>'QLD Oct 2021'!AU6</f>
        <v>0</v>
      </c>
      <c r="X12" s="114">
        <f>'QLD Oct 2021'!AV6</f>
        <v>0</v>
      </c>
      <c r="Y12" s="114">
        <f>'QLD Oct 2021'!AW6</f>
        <v>0</v>
      </c>
      <c r="Z12" s="301" t="str">
        <f t="shared" si="7"/>
        <v>No discount</v>
      </c>
      <c r="AA12" s="301" t="str">
        <f t="shared" si="8"/>
        <v>Exclusive</v>
      </c>
      <c r="AB12" s="299">
        <f t="shared" si="0"/>
        <v>2830.7</v>
      </c>
      <c r="AC12" s="299">
        <f t="shared" si="1"/>
        <v>2830.7</v>
      </c>
      <c r="AD12" s="302">
        <f t="shared" si="2"/>
        <v>3113.77</v>
      </c>
      <c r="AE12" s="302">
        <f t="shared" si="2"/>
        <v>3113.77</v>
      </c>
      <c r="AF12" s="303">
        <f>'QLD Oct 2021'!BF6</f>
        <v>0</v>
      </c>
      <c r="AG12" s="121" t="str">
        <f>'QLD Oct 2021'!BG6</f>
        <v>n</v>
      </c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</row>
    <row r="13" spans="1:48" ht="20" customHeight="1" thickBot="1" x14ac:dyDescent="0.25">
      <c r="A13" s="344"/>
      <c r="B13" s="315" t="str">
        <f>'QLD Oct 2021'!F7</f>
        <v>Discover Energy</v>
      </c>
      <c r="C13" s="208" t="str">
        <f>'QLD Oct 2021'!G7</f>
        <v>Business Gas Budget</v>
      </c>
      <c r="D13" s="316">
        <f>365*'QLD Oct 2021'!H7/100</f>
        <v>403.15909090909088</v>
      </c>
      <c r="E13" s="317">
        <f>IF('QLD Oct 2021'!AQ7=3,0.5,IF('QLD Oct 2021'!AQ7=2,0.33,0))</f>
        <v>0.5</v>
      </c>
      <c r="F13" s="317">
        <f t="shared" ref="F13" si="11">1-E13</f>
        <v>0.5</v>
      </c>
      <c r="G13" s="316">
        <f>IF('QLD Oct 2021'!K7="",($C$5*E13/'QLD Oct 2021'!AQ7*'QLD Oct 2021'!W7/100)*'QLD Oct 2021'!AQ7,IF($C$5*E13/'QLD Oct 2021'!AQ7&gt;='QLD Oct 2021'!L7,('QLD Oct 2021'!L7*'QLD Oct 2021'!W7/100)*'QLD Oct 2021'!AQ7,($C$5*E13/'QLD Oct 2021'!AQ7*'QLD Oct 2021'!W7/100)*'QLD Oct 2021'!AQ7))</f>
        <v>1440.9090909090908</v>
      </c>
      <c r="H13" s="316">
        <f>IF(AND('QLD Oct 2021'!L7&gt;0,'QLD Oct 2021'!M7&gt;0),IF($C$5*E13/'QLD Oct 2021'!AQ7&lt;'QLD Oct 2021'!L7,0,IF(($C$5*E13/'QLD Oct 2021'!AQ7-'QLD Oct 2021'!L7)&lt;=('QLD Oct 2021'!M7+'QLD Oct 2021'!L7),((($C$5*E13/'QLD Oct 2021'!AQ7-'QLD Oct 2021'!L7)*'QLD Oct 2021'!X7/100))*'QLD Oct 2021'!AQ7,((('QLD Oct 2021'!M7)*'QLD Oct 2021'!X7/100)*'QLD Oct 2021'!AQ7))),0)</f>
        <v>0</v>
      </c>
      <c r="I13" s="316">
        <f>IF(AND('QLD Oct 2021'!M7&gt;0,'QLD Oct 2021'!N7&gt;0),IF($C$5*E13/'QLD Oct 2021'!AQ7&lt;('QLD Oct 2021'!L7+'QLD Oct 2021'!M7),0,IF(($C$5*E13/'QLD Oct 2021'!AQ7-'QLD Oct 2021'!L7+'QLD Oct 2021'!M7)&lt;=('QLD Oct 2021'!L7+'QLD Oct 2021'!M7+'QLD Oct 2021'!N7),((($C$5*E13/'QLD Oct 2021'!AQ7-('QLD Oct 2021'!L7+'QLD Oct 2021'!M7))*'QLD Oct 2021'!Y7/100))*'QLD Oct 2021'!AQ7,('QLD Oct 2021'!N7*'QLD Oct 2021'!Y7/100)*'QLD Oct 2021'!AQ7)),0)</f>
        <v>0</v>
      </c>
      <c r="J13" s="316">
        <f>IF(AND('QLD Oct 2021'!N7&gt;0,'QLD Oct 2021'!O7&gt;0),IF($C$5*E13/'QLD Oct 2021'!AQ7&lt;('QLD Oct 2021'!L7+'QLD Oct 2021'!M7+'QLD Oct 2021'!N7),0,IF(($C$5*E13/'QLD Oct 2021'!AQ7-'QLD Oct 2021'!L7+'QLD Oct 2021'!M7+'QLD Oct 2021'!N7)&lt;=('QLD Oct 2021'!L7+'QLD Oct 2021'!M7+'QLD Oct 2021'!N7+'QLD Oct 2021'!O7),(($C$5*E13/'QLD Oct 2021'!AQ7-('QLD Oct 2021'!L7+'QLD Oct 2021'!M7+'QLD Oct 2021'!N7))*'QLD Oct 2021'!Z7/100)*'QLD Oct 2021'!AQ7,('QLD Oct 2021'!O7*'QLD Oct 2021'!Z7/100)*'QLD Oct 2021'!AQ7)),0)</f>
        <v>0</v>
      </c>
      <c r="K13" s="316">
        <f>IF(AND('QLD Oct 2021'!O7&gt;0,'QLD Oct 2021'!P7&gt;0),IF($C$5*E13/'QLD Oct 2021'!AQ7&lt;('QLD Oct 2021'!L7+'QLD Oct 2021'!M7+'QLD Oct 2021'!N7+'QLD Oct 2021'!O7),0,IF(($C$5*E13/'QLD Oct 2021'!AQ7-'QLD Oct 2021'!L7+'QLD Oct 2021'!M7+'QLD Oct 2021'!N7+'QLD Oct 2021'!O7)&lt;=('QLD Oct 2021'!L7+'QLD Oct 2021'!M7+'QLD Oct 2021'!N7+'QLD Oct 2021'!O7+'QLD Oct 2021'!P7),(($C$5*E13/'QLD Oct 2021'!AQ7-('QLD Oct 2021'!L7+'QLD Oct 2021'!M7+'QLD Oct 2021'!N7+'QLD Oct 2021'!O7))*'QLD Oct 2021'!AA7/100)*'QLD Oct 2021'!AQ7,('QLD Oct 2021'!P7*'QLD Oct 2021'!AA7/100)*'QLD Oct 2021'!AQ7)),0)</f>
        <v>0</v>
      </c>
      <c r="L13" s="316">
        <f>IF(AND('QLD Oct 2021'!P7&gt;0,'QLD Oct 2021'!O7&gt;0),IF(($C$5*E13/'QLD Oct 2021'!AQ7&lt;SUM('QLD Oct 2021'!L7:P7)),(0),($C$5*E13/'QLD Oct 2021'!AQ7-SUM('QLD Oct 2021'!L7:P7))*'QLD Oct 2021'!AB7/100)* 'QLD Oct 2021'!AQ7,IF(AND('QLD Oct 2021'!O7&gt;0,'QLD Oct 2021'!P7=""),IF(($C$5*E13/'QLD Oct 2021'!AQ7&lt; SUM('QLD Oct 2021'!L7:O7)),(0),($C$5*E13/'QLD Oct 2021'!AQ7-SUM('QLD Oct 2021'!L7:O7))*'QLD Oct 2021'!AA7/100)* 'QLD Oct 2021'!AQ7,IF(AND('QLD Oct 2021'!N7&gt;0,'QLD Oct 2021'!O7=""),IF(($C$5*E13/'QLD Oct 2021'!AQ7&lt; SUM('QLD Oct 2021'!L7:N7)),(0),($C$5*E13/'QLD Oct 2021'!AQ7-SUM('QLD Oct 2021'!L7:N7))*'QLD Oct 2021'!Z7/100)* 'QLD Oct 2021'!AQ7,IF(AND('QLD Oct 2021'!M7&gt;0,'QLD Oct 2021'!N7=""),IF(($C$5*E13/'QLD Oct 2021'!AQ7&lt;'QLD Oct 2021'!M7+'QLD Oct 2021'!L7),(0),(($C$5*E13/'QLD Oct 2021'!AQ7-('QLD Oct 2021'!M7+'QLD Oct 2021'!L7))*'QLD Oct 2021'!Y7/100))*'QLD Oct 2021'!AQ7,IF(AND('QLD Oct 2021'!L7&gt;0,'QLD Oct 2021'!M7=""&gt;0),IF(($C$5*E13/'QLD Oct 2021'!AQ7&lt;'QLD Oct 2021'!L7),(0),($C$5*E13/'QLD Oct 2021'!AQ7-'QLD Oct 2021'!L7)*'QLD Oct 2021'!X7/100)*'QLD Oct 2021'!AQ7,0)))))</f>
        <v>0</v>
      </c>
      <c r="M13" s="316">
        <f>IF('QLD Oct 2021'!K7="",($C$5*F13/'QLD Oct 2021'!AR7*'QLD Oct 2021'!AC7/100)*'QLD Oct 2021'!AR7,IF($C$5*F13/'QLD Oct 2021'!AR7&gt;='QLD Oct 2021'!L7,('QLD Oct 2021'!L7*'QLD Oct 2021'!AC7/100)*'QLD Oct 2021'!AR7,($C$5*F13/'QLD Oct 2021'!AR7*'QLD Oct 2021'!AC7/100)*'QLD Oct 2021'!AR7))</f>
        <v>1440.9090909090908</v>
      </c>
      <c r="N13" s="316">
        <f>IF(AND('QLD Oct 2021'!L7&gt;0,'QLD Oct 2021'!M7&gt;0),IF($C$5*F13/'QLD Oct 2021'!AR7&lt;'QLD Oct 2021'!L7,0,IF(($C$5*F13/'QLD Oct 2021'!AR7-'QLD Oct 2021'!L7)&lt;=('QLD Oct 2021'!M7+'QLD Oct 2021'!L7),((($C$5*F13/'QLD Oct 2021'!AR7-'QLD Oct 2021'!L7)*'QLD Oct 2021'!AD7/100))*'QLD Oct 2021'!AR7,((('QLD Oct 2021'!M7)*'QLD Oct 2021'!AD7/100)*'QLD Oct 2021'!AR7))),0)</f>
        <v>0</v>
      </c>
      <c r="O13" s="316">
        <f>IF(AND('QLD Oct 2021'!M7&gt;0,'QLD Oct 2021'!N7&gt;0),IF($C$5*F13/'QLD Oct 2021'!AR7&lt;('QLD Oct 2021'!L7+'QLD Oct 2021'!M7),0,IF(($C$5*F13/'QLD Oct 2021'!AR7-'QLD Oct 2021'!L7+'QLD Oct 2021'!M7)&lt;=('QLD Oct 2021'!L7+'QLD Oct 2021'!M7+'QLD Oct 2021'!N7),((($C$5*F13/'QLD Oct 2021'!AR7-('QLD Oct 2021'!L7+'QLD Oct 2021'!M7))*'QLD Oct 2021'!AE7/100))*'QLD Oct 2021'!AR7,('QLD Oct 2021'!N7*'QLD Oct 2021'!AE7/100)*'QLD Oct 2021'!AR7)),0)</f>
        <v>0</v>
      </c>
      <c r="P13" s="316">
        <f>IF(AND('QLD Oct 2021'!N7&gt;0,'QLD Oct 2021'!O7&gt;0),IF($C$5*F13/'QLD Oct 2021'!AR7&lt;('QLD Oct 2021'!L7+'QLD Oct 2021'!M7+'QLD Oct 2021'!N7),0,IF(($C$5*F13/'QLD Oct 2021'!AR7-'QLD Oct 2021'!L7+'QLD Oct 2021'!M7+'QLD Oct 2021'!N7)&lt;=('QLD Oct 2021'!L7+'QLD Oct 2021'!M7+'QLD Oct 2021'!N7+'QLD Oct 2021'!O7),(($C$5*F13/'QLD Oct 2021'!AR7-('QLD Oct 2021'!L7+'QLD Oct 2021'!M7+'QLD Oct 2021'!N7))*'QLD Oct 2021'!AF7/100)*'QLD Oct 2021'!AR7,('QLD Oct 2021'!O7*'QLD Oct 2021'!AF7/100)*'QLD Oct 2021'!AR7)),0)</f>
        <v>0</v>
      </c>
      <c r="Q13" s="316">
        <f>IF(AND('QLD Oct 2021'!P7&gt;0,'QLD Oct 2021'!P7&gt;0),IF($C$5*F13/'QLD Oct 2021'!AR7&lt;('QLD Oct 2021'!L7+'QLD Oct 2021'!M7+'QLD Oct 2021'!N7+'QLD Oct 2021'!O7),0,IF(($C$5*F13/'QLD Oct 2021'!AR7-'QLD Oct 2021'!L7+'QLD Oct 2021'!M7+'QLD Oct 2021'!N7+'QLD Oct 2021'!O7)&lt;=('QLD Oct 2021'!L7+'QLD Oct 2021'!M7+'QLD Oct 2021'!N7+'QLD Oct 2021'!O7+'QLD Oct 2021'!P7),(($C$5*F13/'QLD Oct 2021'!AR7-('QLD Oct 2021'!L7+'QLD Oct 2021'!M7+'QLD Oct 2021'!N7+'QLD Oct 2021'!O7))*'QLD Oct 2021'!AG7/100)*'QLD Oct 2021'!AR7,('QLD Oct 2021'!P7*'QLD Oct 2021'!AG7/100)*'QLD Oct 2021'!AR7)),0)</f>
        <v>0</v>
      </c>
      <c r="R13" s="316">
        <f>IF(AND('QLD Oct 2021'!P7&gt;0,'QLD Oct 2021'!O7&gt;0),IF(($C$5*F13/'QLD Oct 2021'!AR7&lt;SUM('QLD Oct 2021'!L7:P7)),(0),($C$5*F13/'QLD Oct 2021'!AR7-SUM('QLD Oct 2021'!L7:P7))*'QLD Oct 2021'!AB7/100)* 'QLD Oct 2021'!AR7,IF(AND('QLD Oct 2021'!O7&gt;0,'QLD Oct 2021'!P7=""),IF(($C$5*F13/'QLD Oct 2021'!AR7&lt; SUM('QLD Oct 2021'!L7:O7)),(0),($C$5*F13/'QLD Oct 2021'!AR7-SUM('QLD Oct 2021'!L7:O7))*'QLD Oct 2021'!AG7/100)* 'QLD Oct 2021'!AR7,IF(AND('QLD Oct 2021'!N7&gt;0,'QLD Oct 2021'!O7=""),IF(($C$5*F13/'QLD Oct 2021'!AR7&lt; SUM('QLD Oct 2021'!L7:N7)),(0),($C$5*F13/'QLD Oct 2021'!AR7-SUM('QLD Oct 2021'!L7:N7))*'QLD Oct 2021'!AF7/100)* 'QLD Oct 2021'!AR7,IF(AND('QLD Oct 2021'!M7&gt;0,'QLD Oct 2021'!N7=""),IF(($C$5*F13/'QLD Oct 2021'!AR7&lt;'QLD Oct 2021'!M7+'QLD Oct 2021'!L7),(0),(($C$5*F13/'QLD Oct 2021'!AR7-('QLD Oct 2021'!M7+'QLD Oct 2021'!L7))*'QLD Oct 2021'!AE7/100))*'QLD Oct 2021'!AR7,IF(AND('QLD Oct 2021'!L7&gt;0,'QLD Oct 2021'!M7=""&gt;0),IF(($C$5*F13/'QLD Oct 2021'!AR7&lt;'QLD Oct 2021'!L7),(0),($C$5*F13/'QLD Oct 2021'!AR7-'QLD Oct 2021'!L7)*'QLD Oct 2021'!AD7/100)*'QLD Oct 2021'!AR7,0)))))</f>
        <v>0</v>
      </c>
      <c r="S13" s="318">
        <f t="shared" ref="S13" si="12">SUM(G13:R13)</f>
        <v>2881.8181818181815</v>
      </c>
      <c r="T13" s="229">
        <f t="shared" ref="T13" si="13">S13+D13</f>
        <v>3284.9772727272725</v>
      </c>
      <c r="U13" s="319">
        <f t="shared" ref="U13" si="14">T13*1.1</f>
        <v>3613.4749999999999</v>
      </c>
      <c r="V13" s="122">
        <f>'QLD Oct 2021'!AT7</f>
        <v>0</v>
      </c>
      <c r="W13" s="122">
        <f>'QLD Oct 2021'!AU7</f>
        <v>5</v>
      </c>
      <c r="X13" s="122">
        <f>'QLD Oct 2021'!AV7</f>
        <v>0</v>
      </c>
      <c r="Y13" s="122">
        <f>'QLD Oct 2021'!AW7</f>
        <v>0</v>
      </c>
      <c r="Z13" s="320" t="str">
        <f t="shared" ref="Z13" si="15">IF(SUM(V13:Y13)=0,"No discount",IF(V13&gt;0,"Guaranteed off bill",IF(W13&gt;0,"Guaranteed off usage",IF(X13&gt;0,"Pay-on-time off bill","Pay-on-time off usage"))))</f>
        <v>Guaranteed off usage</v>
      </c>
      <c r="AA13" s="320" t="str">
        <f t="shared" ref="AA13" si="16">IF(OR(B13="Origin Energy",B13="Red Energy",B13="Powershop"),"Inclusive","Exclusive")</f>
        <v>Exclusive</v>
      </c>
      <c r="AB13" s="229">
        <f t="shared" ref="AB13" si="17">IF(AND(Z13="Guaranteed off bill",AA13="Inclusive"),((T13*1.1)-((T13*1.1)*V13/100))/1.1,IF(AND(Z13="Guaranteed off usage",AA13="Inclusive"),((T13*1.1)-((S13*1.1)*W13/100))/1.1,IF(AND(Z13="Guaranteed off bill",AA13="Exclusive"),T13-(T13*V13/100),IF(AND(Z13="Guaranteed off usage",AA13="Exclusive"),T13-(S13*W13/100),IF(AA13="Inclusive",((T13*1.1))/1.1,T13)))))</f>
        <v>3140.8863636363635</v>
      </c>
      <c r="AC13" s="229">
        <f t="shared" ref="AC13" si="18">IF(AND(Z13="Pay-on-time off bill",AA13="Inclusive"),((AB13*1.1)-((AB13*1.1)*X13/100))/1.1,IF(AND(Z13="Pay-on-time off usage",AA13="Inclusive"),((AB13*1.1)-((S13*1.1)*Y13/100))/1.1,IF(AND(Z13="Pay-on-time off bill",AA13="Exclusive"),AB13-(AB13*X13/100),IF(AND(Z13="Pay-on-time off usage",AA13="Exclusive"),AB13-(S13*Y13/100),IF(AA13="Inclusive",((AB13*1.1))/1.1,AB13)))))</f>
        <v>3140.8863636363635</v>
      </c>
      <c r="AD13" s="321">
        <f t="shared" ref="AD13" si="19">AB13*1.1</f>
        <v>3454.9750000000004</v>
      </c>
      <c r="AE13" s="321">
        <f t="shared" ref="AE13" si="20">AC13*1.1</f>
        <v>3454.9750000000004</v>
      </c>
      <c r="AF13" s="322">
        <f>'QLD Oct 2021'!BF7</f>
        <v>0</v>
      </c>
      <c r="AG13" s="129" t="str">
        <f>'QLD Oct 2021'!BG7</f>
        <v>n</v>
      </c>
      <c r="AH13" s="289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89"/>
    </row>
    <row r="14" spans="1:48" ht="20" customHeight="1" thickTop="1" x14ac:dyDescent="0.2">
      <c r="A14" s="343" t="str">
        <f>'QLD Oct 2021'!D8</f>
        <v>Envestra Brisbane North</v>
      </c>
      <c r="B14" s="207" t="str">
        <f>'QLD Oct 2021'!F8</f>
        <v>AGL</v>
      </c>
      <c r="C14" s="207" t="str">
        <f>'QLD Oct 2021'!G8</f>
        <v>Business Flexible Saver</v>
      </c>
      <c r="D14" s="296">
        <f>365*'QLD Oct 2021'!H8/100</f>
        <v>266.11818181818182</v>
      </c>
      <c r="E14" s="297">
        <f>IF('QLD Oct 2021'!AQ8=3,0.5,IF('QLD Oct 2021'!AQ8=2,0.33,0))</f>
        <v>0.5</v>
      </c>
      <c r="F14" s="297">
        <f t="shared" si="3"/>
        <v>0.5</v>
      </c>
      <c r="G14" s="296">
        <f>IF('QLD Oct 2021'!K8="",($C$5*E14/'QLD Oct 2021'!AQ8*'QLD Oct 2021'!W8/100)*'QLD Oct 2021'!AQ8,IF($C$5*E14/'QLD Oct 2021'!AQ8&gt;='QLD Oct 2021'!L8,('QLD Oct 2021'!L8*'QLD Oct 2021'!W8/100)*'QLD Oct 2021'!AQ8,($C$5*E14/'QLD Oct 2021'!AQ8*'QLD Oct 2021'!W8/100)*'QLD Oct 2021'!AQ8))</f>
        <v>1686.3636363636365</v>
      </c>
      <c r="H14" s="296">
        <f>IF(AND('QLD Oct 2021'!L8&gt;0,'QLD Oct 2021'!M8&gt;0),IF($C$5*E14/'QLD Oct 2021'!AQ8&lt;'QLD Oct 2021'!L8,0,IF(($C$5*E14/'QLD Oct 2021'!AQ8-'QLD Oct 2021'!L8)&lt;=('QLD Oct 2021'!M8+'QLD Oct 2021'!L8),((($C$5*E14/'QLD Oct 2021'!AQ8-'QLD Oct 2021'!L8)*'QLD Oct 2021'!X8/100))*'QLD Oct 2021'!AQ8,((('QLD Oct 2021'!M8)*'QLD Oct 2021'!X8/100)*'QLD Oct 2021'!AQ8))),0)</f>
        <v>0</v>
      </c>
      <c r="I14" s="296">
        <f>IF(AND('QLD Oct 2021'!M8&gt;0,'QLD Oct 2021'!N8&gt;0),IF($C$5*E14/'QLD Oct 2021'!AQ8&lt;('QLD Oct 2021'!L8+'QLD Oct 2021'!M8),0,IF(($C$5*E14/'QLD Oct 2021'!AQ8-'QLD Oct 2021'!L8+'QLD Oct 2021'!M8)&lt;=('QLD Oct 2021'!L8+'QLD Oct 2021'!M8+'QLD Oct 2021'!N8),((($C$5*E14/'QLD Oct 2021'!AQ8-('QLD Oct 2021'!L8+'QLD Oct 2021'!M8))*'QLD Oct 2021'!Y8/100))*'QLD Oct 2021'!AQ8,('QLD Oct 2021'!N8*'QLD Oct 2021'!Y8/100)*'QLD Oct 2021'!AQ8)),0)</f>
        <v>0</v>
      </c>
      <c r="J14" s="296">
        <f>IF(AND('QLD Oct 2021'!N8&gt;0,'QLD Oct 2021'!O8&gt;0),IF($C$5*E14/'QLD Oct 2021'!AQ8&lt;('QLD Oct 2021'!L8+'QLD Oct 2021'!M8+'QLD Oct 2021'!N8),0,IF(($C$5*E14/'QLD Oct 2021'!AQ8-'QLD Oct 2021'!L8+'QLD Oct 2021'!M8+'QLD Oct 2021'!N8)&lt;=('QLD Oct 2021'!L8+'QLD Oct 2021'!M8+'QLD Oct 2021'!N8+'QLD Oct 2021'!O8),(($C$5*E14/'QLD Oct 2021'!AQ8-('QLD Oct 2021'!L8+'QLD Oct 2021'!M8+'QLD Oct 2021'!N8))*'QLD Oct 2021'!Z8/100)*'QLD Oct 2021'!AQ8,('QLD Oct 2021'!O8*'QLD Oct 2021'!Z8/100)*'QLD Oct 2021'!AQ8)),0)</f>
        <v>0</v>
      </c>
      <c r="K14" s="296">
        <f>IF(AND('QLD Oct 2021'!O8&gt;0,'QLD Oct 2021'!P8&gt;0),IF($C$5*E14/'QLD Oct 2021'!AQ8&lt;('QLD Oct 2021'!L8+'QLD Oct 2021'!M8+'QLD Oct 2021'!N8+'QLD Oct 2021'!O8),0,IF(($C$5*E14/'QLD Oct 2021'!AQ8-'QLD Oct 2021'!L8+'QLD Oct 2021'!M8+'QLD Oct 2021'!N8+'QLD Oct 2021'!O8)&lt;=('QLD Oct 2021'!L8+'QLD Oct 2021'!M8+'QLD Oct 2021'!N8+'QLD Oct 2021'!O8+'QLD Oct 2021'!P8),(($C$5*E14/'QLD Oct 2021'!AQ8-('QLD Oct 2021'!L8+'QLD Oct 2021'!M8+'QLD Oct 2021'!N8+'QLD Oct 2021'!O8))*'QLD Oct 2021'!AA8/100)*'QLD Oct 2021'!AQ8,('QLD Oct 2021'!P8*'QLD Oct 2021'!AA8/100)*'QLD Oct 2021'!AQ8)),0)</f>
        <v>0</v>
      </c>
      <c r="L14" s="296">
        <f>IF(AND('QLD Oct 2021'!P8&gt;0,'QLD Oct 2021'!O8&gt;0),IF(($C$5*E14/'QLD Oct 2021'!AQ8&lt;SUM('QLD Oct 2021'!L8:P8)),(0),($C$5*E14/'QLD Oct 2021'!AQ8-SUM('QLD Oct 2021'!L8:P8))*'QLD Oct 2021'!AB8/100)* 'QLD Oct 2021'!AQ8,IF(AND('QLD Oct 2021'!O8&gt;0,'QLD Oct 2021'!P8=""),IF(($C$5*E14/'QLD Oct 2021'!AQ8&lt; SUM('QLD Oct 2021'!L8:O8)),(0),($C$5*E14/'QLD Oct 2021'!AQ8-SUM('QLD Oct 2021'!L8:O8))*'QLD Oct 2021'!AA8/100)* 'QLD Oct 2021'!AQ8,IF(AND('QLD Oct 2021'!N8&gt;0,'QLD Oct 2021'!O8=""),IF(($C$5*E14/'QLD Oct 2021'!AQ8&lt; SUM('QLD Oct 2021'!L8:N8)),(0),($C$5*E14/'QLD Oct 2021'!AQ8-SUM('QLD Oct 2021'!L8:N8))*'QLD Oct 2021'!Z8/100)* 'QLD Oct 2021'!AQ8,IF(AND('QLD Oct 2021'!M8&gt;0,'QLD Oct 2021'!N8=""),IF(($C$5*E14/'QLD Oct 2021'!AQ8&lt;'QLD Oct 2021'!M8+'QLD Oct 2021'!L8),(0),(($C$5*E14/'QLD Oct 2021'!AQ8-('QLD Oct 2021'!M8+'QLD Oct 2021'!L8))*'QLD Oct 2021'!Y8/100))*'QLD Oct 2021'!AQ8,IF(AND('QLD Oct 2021'!L8&gt;0,'QLD Oct 2021'!M8=""&gt;0),IF(($C$5*E14/'QLD Oct 2021'!AQ8&lt;'QLD Oct 2021'!L8),(0),($C$5*E14/'QLD Oct 2021'!AQ8-'QLD Oct 2021'!L8)*'QLD Oct 2021'!X8/100)*'QLD Oct 2021'!AQ8,0)))))</f>
        <v>0</v>
      </c>
      <c r="M14" s="296">
        <f>IF('QLD Oct 2021'!K8="",($C$5*F14/'QLD Oct 2021'!AR8*'QLD Oct 2021'!AC8/100)*'QLD Oct 2021'!AR8,IF($C$5*F14/'QLD Oct 2021'!AR8&gt;='QLD Oct 2021'!L8,('QLD Oct 2021'!L8*'QLD Oct 2021'!AC8/100)*'QLD Oct 2021'!AR8,($C$5*F14/'QLD Oct 2021'!AR8*'QLD Oct 2021'!AC8/100)*'QLD Oct 2021'!AR8))</f>
        <v>1686.3636363636365</v>
      </c>
      <c r="N14" s="296">
        <f>IF(AND('QLD Oct 2021'!L8&gt;0,'QLD Oct 2021'!M8&gt;0),IF($C$5*F14/'QLD Oct 2021'!AR8&lt;'QLD Oct 2021'!L8,0,IF(($C$5*F14/'QLD Oct 2021'!AR8-'QLD Oct 2021'!L8)&lt;=('QLD Oct 2021'!M8+'QLD Oct 2021'!L8),((($C$5*F14/'QLD Oct 2021'!AR8-'QLD Oct 2021'!L8)*'QLD Oct 2021'!AD8/100))*'QLD Oct 2021'!AR8,((('QLD Oct 2021'!M8)*'QLD Oct 2021'!AD8/100)*'QLD Oct 2021'!AR8))),0)</f>
        <v>0</v>
      </c>
      <c r="O14" s="296">
        <f>IF(AND('QLD Oct 2021'!M8&gt;0,'QLD Oct 2021'!N8&gt;0),IF($C$5*F14/'QLD Oct 2021'!AR8&lt;('QLD Oct 2021'!L8+'QLD Oct 2021'!M8),0,IF(($C$5*F14/'QLD Oct 2021'!AR8-'QLD Oct 2021'!L8+'QLD Oct 2021'!M8)&lt;=('QLD Oct 2021'!L8+'QLD Oct 2021'!M8+'QLD Oct 2021'!N8),((($C$5*F14/'QLD Oct 2021'!AR8-('QLD Oct 2021'!L8+'QLD Oct 2021'!M8))*'QLD Oct 2021'!AE8/100))*'QLD Oct 2021'!AR8,('QLD Oct 2021'!N8*'QLD Oct 2021'!AE8/100)*'QLD Oct 2021'!AR8)),0)</f>
        <v>0</v>
      </c>
      <c r="P14" s="296">
        <f>IF(AND('QLD Oct 2021'!N8&gt;0,'QLD Oct 2021'!O8&gt;0),IF($C$5*F14/'QLD Oct 2021'!AR8&lt;('QLD Oct 2021'!L8+'QLD Oct 2021'!M8+'QLD Oct 2021'!N8),0,IF(($C$5*F14/'QLD Oct 2021'!AR8-'QLD Oct 2021'!L8+'QLD Oct 2021'!M8+'QLD Oct 2021'!N8)&lt;=('QLD Oct 2021'!L8+'QLD Oct 2021'!M8+'QLD Oct 2021'!N8+'QLD Oct 2021'!O8),(($C$5*F14/'QLD Oct 2021'!AR8-('QLD Oct 2021'!L8+'QLD Oct 2021'!M8+'QLD Oct 2021'!N8))*'QLD Oct 2021'!AF8/100)*'QLD Oct 2021'!AR8,('QLD Oct 2021'!O8*'QLD Oct 2021'!AF8/100)*'QLD Oct 2021'!AR8)),0)</f>
        <v>0</v>
      </c>
      <c r="Q14" s="296">
        <f>IF(AND('QLD Oct 2021'!P8&gt;0,'QLD Oct 2021'!P8&gt;0),IF($C$5*F14/'QLD Oct 2021'!AR8&lt;('QLD Oct 2021'!L8+'QLD Oct 2021'!M8+'QLD Oct 2021'!N8+'QLD Oct 2021'!O8),0,IF(($C$5*F14/'QLD Oct 2021'!AR8-'QLD Oct 2021'!L8+'QLD Oct 2021'!M8+'QLD Oct 2021'!N8+'QLD Oct 2021'!O8)&lt;=('QLD Oct 2021'!L8+'QLD Oct 2021'!M8+'QLD Oct 2021'!N8+'QLD Oct 2021'!O8+'QLD Oct 2021'!P8),(($C$5*F14/'QLD Oct 2021'!AR8-('QLD Oct 2021'!L8+'QLD Oct 2021'!M8+'QLD Oct 2021'!N8+'QLD Oct 2021'!O8))*'QLD Oct 2021'!AG8/100)*'QLD Oct 2021'!AR8,('QLD Oct 2021'!P8*'QLD Oct 2021'!AG8/100)*'QLD Oct 2021'!AR8)),0)</f>
        <v>0</v>
      </c>
      <c r="R14" s="296">
        <f>IF(AND('QLD Oct 2021'!P8&gt;0,'QLD Oct 2021'!O8&gt;0),IF(($C$5*F14/'QLD Oct 2021'!AR8&lt;SUM('QLD Oct 2021'!L8:P8)),(0),($C$5*F14/'QLD Oct 2021'!AR8-SUM('QLD Oct 2021'!L8:P8))*'QLD Oct 2021'!AB8/100)* 'QLD Oct 2021'!AR8,IF(AND('QLD Oct 2021'!O8&gt;0,'QLD Oct 2021'!P8=""),IF(($C$5*F14/'QLD Oct 2021'!AR8&lt; SUM('QLD Oct 2021'!L8:O8)),(0),($C$5*F14/'QLD Oct 2021'!AR8-SUM('QLD Oct 2021'!L8:O8))*'QLD Oct 2021'!AG8/100)* 'QLD Oct 2021'!AR8,IF(AND('QLD Oct 2021'!N8&gt;0,'QLD Oct 2021'!O8=""),IF(($C$5*F14/'QLD Oct 2021'!AR8&lt; SUM('QLD Oct 2021'!L8:N8)),(0),($C$5*F14/'QLD Oct 2021'!AR8-SUM('QLD Oct 2021'!L8:N8))*'QLD Oct 2021'!AF8/100)* 'QLD Oct 2021'!AR8,IF(AND('QLD Oct 2021'!M8&gt;0,'QLD Oct 2021'!N8=""),IF(($C$5*F14/'QLD Oct 2021'!AR8&lt;'QLD Oct 2021'!M8+'QLD Oct 2021'!L8),(0),(($C$5*F14/'QLD Oct 2021'!AR8-('QLD Oct 2021'!M8+'QLD Oct 2021'!L8))*'QLD Oct 2021'!AE8/100))*'QLD Oct 2021'!AR8,IF(AND('QLD Oct 2021'!L8&gt;0,'QLD Oct 2021'!M8=""&gt;0),IF(($C$5*F14/'QLD Oct 2021'!AR8&lt;'QLD Oct 2021'!L8),(0),($C$5*F14/'QLD Oct 2021'!AR8-'QLD Oct 2021'!L8)*'QLD Oct 2021'!AD8/100)*'QLD Oct 2021'!AR8,0)))))</f>
        <v>0</v>
      </c>
      <c r="S14" s="298">
        <f t="shared" si="4"/>
        <v>3372.727272727273</v>
      </c>
      <c r="T14" s="299">
        <f t="shared" si="5"/>
        <v>3638.8454545454547</v>
      </c>
      <c r="U14" s="300">
        <f t="shared" si="6"/>
        <v>4002.7300000000005</v>
      </c>
      <c r="V14" s="114">
        <f>'QLD Oct 2021'!AT8</f>
        <v>0</v>
      </c>
      <c r="W14" s="114">
        <f>'QLD Oct 2021'!AU8</f>
        <v>0</v>
      </c>
      <c r="X14" s="114">
        <f>'QLD Oct 2021'!AV8</f>
        <v>0</v>
      </c>
      <c r="Y14" s="114">
        <f>'QLD Oct 2021'!AW8</f>
        <v>0</v>
      </c>
      <c r="Z14" s="301" t="str">
        <f t="shared" si="7"/>
        <v>No discount</v>
      </c>
      <c r="AA14" s="301" t="str">
        <f t="shared" si="8"/>
        <v>Exclusive</v>
      </c>
      <c r="AB14" s="299">
        <f t="shared" si="0"/>
        <v>3638.8454545454547</v>
      </c>
      <c r="AC14" s="299">
        <f t="shared" si="1"/>
        <v>3638.8454545454547</v>
      </c>
      <c r="AD14" s="302">
        <f t="shared" si="2"/>
        <v>4002.7300000000005</v>
      </c>
      <c r="AE14" s="302">
        <f t="shared" si="2"/>
        <v>4002.7300000000005</v>
      </c>
      <c r="AF14" s="303">
        <f>'QLD Oct 2021'!BF8</f>
        <v>0</v>
      </c>
      <c r="AG14" s="121" t="str">
        <f>'QLD Oct 2021'!BG8</f>
        <v>n</v>
      </c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</row>
    <row r="15" spans="1:48" ht="20" customHeight="1" x14ac:dyDescent="0.2">
      <c r="A15" s="341"/>
      <c r="B15" s="207" t="str">
        <f>'QLD Oct 2021'!F9</f>
        <v>Origin Energy</v>
      </c>
      <c r="C15" s="207" t="str">
        <f>'QLD Oct 2021'!G9</f>
        <v>Business Go</v>
      </c>
      <c r="D15" s="296">
        <f>365*'QLD Oct 2021'!H9/100</f>
        <v>235.92272727272723</v>
      </c>
      <c r="E15" s="297">
        <f>IF('QLD Oct 2021'!AQ9=3,0.5,IF('QLD Oct 2021'!AQ9=2,0.33,0))</f>
        <v>0.5</v>
      </c>
      <c r="F15" s="297">
        <f t="shared" si="3"/>
        <v>0.5</v>
      </c>
      <c r="G15" s="296">
        <f>IF('QLD Oct 2021'!K9="",($C$5*E15/'QLD Oct 2021'!AQ9*'QLD Oct 2021'!W9/100)*'QLD Oct 2021'!AQ9,IF($C$5*E15/'QLD Oct 2021'!AQ9&gt;='QLD Oct 2021'!L9,('QLD Oct 2021'!L9*'QLD Oct 2021'!W9/100)*'QLD Oct 2021'!AQ9,($C$5*E15/'QLD Oct 2021'!AQ9*'QLD Oct 2021'!W9/100)*'QLD Oct 2021'!AQ9))</f>
        <v>1338.5454545454545</v>
      </c>
      <c r="H15" s="296">
        <f>IF(AND('QLD Oct 2021'!L9&gt;0,'QLD Oct 2021'!M9&gt;0),IF($C$5*E15/'QLD Oct 2021'!AQ9&lt;'QLD Oct 2021'!L9,0,IF(($C$5*E15/'QLD Oct 2021'!AQ9-'QLD Oct 2021'!L9)&lt;=('QLD Oct 2021'!M9+'QLD Oct 2021'!L9),((($C$5*E15/'QLD Oct 2021'!AQ9-'QLD Oct 2021'!L9)*'QLD Oct 2021'!X9/100))*'QLD Oct 2021'!AQ9,((('QLD Oct 2021'!M9)*'QLD Oct 2021'!X9/100)*'QLD Oct 2021'!AQ9))),0)</f>
        <v>458.18181818181824</v>
      </c>
      <c r="I15" s="296">
        <f>IF(AND('QLD Oct 2021'!M9&gt;0,'QLD Oct 2021'!N9&gt;0),IF($C$5*E15/'QLD Oct 2021'!AQ9&lt;('QLD Oct 2021'!L9+'QLD Oct 2021'!M9),0,IF(($C$5*E15/'QLD Oct 2021'!AQ9-'QLD Oct 2021'!L9+'QLD Oct 2021'!M9)&lt;=('QLD Oct 2021'!L9+'QLD Oct 2021'!M9+'QLD Oct 2021'!N9),((($C$5*E15/'QLD Oct 2021'!AQ9-('QLD Oct 2021'!L9+'QLD Oct 2021'!M9))*'QLD Oct 2021'!Y9/100))*'QLD Oct 2021'!AQ9,('QLD Oct 2021'!N9*'QLD Oct 2021'!Y9/100)*'QLD Oct 2021'!AQ9)),0)</f>
        <v>0</v>
      </c>
      <c r="J15" s="296">
        <f>IF(AND('QLD Oct 2021'!N9&gt;0,'QLD Oct 2021'!O9&gt;0),IF($C$5*E15/'QLD Oct 2021'!AQ9&lt;('QLD Oct 2021'!L9+'QLD Oct 2021'!M9+'QLD Oct 2021'!N9),0,IF(($C$5*E15/'QLD Oct 2021'!AQ9-'QLD Oct 2021'!L9+'QLD Oct 2021'!M9+'QLD Oct 2021'!N9)&lt;=('QLD Oct 2021'!L9+'QLD Oct 2021'!M9+'QLD Oct 2021'!N9+'QLD Oct 2021'!O9),(($C$5*E15/'QLD Oct 2021'!AQ9-('QLD Oct 2021'!L9+'QLD Oct 2021'!M9+'QLD Oct 2021'!N9))*'QLD Oct 2021'!Z9/100)*'QLD Oct 2021'!AQ9,('QLD Oct 2021'!O9*'QLD Oct 2021'!Z9/100)*'QLD Oct 2021'!AQ9)),0)</f>
        <v>0</v>
      </c>
      <c r="K15" s="296">
        <f>IF(AND('QLD Oct 2021'!O9&gt;0,'QLD Oct 2021'!P9&gt;0),IF($C$5*E15/'QLD Oct 2021'!AQ9&lt;('QLD Oct 2021'!L9+'QLD Oct 2021'!M9+'QLD Oct 2021'!N9+'QLD Oct 2021'!O9),0,IF(($C$5*E15/'QLD Oct 2021'!AQ9-'QLD Oct 2021'!L9+'QLD Oct 2021'!M9+'QLD Oct 2021'!N9+'QLD Oct 2021'!O9)&lt;=('QLD Oct 2021'!L9+'QLD Oct 2021'!M9+'QLD Oct 2021'!N9+'QLD Oct 2021'!O9+'QLD Oct 2021'!P9),(($C$5*E15/'QLD Oct 2021'!AQ9-('QLD Oct 2021'!L9+'QLD Oct 2021'!M9+'QLD Oct 2021'!N9+'QLD Oct 2021'!O9))*'QLD Oct 2021'!AA9/100)*'QLD Oct 2021'!AQ9,('QLD Oct 2021'!P9*'QLD Oct 2021'!AA9/100)*'QLD Oct 2021'!AQ9)),0)</f>
        <v>0</v>
      </c>
      <c r="L15" s="296">
        <f>IF(AND('QLD Oct 2021'!P9&gt;0,'QLD Oct 2021'!O9&gt;0),IF(($C$5*E15/'QLD Oct 2021'!AQ9&lt;SUM('QLD Oct 2021'!L9:P9)),(0),($C$5*E15/'QLD Oct 2021'!AQ9-SUM('QLD Oct 2021'!L9:P9))*'QLD Oct 2021'!AB9/100)* 'QLD Oct 2021'!AQ9,IF(AND('QLD Oct 2021'!O9&gt;0,'QLD Oct 2021'!P9=""),IF(($C$5*E15/'QLD Oct 2021'!AQ9&lt; SUM('QLD Oct 2021'!L9:O9)),(0),($C$5*E15/'QLD Oct 2021'!AQ9-SUM('QLD Oct 2021'!L9:O9))*'QLD Oct 2021'!AA9/100)* 'QLD Oct 2021'!AQ9,IF(AND('QLD Oct 2021'!N9&gt;0,'QLD Oct 2021'!O9=""),IF(($C$5*E15/'QLD Oct 2021'!AQ9&lt; SUM('QLD Oct 2021'!L9:N9)),(0),($C$5*E15/'QLD Oct 2021'!AQ9-SUM('QLD Oct 2021'!L9:N9))*'QLD Oct 2021'!Z9/100)* 'QLD Oct 2021'!AQ9,IF(AND('QLD Oct 2021'!M9&gt;0,'QLD Oct 2021'!N9=""),IF(($C$5*E15/'QLD Oct 2021'!AQ9&lt;'QLD Oct 2021'!M9+'QLD Oct 2021'!L9),(0),(($C$5*E15/'QLD Oct 2021'!AQ9-('QLD Oct 2021'!M9+'QLD Oct 2021'!L9))*'QLD Oct 2021'!Y9/100))*'QLD Oct 2021'!AQ9,IF(AND('QLD Oct 2021'!L9&gt;0,'QLD Oct 2021'!M9=""&gt;0),IF(($C$5*E15/'QLD Oct 2021'!AQ9&lt;'QLD Oct 2021'!L9),(0),($C$5*E15/'QLD Oct 2021'!AQ9-'QLD Oct 2021'!L9)*'QLD Oct 2021'!X9/100)*'QLD Oct 2021'!AQ9,0)))))</f>
        <v>0</v>
      </c>
      <c r="M15" s="296">
        <f>IF('QLD Oct 2021'!K9="",($C$5*F15/'QLD Oct 2021'!AR9*'QLD Oct 2021'!AC9/100)*'QLD Oct 2021'!AR9,IF($C$5*F15/'QLD Oct 2021'!AR9&gt;='QLD Oct 2021'!L9,('QLD Oct 2021'!L9*'QLD Oct 2021'!AC9/100)*'QLD Oct 2021'!AR9,($C$5*F15/'QLD Oct 2021'!AR9*'QLD Oct 2021'!AC9/100)*'QLD Oct 2021'!AR9))</f>
        <v>1338.5454545454545</v>
      </c>
      <c r="N15" s="296">
        <f>IF(AND('QLD Oct 2021'!L9&gt;0,'QLD Oct 2021'!M9&gt;0),IF($C$5*F15/'QLD Oct 2021'!AR9&lt;'QLD Oct 2021'!L9,0,IF(($C$5*F15/'QLD Oct 2021'!AR9-'QLD Oct 2021'!L9)&lt;=('QLD Oct 2021'!M9+'QLD Oct 2021'!L9),((($C$5*F15/'QLD Oct 2021'!AR9-'QLD Oct 2021'!L9)*'QLD Oct 2021'!AD9/100))*'QLD Oct 2021'!AR9,((('QLD Oct 2021'!M9)*'QLD Oct 2021'!AD9/100)*'QLD Oct 2021'!AR9))),0)</f>
        <v>458.18181818181824</v>
      </c>
      <c r="O15" s="296">
        <f>IF(AND('QLD Oct 2021'!M9&gt;0,'QLD Oct 2021'!N9&gt;0),IF($C$5*F15/'QLD Oct 2021'!AR9&lt;('QLD Oct 2021'!L9+'QLD Oct 2021'!M9),0,IF(($C$5*F15/'QLD Oct 2021'!AR9-'QLD Oct 2021'!L9+'QLD Oct 2021'!M9)&lt;=('QLD Oct 2021'!L9+'QLD Oct 2021'!M9+'QLD Oct 2021'!N9),((($C$5*F15/'QLD Oct 2021'!AR9-('QLD Oct 2021'!L9+'QLD Oct 2021'!M9))*'QLD Oct 2021'!AE9/100))*'QLD Oct 2021'!AR9,('QLD Oct 2021'!N9*'QLD Oct 2021'!AE9/100)*'QLD Oct 2021'!AR9)),0)</f>
        <v>0</v>
      </c>
      <c r="P15" s="296">
        <f>IF(AND('QLD Oct 2021'!N9&gt;0,'QLD Oct 2021'!O9&gt;0),IF($C$5*F15/'QLD Oct 2021'!AR9&lt;('QLD Oct 2021'!L9+'QLD Oct 2021'!M9+'QLD Oct 2021'!N9),0,IF(($C$5*F15/'QLD Oct 2021'!AR9-'QLD Oct 2021'!L9+'QLD Oct 2021'!M9+'QLD Oct 2021'!N9)&lt;=('QLD Oct 2021'!L9+'QLD Oct 2021'!M9+'QLD Oct 2021'!N9+'QLD Oct 2021'!O9),(($C$5*F15/'QLD Oct 2021'!AR9-('QLD Oct 2021'!L9+'QLD Oct 2021'!M9+'QLD Oct 2021'!N9))*'QLD Oct 2021'!AF9/100)*'QLD Oct 2021'!AR9,('QLD Oct 2021'!O9*'QLD Oct 2021'!AF9/100)*'QLD Oct 2021'!AR9)),0)</f>
        <v>0</v>
      </c>
      <c r="Q15" s="296">
        <f>IF(AND('QLD Oct 2021'!P9&gt;0,'QLD Oct 2021'!P9&gt;0),IF($C$5*F15/'QLD Oct 2021'!AR9&lt;('QLD Oct 2021'!L9+'QLD Oct 2021'!M9+'QLD Oct 2021'!N9+'QLD Oct 2021'!O9),0,IF(($C$5*F15/'QLD Oct 2021'!AR9-'QLD Oct 2021'!L9+'QLD Oct 2021'!M9+'QLD Oct 2021'!N9+'QLD Oct 2021'!O9)&lt;=('QLD Oct 2021'!L9+'QLD Oct 2021'!M9+'QLD Oct 2021'!N9+'QLD Oct 2021'!O9+'QLD Oct 2021'!P9),(($C$5*F15/'QLD Oct 2021'!AR9-('QLD Oct 2021'!L9+'QLD Oct 2021'!M9+'QLD Oct 2021'!N9+'QLD Oct 2021'!O9))*'QLD Oct 2021'!AG9/100)*'QLD Oct 2021'!AR9,('QLD Oct 2021'!P9*'QLD Oct 2021'!AG9/100)*'QLD Oct 2021'!AR9)),0)</f>
        <v>0</v>
      </c>
      <c r="R15" s="296">
        <f>IF(AND('QLD Oct 2021'!P9&gt;0,'QLD Oct 2021'!O9&gt;0),IF(($C$5*F15/'QLD Oct 2021'!AR9&lt;SUM('QLD Oct 2021'!L9:P9)),(0),($C$5*F15/'QLD Oct 2021'!AR9-SUM('QLD Oct 2021'!L9:P9))*'QLD Oct 2021'!AB9/100)* 'QLD Oct 2021'!AR9,IF(AND('QLD Oct 2021'!O9&gt;0,'QLD Oct 2021'!P9=""),IF(($C$5*F15/'QLD Oct 2021'!AR9&lt; SUM('QLD Oct 2021'!L9:O9)),(0),($C$5*F15/'QLD Oct 2021'!AR9-SUM('QLD Oct 2021'!L9:O9))*'QLD Oct 2021'!AG9/100)* 'QLD Oct 2021'!AR9,IF(AND('QLD Oct 2021'!N9&gt;0,'QLD Oct 2021'!O9=""),IF(($C$5*F15/'QLD Oct 2021'!AR9&lt; SUM('QLD Oct 2021'!L9:N9)),(0),($C$5*F15/'QLD Oct 2021'!AR9-SUM('QLD Oct 2021'!L9:N9))*'QLD Oct 2021'!AF9/100)* 'QLD Oct 2021'!AR9,IF(AND('QLD Oct 2021'!M9&gt;0,'QLD Oct 2021'!N9=""),IF(($C$5*F15/'QLD Oct 2021'!AR9&lt;'QLD Oct 2021'!M9+'QLD Oct 2021'!L9),(0),(($C$5*F15/'QLD Oct 2021'!AR9-('QLD Oct 2021'!M9+'QLD Oct 2021'!L9))*'QLD Oct 2021'!AE9/100))*'QLD Oct 2021'!AR9,IF(AND('QLD Oct 2021'!L9&gt;0,'QLD Oct 2021'!M9=""&gt;0),IF(($C$5*F15/'QLD Oct 2021'!AR9&lt;'QLD Oct 2021'!L9),(0),($C$5*F15/'QLD Oct 2021'!AR9-'QLD Oct 2021'!L9)*'QLD Oct 2021'!AD9/100)*'QLD Oct 2021'!AR9,0)))))</f>
        <v>0</v>
      </c>
      <c r="S15" s="298">
        <f t="shared" si="4"/>
        <v>3593.454545454545</v>
      </c>
      <c r="T15" s="299">
        <f t="shared" si="5"/>
        <v>3829.3772727272722</v>
      </c>
      <c r="U15" s="300">
        <f t="shared" si="6"/>
        <v>4212.3149999999996</v>
      </c>
      <c r="V15" s="114">
        <f>'QLD Oct 2021'!AT9</f>
        <v>0</v>
      </c>
      <c r="W15" s="114">
        <f>'QLD Oct 2021'!AU9</f>
        <v>0</v>
      </c>
      <c r="X15" s="114">
        <f>'QLD Oct 2021'!AV9</f>
        <v>0</v>
      </c>
      <c r="Y15" s="114">
        <f>'QLD Oct 2021'!AW9</f>
        <v>0</v>
      </c>
      <c r="Z15" s="301" t="str">
        <f t="shared" si="7"/>
        <v>No discount</v>
      </c>
      <c r="AA15" s="301" t="str">
        <f t="shared" si="8"/>
        <v>Inclusive</v>
      </c>
      <c r="AB15" s="299">
        <f t="shared" si="0"/>
        <v>3829.3772727272722</v>
      </c>
      <c r="AC15" s="299">
        <f t="shared" si="1"/>
        <v>3829.3772727272722</v>
      </c>
      <c r="AD15" s="302">
        <f t="shared" si="2"/>
        <v>4212.3149999999996</v>
      </c>
      <c r="AE15" s="302">
        <f t="shared" si="2"/>
        <v>4212.3149999999996</v>
      </c>
      <c r="AF15" s="303">
        <f>'QLD Oct 2021'!BF9</f>
        <v>12</v>
      </c>
      <c r="AG15" s="121" t="str">
        <f>'QLD Oct 2021'!BG9</f>
        <v>y</v>
      </c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</row>
    <row r="16" spans="1:48" ht="20" customHeight="1" x14ac:dyDescent="0.2">
      <c r="A16" s="341"/>
      <c r="B16" s="207" t="str">
        <f>'QLD Oct 2021'!F10</f>
        <v>Red Energy</v>
      </c>
      <c r="C16" s="207" t="str">
        <f>'QLD Oct 2021'!G10</f>
        <v>Business Saver</v>
      </c>
      <c r="D16" s="296">
        <f>365*'QLD Oct 2021'!H10/100</f>
        <v>255.5</v>
      </c>
      <c r="E16" s="297">
        <f>IF('QLD Oct 2021'!AQ10=3,0.5,IF('QLD Oct 2021'!AQ10=2,0.33,0))</f>
        <v>0.5</v>
      </c>
      <c r="F16" s="297">
        <f t="shared" si="3"/>
        <v>0.5</v>
      </c>
      <c r="G16" s="296">
        <f>IF('QLD Oct 2021'!K10="",($C$5*E16/'QLD Oct 2021'!AQ10*'QLD Oct 2021'!W10/100)*'QLD Oct 2021'!AQ10,IF($C$5*E16/'QLD Oct 2021'!AQ10&gt;='QLD Oct 2021'!L10,('QLD Oct 2021'!L10*'QLD Oct 2021'!W10/100)*'QLD Oct 2021'!AQ10,($C$5*E16/'QLD Oct 2021'!AQ10*'QLD Oct 2021'!W10/100)*'QLD Oct 2021'!AQ10))</f>
        <v>1260</v>
      </c>
      <c r="H16" s="296">
        <f>IF(AND('QLD Oct 2021'!L10&gt;0,'QLD Oct 2021'!M10&gt;0),IF($C$5*E16/'QLD Oct 2021'!AQ10&lt;'QLD Oct 2021'!L10,0,IF(($C$5*E16/'QLD Oct 2021'!AQ10-'QLD Oct 2021'!L10)&lt;=('QLD Oct 2021'!M10+'QLD Oct 2021'!L10),((($C$5*E16/'QLD Oct 2021'!AQ10-'QLD Oct 2021'!L10)*'QLD Oct 2021'!X10/100))*'QLD Oct 2021'!AQ10,((('QLD Oct 2021'!M10)*'QLD Oct 2021'!X10/100)*'QLD Oct 2021'!AQ10))),0)</f>
        <v>441.63636363636374</v>
      </c>
      <c r="I16" s="296">
        <f>IF(AND('QLD Oct 2021'!M10&gt;0,'QLD Oct 2021'!N10&gt;0),IF($C$5*E16/'QLD Oct 2021'!AQ10&lt;('QLD Oct 2021'!L10+'QLD Oct 2021'!M10),0,IF(($C$5*E16/'QLD Oct 2021'!AQ10-'QLD Oct 2021'!L10+'QLD Oct 2021'!M10)&lt;=('QLD Oct 2021'!L10+'QLD Oct 2021'!M10+'QLD Oct 2021'!N10),((($C$5*E16/'QLD Oct 2021'!AQ10-('QLD Oct 2021'!L10+'QLD Oct 2021'!M10))*'QLD Oct 2021'!Y10/100))*'QLD Oct 2021'!AQ10,('QLD Oct 2021'!N10*'QLD Oct 2021'!Y10/100)*'QLD Oct 2021'!AQ10)),0)</f>
        <v>0</v>
      </c>
      <c r="J16" s="296">
        <f>IF(AND('QLD Oct 2021'!N10&gt;0,'QLD Oct 2021'!O10&gt;0),IF($C$5*E16/'QLD Oct 2021'!AQ10&lt;('QLD Oct 2021'!L10+'QLD Oct 2021'!M10+'QLD Oct 2021'!N10),0,IF(($C$5*E16/'QLD Oct 2021'!AQ10-'QLD Oct 2021'!L10+'QLD Oct 2021'!M10+'QLD Oct 2021'!N10)&lt;=('QLD Oct 2021'!L10+'QLD Oct 2021'!M10+'QLD Oct 2021'!N10+'QLD Oct 2021'!O10),(($C$5*E16/'QLD Oct 2021'!AQ10-('QLD Oct 2021'!L10+'QLD Oct 2021'!M10+'QLD Oct 2021'!N10))*'QLD Oct 2021'!Z10/100)*'QLD Oct 2021'!AQ10,('QLD Oct 2021'!O10*'QLD Oct 2021'!Z10/100)*'QLD Oct 2021'!AQ10)),0)</f>
        <v>0</v>
      </c>
      <c r="K16" s="296">
        <f>IF(AND('QLD Oct 2021'!O10&gt;0,'QLD Oct 2021'!P10&gt;0),IF($C$5*E16/'QLD Oct 2021'!AQ10&lt;('QLD Oct 2021'!L10+'QLD Oct 2021'!M10+'QLD Oct 2021'!N10+'QLD Oct 2021'!O10),0,IF(($C$5*E16/'QLD Oct 2021'!AQ10-'QLD Oct 2021'!L10+'QLD Oct 2021'!M10+'QLD Oct 2021'!N10+'QLD Oct 2021'!O10)&lt;=('QLD Oct 2021'!L10+'QLD Oct 2021'!M10+'QLD Oct 2021'!N10+'QLD Oct 2021'!O10+'QLD Oct 2021'!P10),(($C$5*E16/'QLD Oct 2021'!AQ10-('QLD Oct 2021'!L10+'QLD Oct 2021'!M10+'QLD Oct 2021'!N10+'QLD Oct 2021'!O10))*'QLD Oct 2021'!AA10/100)*'QLD Oct 2021'!AQ10,('QLD Oct 2021'!P10*'QLD Oct 2021'!AA10/100)*'QLD Oct 2021'!AQ10)),0)</f>
        <v>0</v>
      </c>
      <c r="L16" s="296">
        <f>IF(AND('QLD Oct 2021'!P10&gt;0,'QLD Oct 2021'!O10&gt;0),IF(($C$5*E16/'QLD Oct 2021'!AQ10&lt;SUM('QLD Oct 2021'!L10:P10)),(0),($C$5*E16/'QLD Oct 2021'!AQ10-SUM('QLD Oct 2021'!L10:P10))*'QLD Oct 2021'!AB10/100)* 'QLD Oct 2021'!AQ10,IF(AND('QLD Oct 2021'!O10&gt;0,'QLD Oct 2021'!P10=""),IF(($C$5*E16/'QLD Oct 2021'!AQ10&lt; SUM('QLD Oct 2021'!L10:O10)),(0),($C$5*E16/'QLD Oct 2021'!AQ10-SUM('QLD Oct 2021'!L10:O10))*'QLD Oct 2021'!AA10/100)* 'QLD Oct 2021'!AQ10,IF(AND('QLD Oct 2021'!N10&gt;0,'QLD Oct 2021'!O10=""),IF(($C$5*E16/'QLD Oct 2021'!AQ10&lt; SUM('QLD Oct 2021'!L10:N10)),(0),($C$5*E16/'QLD Oct 2021'!AQ10-SUM('QLD Oct 2021'!L10:N10))*'QLD Oct 2021'!Z10/100)* 'QLD Oct 2021'!AQ10,IF(AND('QLD Oct 2021'!M10&gt;0,'QLD Oct 2021'!N10=""),IF(($C$5*E16/'QLD Oct 2021'!AQ10&lt;'QLD Oct 2021'!M10+'QLD Oct 2021'!L10),(0),(($C$5*E16/'QLD Oct 2021'!AQ10-('QLD Oct 2021'!M10+'QLD Oct 2021'!L10))*'QLD Oct 2021'!Y10/100))*'QLD Oct 2021'!AQ10,IF(AND('QLD Oct 2021'!L10&gt;0,'QLD Oct 2021'!M10=""&gt;0),IF(($C$5*E16/'QLD Oct 2021'!AQ10&lt;'QLD Oct 2021'!L10),(0),($C$5*E16/'QLD Oct 2021'!AQ10-'QLD Oct 2021'!L10)*'QLD Oct 2021'!X10/100)*'QLD Oct 2021'!AQ10,0)))))</f>
        <v>0</v>
      </c>
      <c r="M16" s="296">
        <f>IF('QLD Oct 2021'!K10="",($C$5*F16/'QLD Oct 2021'!AR10*'QLD Oct 2021'!AC10/100)*'QLD Oct 2021'!AR10,IF($C$5*F16/'QLD Oct 2021'!AR10&gt;='QLD Oct 2021'!L10,('QLD Oct 2021'!L10*'QLD Oct 2021'!AC10/100)*'QLD Oct 2021'!AR10,($C$5*F16/'QLD Oct 2021'!AR10*'QLD Oct 2021'!AC10/100)*'QLD Oct 2021'!AR10))</f>
        <v>1260</v>
      </c>
      <c r="N16" s="296">
        <f>IF(AND('QLD Oct 2021'!L10&gt;0,'QLD Oct 2021'!M10&gt;0),IF($C$5*F16/'QLD Oct 2021'!AR10&lt;'QLD Oct 2021'!L10,0,IF(($C$5*F16/'QLD Oct 2021'!AR10-'QLD Oct 2021'!L10)&lt;=('QLD Oct 2021'!M10+'QLD Oct 2021'!L10),((($C$5*F16/'QLD Oct 2021'!AR10-'QLD Oct 2021'!L10)*'QLD Oct 2021'!AD10/100))*'QLD Oct 2021'!AR10,((('QLD Oct 2021'!M10)*'QLD Oct 2021'!AD10/100)*'QLD Oct 2021'!AR10))),0)</f>
        <v>441.63636363636374</v>
      </c>
      <c r="O16" s="296">
        <f>IF(AND('QLD Oct 2021'!M10&gt;0,'QLD Oct 2021'!N10&gt;0),IF($C$5*F16/'QLD Oct 2021'!AR10&lt;('QLD Oct 2021'!L10+'QLD Oct 2021'!M10),0,IF(($C$5*F16/'QLD Oct 2021'!AR10-'QLD Oct 2021'!L10+'QLD Oct 2021'!M10)&lt;=('QLD Oct 2021'!L10+'QLD Oct 2021'!M10+'QLD Oct 2021'!N10),((($C$5*F16/'QLD Oct 2021'!AR10-('QLD Oct 2021'!L10+'QLD Oct 2021'!M10))*'QLD Oct 2021'!AE10/100))*'QLD Oct 2021'!AR10,('QLD Oct 2021'!N10*'QLD Oct 2021'!AE10/100)*'QLD Oct 2021'!AR10)),0)</f>
        <v>0</v>
      </c>
      <c r="P16" s="296">
        <f>IF(AND('QLD Oct 2021'!N10&gt;0,'QLD Oct 2021'!O10&gt;0),IF($C$5*F16/'QLD Oct 2021'!AR10&lt;('QLD Oct 2021'!L10+'QLD Oct 2021'!M10+'QLD Oct 2021'!N10),0,IF(($C$5*F16/'QLD Oct 2021'!AR10-'QLD Oct 2021'!L10+'QLD Oct 2021'!M10+'QLD Oct 2021'!N10)&lt;=('QLD Oct 2021'!L10+'QLD Oct 2021'!M10+'QLD Oct 2021'!N10+'QLD Oct 2021'!O10),(($C$5*F16/'QLD Oct 2021'!AR10-('QLD Oct 2021'!L10+'QLD Oct 2021'!M10+'QLD Oct 2021'!N10))*'QLD Oct 2021'!AF10/100)*'QLD Oct 2021'!AR10,('QLD Oct 2021'!O10*'QLD Oct 2021'!AF10/100)*'QLD Oct 2021'!AR10)),0)</f>
        <v>0</v>
      </c>
      <c r="Q16" s="296">
        <f>IF(AND('QLD Oct 2021'!P10&gt;0,'QLD Oct 2021'!P10&gt;0),IF($C$5*F16/'QLD Oct 2021'!AR10&lt;('QLD Oct 2021'!L10+'QLD Oct 2021'!M10+'QLD Oct 2021'!N10+'QLD Oct 2021'!O10),0,IF(($C$5*F16/'QLD Oct 2021'!AR10-'QLD Oct 2021'!L10+'QLD Oct 2021'!M10+'QLD Oct 2021'!N10+'QLD Oct 2021'!O10)&lt;=('QLD Oct 2021'!L10+'QLD Oct 2021'!M10+'QLD Oct 2021'!N10+'QLD Oct 2021'!O10+'QLD Oct 2021'!P10),(($C$5*F16/'QLD Oct 2021'!AR10-('QLD Oct 2021'!L10+'QLD Oct 2021'!M10+'QLD Oct 2021'!N10+'QLD Oct 2021'!O10))*'QLD Oct 2021'!AG10/100)*'QLD Oct 2021'!AR10,('QLD Oct 2021'!P10*'QLD Oct 2021'!AG10/100)*'QLD Oct 2021'!AR10)),0)</f>
        <v>0</v>
      </c>
      <c r="R16" s="296">
        <f>IF(AND('QLD Oct 2021'!P10&gt;0,'QLD Oct 2021'!O10&gt;0),IF(($C$5*F16/'QLD Oct 2021'!AR10&lt;SUM('QLD Oct 2021'!L10:P10)),(0),($C$5*F16/'QLD Oct 2021'!AR10-SUM('QLD Oct 2021'!L10:P10))*'QLD Oct 2021'!AB10/100)* 'QLD Oct 2021'!AR10,IF(AND('QLD Oct 2021'!O10&gt;0,'QLD Oct 2021'!P10=""),IF(($C$5*F16/'QLD Oct 2021'!AR10&lt; SUM('QLD Oct 2021'!L10:O10)),(0),($C$5*F16/'QLD Oct 2021'!AR10-SUM('QLD Oct 2021'!L10:O10))*'QLD Oct 2021'!AG10/100)* 'QLD Oct 2021'!AR10,IF(AND('QLD Oct 2021'!N10&gt;0,'QLD Oct 2021'!O10=""),IF(($C$5*F16/'QLD Oct 2021'!AR10&lt; SUM('QLD Oct 2021'!L10:N10)),(0),($C$5*F16/'QLD Oct 2021'!AR10-SUM('QLD Oct 2021'!L10:N10))*'QLD Oct 2021'!AF10/100)* 'QLD Oct 2021'!AR10,IF(AND('QLD Oct 2021'!M10&gt;0,'QLD Oct 2021'!N10=""),IF(($C$5*F16/'QLD Oct 2021'!AR10&lt;'QLD Oct 2021'!M10+'QLD Oct 2021'!L10),(0),(($C$5*F16/'QLD Oct 2021'!AR10-('QLD Oct 2021'!M10+'QLD Oct 2021'!L10))*'QLD Oct 2021'!AE10/100))*'QLD Oct 2021'!AR10,IF(AND('QLD Oct 2021'!L10&gt;0,'QLD Oct 2021'!M10=""&gt;0),IF(($C$5*F16/'QLD Oct 2021'!AR10&lt;'QLD Oct 2021'!L10),(0),($C$5*F16/'QLD Oct 2021'!AR10-'QLD Oct 2021'!L10)*'QLD Oct 2021'!AD10/100)*'QLD Oct 2021'!AR10,0)))))</f>
        <v>0</v>
      </c>
      <c r="S16" s="298">
        <f t="shared" si="4"/>
        <v>3403.2727272727279</v>
      </c>
      <c r="T16" s="299">
        <f t="shared" si="5"/>
        <v>3658.7727272727279</v>
      </c>
      <c r="U16" s="300">
        <f t="shared" si="6"/>
        <v>4024.650000000001</v>
      </c>
      <c r="V16" s="114">
        <f>'QLD Oct 2021'!AT10</f>
        <v>0</v>
      </c>
      <c r="W16" s="114">
        <f>'QLD Oct 2021'!AU10</f>
        <v>0</v>
      </c>
      <c r="X16" s="114">
        <f>'QLD Oct 2021'!AV10</f>
        <v>0</v>
      </c>
      <c r="Y16" s="114">
        <f>'QLD Oct 2021'!AW10</f>
        <v>0</v>
      </c>
      <c r="Z16" s="301" t="str">
        <f t="shared" si="7"/>
        <v>No discount</v>
      </c>
      <c r="AA16" s="301" t="str">
        <f t="shared" si="8"/>
        <v>Inclusive</v>
      </c>
      <c r="AB16" s="299">
        <f t="shared" si="0"/>
        <v>3658.7727272727279</v>
      </c>
      <c r="AC16" s="299">
        <f t="shared" si="1"/>
        <v>3658.7727272727279</v>
      </c>
      <c r="AD16" s="302">
        <f t="shared" si="2"/>
        <v>4024.650000000001</v>
      </c>
      <c r="AE16" s="302">
        <f t="shared" si="2"/>
        <v>4024.650000000001</v>
      </c>
      <c r="AF16" s="303">
        <f>'QLD Oct 2021'!BF10</f>
        <v>0</v>
      </c>
      <c r="AG16" s="121" t="str">
        <f>'QLD Oct 2021'!BG10</f>
        <v>n</v>
      </c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</row>
    <row r="17" spans="1:48" ht="20" customHeight="1" x14ac:dyDescent="0.2">
      <c r="A17" s="341"/>
      <c r="B17" s="207" t="str">
        <f>'QLD Oct 2021'!F11</f>
        <v>Covau</v>
      </c>
      <c r="C17" s="207" t="str">
        <f>'QLD Oct 2021'!G11</f>
        <v>Freedom</v>
      </c>
      <c r="D17" s="296">
        <f>365*'QLD Oct 2021'!H11/100</f>
        <v>239.90454545454543</v>
      </c>
      <c r="E17" s="297">
        <f>IF('QLD Oct 2021'!AQ11=3,0.5,IF('QLD Oct 2021'!AQ11=2,0.33,0))</f>
        <v>0.5</v>
      </c>
      <c r="F17" s="297">
        <f t="shared" si="3"/>
        <v>0.5</v>
      </c>
      <c r="G17" s="296">
        <f>IF('QLD Oct 2021'!K11="",($C$5*E17/'QLD Oct 2021'!AQ11*'QLD Oct 2021'!W11/100)*'QLD Oct 2021'!AQ11,IF($C$5*E17/'QLD Oct 2021'!AQ11&gt;='QLD Oct 2021'!L11,('QLD Oct 2021'!L11*'QLD Oct 2021'!W11/100)*'QLD Oct 2021'!AQ11,($C$5*E17/'QLD Oct 2021'!AQ11*'QLD Oct 2021'!W11/100)*'QLD Oct 2021'!AQ11))</f>
        <v>1675.6363636363635</v>
      </c>
      <c r="H17" s="296">
        <f>IF(AND('QLD Oct 2021'!L11&gt;0,'QLD Oct 2021'!M11&gt;0),IF($C$5*E17/'QLD Oct 2021'!AQ11&lt;'QLD Oct 2021'!L11,0,IF(($C$5*E17/'QLD Oct 2021'!AQ11-'QLD Oct 2021'!L11)&lt;=('QLD Oct 2021'!M11+'QLD Oct 2021'!L11),((($C$5*E17/'QLD Oct 2021'!AQ11-'QLD Oct 2021'!L11)*'QLD Oct 2021'!X11/100))*'QLD Oct 2021'!AQ11,((('QLD Oct 2021'!M11)*'QLD Oct 2021'!X11/100)*'QLD Oct 2021'!AQ11))),0)</f>
        <v>574.00000000000011</v>
      </c>
      <c r="I17" s="296">
        <f>IF(AND('QLD Oct 2021'!M11&gt;0,'QLD Oct 2021'!N11&gt;0),IF($C$5*E17/'QLD Oct 2021'!AQ11&lt;('QLD Oct 2021'!L11+'QLD Oct 2021'!M11),0,IF(($C$5*E17/'QLD Oct 2021'!AQ11-'QLD Oct 2021'!L11+'QLD Oct 2021'!M11)&lt;=('QLD Oct 2021'!L11+'QLD Oct 2021'!M11+'QLD Oct 2021'!N11),((($C$5*E17/'QLD Oct 2021'!AQ11-('QLD Oct 2021'!L11+'QLD Oct 2021'!M11))*'QLD Oct 2021'!Y11/100))*'QLD Oct 2021'!AQ11,('QLD Oct 2021'!N11*'QLD Oct 2021'!Y11/100)*'QLD Oct 2021'!AQ11)),0)</f>
        <v>0</v>
      </c>
      <c r="J17" s="296">
        <f>IF(AND('QLD Oct 2021'!N11&gt;0,'QLD Oct 2021'!O11&gt;0),IF($C$5*E17/'QLD Oct 2021'!AQ11&lt;('QLD Oct 2021'!L11+'QLD Oct 2021'!M11+'QLD Oct 2021'!N11),0,IF(($C$5*E17/'QLD Oct 2021'!AQ11-'QLD Oct 2021'!L11+'QLD Oct 2021'!M11+'QLD Oct 2021'!N11)&lt;=('QLD Oct 2021'!L11+'QLD Oct 2021'!M11+'QLD Oct 2021'!N11+'QLD Oct 2021'!O11),(($C$5*E17/'QLD Oct 2021'!AQ11-('QLD Oct 2021'!L11+'QLD Oct 2021'!M11+'QLD Oct 2021'!N11))*'QLD Oct 2021'!Z11/100)*'QLD Oct 2021'!AQ11,('QLD Oct 2021'!O11*'QLD Oct 2021'!Z11/100)*'QLD Oct 2021'!AQ11)),0)</f>
        <v>0</v>
      </c>
      <c r="K17" s="296">
        <f>IF(AND('QLD Oct 2021'!O11&gt;0,'QLD Oct 2021'!P11&gt;0),IF($C$5*E17/'QLD Oct 2021'!AQ11&lt;('QLD Oct 2021'!L11+'QLD Oct 2021'!M11+'QLD Oct 2021'!N11+'QLD Oct 2021'!O11),0,IF(($C$5*E17/'QLD Oct 2021'!AQ11-'QLD Oct 2021'!L11+'QLD Oct 2021'!M11+'QLD Oct 2021'!N11+'QLD Oct 2021'!O11)&lt;=('QLD Oct 2021'!L11+'QLD Oct 2021'!M11+'QLD Oct 2021'!N11+'QLD Oct 2021'!O11+'QLD Oct 2021'!P11),(($C$5*E17/'QLD Oct 2021'!AQ11-('QLD Oct 2021'!L11+'QLD Oct 2021'!M11+'QLD Oct 2021'!N11+'QLD Oct 2021'!O11))*'QLD Oct 2021'!AA11/100)*'QLD Oct 2021'!AQ11,('QLD Oct 2021'!P11*'QLD Oct 2021'!AA11/100)*'QLD Oct 2021'!AQ11)),0)</f>
        <v>0</v>
      </c>
      <c r="L17" s="296">
        <f>IF(AND('QLD Oct 2021'!P11&gt;0,'QLD Oct 2021'!O11&gt;0),IF(($C$5*E17/'QLD Oct 2021'!AQ11&lt;SUM('QLD Oct 2021'!L11:P11)),(0),($C$5*E17/'QLD Oct 2021'!AQ11-SUM('QLD Oct 2021'!L11:P11))*'QLD Oct 2021'!AB11/100)* 'QLD Oct 2021'!AQ11,IF(AND('QLD Oct 2021'!O11&gt;0,'QLD Oct 2021'!P11=""),IF(($C$5*E17/'QLD Oct 2021'!AQ11&lt; SUM('QLD Oct 2021'!L11:O11)),(0),($C$5*E17/'QLD Oct 2021'!AQ11-SUM('QLD Oct 2021'!L11:O11))*'QLD Oct 2021'!AA11/100)* 'QLD Oct 2021'!AQ11,IF(AND('QLD Oct 2021'!N11&gt;0,'QLD Oct 2021'!O11=""),IF(($C$5*E17/'QLD Oct 2021'!AQ11&lt; SUM('QLD Oct 2021'!L11:N11)),(0),($C$5*E17/'QLD Oct 2021'!AQ11-SUM('QLD Oct 2021'!L11:N11))*'QLD Oct 2021'!Z11/100)* 'QLD Oct 2021'!AQ11,IF(AND('QLD Oct 2021'!M11&gt;0,'QLD Oct 2021'!N11=""),IF(($C$5*E17/'QLD Oct 2021'!AQ11&lt;'QLD Oct 2021'!M11+'QLD Oct 2021'!L11),(0),(($C$5*E17/'QLD Oct 2021'!AQ11-('QLD Oct 2021'!M11+'QLD Oct 2021'!L11))*'QLD Oct 2021'!Y11/100))*'QLD Oct 2021'!AQ11,IF(AND('QLD Oct 2021'!L11&gt;0,'QLD Oct 2021'!M11=""&gt;0),IF(($C$5*E17/'QLD Oct 2021'!AQ11&lt;'QLD Oct 2021'!L11),(0),($C$5*E17/'QLD Oct 2021'!AQ11-'QLD Oct 2021'!L11)*'QLD Oct 2021'!X11/100)*'QLD Oct 2021'!AQ11,0)))))</f>
        <v>0</v>
      </c>
      <c r="M17" s="296">
        <f>IF('QLD Oct 2021'!K11="",($C$5*F17/'QLD Oct 2021'!AR11*'QLD Oct 2021'!AC11/100)*'QLD Oct 2021'!AR11,IF($C$5*F17/'QLD Oct 2021'!AR11&gt;='QLD Oct 2021'!L11,('QLD Oct 2021'!L11*'QLD Oct 2021'!AC11/100)*'QLD Oct 2021'!AR11,($C$5*F17/'QLD Oct 2021'!AR11*'QLD Oct 2021'!AC11/100)*'QLD Oct 2021'!AR11))</f>
        <v>1675.6363636363635</v>
      </c>
      <c r="N17" s="296">
        <f>IF(AND('QLD Oct 2021'!L11&gt;0,'QLD Oct 2021'!M11&gt;0),IF($C$5*F17/'QLD Oct 2021'!AR11&lt;'QLD Oct 2021'!L11,0,IF(($C$5*F17/'QLD Oct 2021'!AR11-'QLD Oct 2021'!L11)&lt;=('QLD Oct 2021'!M11+'QLD Oct 2021'!L11),((($C$5*F17/'QLD Oct 2021'!AR11-'QLD Oct 2021'!L11)*'QLD Oct 2021'!AD11/100))*'QLD Oct 2021'!AR11,((('QLD Oct 2021'!M11)*'QLD Oct 2021'!AD11/100)*'QLD Oct 2021'!AR11))),0)</f>
        <v>574.00000000000011</v>
      </c>
      <c r="O17" s="296">
        <f>IF(AND('QLD Oct 2021'!M11&gt;0,'QLD Oct 2021'!N11&gt;0),IF($C$5*F17/'QLD Oct 2021'!AR11&lt;('QLD Oct 2021'!L11+'QLD Oct 2021'!M11),0,IF(($C$5*F17/'QLD Oct 2021'!AR11-'QLD Oct 2021'!L11+'QLD Oct 2021'!M11)&lt;=('QLD Oct 2021'!L11+'QLD Oct 2021'!M11+'QLD Oct 2021'!N11),((($C$5*F17/'QLD Oct 2021'!AR11-('QLD Oct 2021'!L11+'QLD Oct 2021'!M11))*'QLD Oct 2021'!AE11/100))*'QLD Oct 2021'!AR11,('QLD Oct 2021'!N11*'QLD Oct 2021'!AE11/100)*'QLD Oct 2021'!AR11)),0)</f>
        <v>0</v>
      </c>
      <c r="P17" s="296">
        <f>IF(AND('QLD Oct 2021'!N11&gt;0,'QLD Oct 2021'!O11&gt;0),IF($C$5*F17/'QLD Oct 2021'!AR11&lt;('QLD Oct 2021'!L11+'QLD Oct 2021'!M11+'QLD Oct 2021'!N11),0,IF(($C$5*F17/'QLD Oct 2021'!AR11-'QLD Oct 2021'!L11+'QLD Oct 2021'!M11+'QLD Oct 2021'!N11)&lt;=('QLD Oct 2021'!L11+'QLD Oct 2021'!M11+'QLD Oct 2021'!N11+'QLD Oct 2021'!O11),(($C$5*F17/'QLD Oct 2021'!AR11-('QLD Oct 2021'!L11+'QLD Oct 2021'!M11+'QLD Oct 2021'!N11))*'QLD Oct 2021'!AF11/100)*'QLD Oct 2021'!AR11,('QLD Oct 2021'!O11*'QLD Oct 2021'!AF11/100)*'QLD Oct 2021'!AR11)),0)</f>
        <v>0</v>
      </c>
      <c r="Q17" s="296">
        <f>IF(AND('QLD Oct 2021'!P11&gt;0,'QLD Oct 2021'!P11&gt;0),IF($C$5*F17/'QLD Oct 2021'!AR11&lt;('QLD Oct 2021'!L11+'QLD Oct 2021'!M11+'QLD Oct 2021'!N11+'QLD Oct 2021'!O11),0,IF(($C$5*F17/'QLD Oct 2021'!AR11-'QLD Oct 2021'!L11+'QLD Oct 2021'!M11+'QLD Oct 2021'!N11+'QLD Oct 2021'!O11)&lt;=('QLD Oct 2021'!L11+'QLD Oct 2021'!M11+'QLD Oct 2021'!N11+'QLD Oct 2021'!O11+'QLD Oct 2021'!P11),(($C$5*F17/'QLD Oct 2021'!AR11-('QLD Oct 2021'!L11+'QLD Oct 2021'!M11+'QLD Oct 2021'!N11+'QLD Oct 2021'!O11))*'QLD Oct 2021'!AG11/100)*'QLD Oct 2021'!AR11,('QLD Oct 2021'!P11*'QLD Oct 2021'!AG11/100)*'QLD Oct 2021'!AR11)),0)</f>
        <v>0</v>
      </c>
      <c r="R17" s="296">
        <f>IF(AND('QLD Oct 2021'!P11&gt;0,'QLD Oct 2021'!O11&gt;0),IF(($C$5*F17/'QLD Oct 2021'!AR11&lt;SUM('QLD Oct 2021'!L11:P11)),(0),($C$5*F17/'QLD Oct 2021'!AR11-SUM('QLD Oct 2021'!L11:P11))*'QLD Oct 2021'!AB11/100)* 'QLD Oct 2021'!AR11,IF(AND('QLD Oct 2021'!O11&gt;0,'QLD Oct 2021'!P11=""),IF(($C$5*F17/'QLD Oct 2021'!AR11&lt; SUM('QLD Oct 2021'!L11:O11)),(0),($C$5*F17/'QLD Oct 2021'!AR11-SUM('QLD Oct 2021'!L11:O11))*'QLD Oct 2021'!AG11/100)* 'QLD Oct 2021'!AR11,IF(AND('QLD Oct 2021'!N11&gt;0,'QLD Oct 2021'!O11=""),IF(($C$5*F17/'QLD Oct 2021'!AR11&lt; SUM('QLD Oct 2021'!L11:N11)),(0),($C$5*F17/'QLD Oct 2021'!AR11-SUM('QLD Oct 2021'!L11:N11))*'QLD Oct 2021'!AF11/100)* 'QLD Oct 2021'!AR11,IF(AND('QLD Oct 2021'!M11&gt;0,'QLD Oct 2021'!N11=""),IF(($C$5*F17/'QLD Oct 2021'!AR11&lt;'QLD Oct 2021'!M11+'QLD Oct 2021'!L11),(0),(($C$5*F17/'QLD Oct 2021'!AR11-('QLD Oct 2021'!M11+'QLD Oct 2021'!L11))*'QLD Oct 2021'!AE11/100))*'QLD Oct 2021'!AR11,IF(AND('QLD Oct 2021'!L11&gt;0,'QLD Oct 2021'!M11=""&gt;0),IF(($C$5*F17/'QLD Oct 2021'!AR11&lt;'QLD Oct 2021'!L11),(0),($C$5*F17/'QLD Oct 2021'!AR11-'QLD Oct 2021'!L11)*'QLD Oct 2021'!AD11/100)*'QLD Oct 2021'!AR11,0)))))</f>
        <v>0</v>
      </c>
      <c r="S17" s="298">
        <f t="shared" ref="S17" si="21">SUM(G17:R17)</f>
        <v>4499.272727272727</v>
      </c>
      <c r="T17" s="299">
        <f t="shared" si="5"/>
        <v>4739.1772727272728</v>
      </c>
      <c r="U17" s="300">
        <f t="shared" si="6"/>
        <v>5213.0950000000003</v>
      </c>
      <c r="V17" s="114">
        <f>'QLD Oct 2021'!AT11</f>
        <v>0</v>
      </c>
      <c r="W17" s="114">
        <f>'QLD Oct 2021'!AU11</f>
        <v>15</v>
      </c>
      <c r="X17" s="114">
        <f>'QLD Oct 2021'!AV11</f>
        <v>0</v>
      </c>
      <c r="Y17" s="114">
        <f>'QLD Oct 2021'!AW11</f>
        <v>0</v>
      </c>
      <c r="Z17" s="301" t="str">
        <f t="shared" si="7"/>
        <v>Guaranteed off usage</v>
      </c>
      <c r="AA17" s="301" t="str">
        <f t="shared" si="8"/>
        <v>Exclusive</v>
      </c>
      <c r="AB17" s="299">
        <f t="shared" si="0"/>
        <v>4064.2863636363636</v>
      </c>
      <c r="AC17" s="299">
        <f t="shared" si="1"/>
        <v>4064.2863636363636</v>
      </c>
      <c r="AD17" s="302">
        <f t="shared" si="2"/>
        <v>4470.7150000000001</v>
      </c>
      <c r="AE17" s="302">
        <f t="shared" si="2"/>
        <v>4470.7150000000001</v>
      </c>
      <c r="AF17" s="303">
        <f>'QLD Oct 2021'!BF11</f>
        <v>0</v>
      </c>
      <c r="AG17" s="121" t="str">
        <f>'QLD Oct 2021'!BG11</f>
        <v>n</v>
      </c>
      <c r="AH17" s="289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</row>
    <row r="18" spans="1:48" ht="20" customHeight="1" x14ac:dyDescent="0.2">
      <c r="A18" s="341"/>
      <c r="B18" s="207" t="str">
        <f>'QLD Oct 2021'!F12</f>
        <v>Alinta Energy</v>
      </c>
      <c r="C18" s="207" t="str">
        <f>'QLD Oct 2021'!G12</f>
        <v>Business Deal</v>
      </c>
      <c r="D18" s="296">
        <f>365*'QLD Oct 2021'!H12/100</f>
        <v>237.25</v>
      </c>
      <c r="E18" s="297">
        <f>IF('QLD Oct 2021'!AQ12=3,0.5,IF('QLD Oct 2021'!AQ12=2,0.33,0))</f>
        <v>0.5</v>
      </c>
      <c r="F18" s="297">
        <f t="shared" si="3"/>
        <v>0.5</v>
      </c>
      <c r="G18" s="296">
        <f>IF('QLD Oct 2021'!K12="",($C$5*E18/'QLD Oct 2021'!AQ12*'QLD Oct 2021'!W12/100)*'QLD Oct 2021'!AQ12,IF($C$5*E18/'QLD Oct 2021'!AQ12&gt;='QLD Oct 2021'!L12,('QLD Oct 2021'!L12*'QLD Oct 2021'!W12/100)*'QLD Oct 2021'!AQ12,($C$5*E18/'QLD Oct 2021'!AQ12*'QLD Oct 2021'!W12/100)*'QLD Oct 2021'!AQ12))</f>
        <v>1148.4000000000001</v>
      </c>
      <c r="H18" s="296">
        <f>IF(AND('QLD Oct 2021'!L12&gt;0,'QLD Oct 2021'!M12&gt;0),IF($C$5*E18/'QLD Oct 2021'!AQ12&lt;'QLD Oct 2021'!L12,0,IF(($C$5*E18/'QLD Oct 2021'!AQ12-'QLD Oct 2021'!L12)&lt;=('QLD Oct 2021'!M12+'QLD Oct 2021'!L12),((($C$5*E18/'QLD Oct 2021'!AQ12-'QLD Oct 2021'!L12)*'QLD Oct 2021'!X12/100))*'QLD Oct 2021'!AQ12,((('QLD Oct 2021'!M12)*'QLD Oct 2021'!X12/100)*'QLD Oct 2021'!AQ12))),0)</f>
        <v>446.60000000000014</v>
      </c>
      <c r="I18" s="296">
        <f>IF(AND('QLD Oct 2021'!M12&gt;0,'QLD Oct 2021'!N12&gt;0),IF($C$5*E18/'QLD Oct 2021'!AQ12&lt;('QLD Oct 2021'!L12+'QLD Oct 2021'!M12),0,IF(($C$5*E18/'QLD Oct 2021'!AQ12-'QLD Oct 2021'!L12+'QLD Oct 2021'!M12)&lt;=('QLD Oct 2021'!L12+'QLD Oct 2021'!M12+'QLD Oct 2021'!N12),((($C$5*E18/'QLD Oct 2021'!AQ12-('QLD Oct 2021'!L12+'QLD Oct 2021'!M12))*'QLD Oct 2021'!Y12/100))*'QLD Oct 2021'!AQ12,('QLD Oct 2021'!N12*'QLD Oct 2021'!Y12/100)*'QLD Oct 2021'!AQ12)),0)</f>
        <v>0</v>
      </c>
      <c r="J18" s="296">
        <f>IF(AND('QLD Oct 2021'!N12&gt;0,'QLD Oct 2021'!O12&gt;0),IF($C$5*E18/'QLD Oct 2021'!AQ12&lt;('QLD Oct 2021'!L12+'QLD Oct 2021'!M12+'QLD Oct 2021'!N12),0,IF(($C$5*E18/'QLD Oct 2021'!AQ12-'QLD Oct 2021'!L12+'QLD Oct 2021'!M12+'QLD Oct 2021'!N12)&lt;=('QLD Oct 2021'!L12+'QLD Oct 2021'!M12+'QLD Oct 2021'!N12+'QLD Oct 2021'!O12),(($C$5*E18/'QLD Oct 2021'!AQ12-('QLD Oct 2021'!L12+'QLD Oct 2021'!M12+'QLD Oct 2021'!N12))*'QLD Oct 2021'!Z12/100)*'QLD Oct 2021'!AQ12,('QLD Oct 2021'!O12*'QLD Oct 2021'!Z12/100)*'QLD Oct 2021'!AQ12)),0)</f>
        <v>0</v>
      </c>
      <c r="K18" s="296">
        <f>IF(AND('QLD Oct 2021'!O12&gt;0,'QLD Oct 2021'!P12&gt;0),IF($C$5*E18/'QLD Oct 2021'!AQ12&lt;('QLD Oct 2021'!L12+'QLD Oct 2021'!M12+'QLD Oct 2021'!N12+'QLD Oct 2021'!O12),0,IF(($C$5*E18/'QLD Oct 2021'!AQ12-'QLD Oct 2021'!L12+'QLD Oct 2021'!M12+'QLD Oct 2021'!N12+'QLD Oct 2021'!O12)&lt;=('QLD Oct 2021'!L12+'QLD Oct 2021'!M12+'QLD Oct 2021'!N12+'QLD Oct 2021'!O12+'QLD Oct 2021'!P12),(($C$5*E18/'QLD Oct 2021'!AQ12-('QLD Oct 2021'!L12+'QLD Oct 2021'!M12+'QLD Oct 2021'!N12+'QLD Oct 2021'!O12))*'QLD Oct 2021'!AA12/100)*'QLD Oct 2021'!AQ12,('QLD Oct 2021'!P12*'QLD Oct 2021'!AA12/100)*'QLD Oct 2021'!AQ12)),0)</f>
        <v>0</v>
      </c>
      <c r="L18" s="296">
        <f>IF(AND('QLD Oct 2021'!P12&gt;0,'QLD Oct 2021'!O12&gt;0),IF(($C$5*E18/'QLD Oct 2021'!AQ12&lt;SUM('QLD Oct 2021'!L12:P12)),(0),($C$5*E18/'QLD Oct 2021'!AQ12-SUM('QLD Oct 2021'!L12:P12))*'QLD Oct 2021'!AB12/100)* 'QLD Oct 2021'!AQ12,IF(AND('QLD Oct 2021'!O12&gt;0,'QLD Oct 2021'!P12=""),IF(($C$5*E18/'QLD Oct 2021'!AQ12&lt; SUM('QLD Oct 2021'!L12:O12)),(0),($C$5*E18/'QLD Oct 2021'!AQ12-SUM('QLD Oct 2021'!L12:O12))*'QLD Oct 2021'!AA12/100)* 'QLD Oct 2021'!AQ12,IF(AND('QLD Oct 2021'!N12&gt;0,'QLD Oct 2021'!O12=""),IF(($C$5*E18/'QLD Oct 2021'!AQ12&lt; SUM('QLD Oct 2021'!L12:N12)),(0),($C$5*E18/'QLD Oct 2021'!AQ12-SUM('QLD Oct 2021'!L12:N12))*'QLD Oct 2021'!Z12/100)* 'QLD Oct 2021'!AQ12,IF(AND('QLD Oct 2021'!M12&gt;0,'QLD Oct 2021'!N12=""),IF(($C$5*E18/'QLD Oct 2021'!AQ12&lt;'QLD Oct 2021'!M12+'QLD Oct 2021'!L12),(0),(($C$5*E18/'QLD Oct 2021'!AQ12-('QLD Oct 2021'!M12+'QLD Oct 2021'!L12))*'QLD Oct 2021'!Y12/100))*'QLD Oct 2021'!AQ12,IF(AND('QLD Oct 2021'!L12&gt;0,'QLD Oct 2021'!M12=""&gt;0),IF(($C$5*E18/'QLD Oct 2021'!AQ12&lt;'QLD Oct 2021'!L12),(0),($C$5*E18/'QLD Oct 2021'!AQ12-'QLD Oct 2021'!L12)*'QLD Oct 2021'!X12/100)*'QLD Oct 2021'!AQ12,0)))))</f>
        <v>0</v>
      </c>
      <c r="M18" s="296">
        <f>IF('QLD Oct 2021'!K12="",($C$5*F18/'QLD Oct 2021'!AR12*'QLD Oct 2021'!AC12/100)*'QLD Oct 2021'!AR12,IF($C$5*F18/'QLD Oct 2021'!AR12&gt;='QLD Oct 2021'!L12,('QLD Oct 2021'!L12*'QLD Oct 2021'!AC12/100)*'QLD Oct 2021'!AR12,($C$5*F18/'QLD Oct 2021'!AR12*'QLD Oct 2021'!AC12/100)*'QLD Oct 2021'!AR12))</f>
        <v>1148.4000000000001</v>
      </c>
      <c r="N18" s="296">
        <f>IF(AND('QLD Oct 2021'!L12&gt;0,'QLD Oct 2021'!M12&gt;0),IF($C$5*F18/'QLD Oct 2021'!AR12&lt;'QLD Oct 2021'!L12,0,IF(($C$5*F18/'QLD Oct 2021'!AR12-'QLD Oct 2021'!L12)&lt;=('QLD Oct 2021'!M12+'QLD Oct 2021'!L12),((($C$5*F18/'QLD Oct 2021'!AR12-'QLD Oct 2021'!L12)*'QLD Oct 2021'!AD12/100))*'QLD Oct 2021'!AR12,((('QLD Oct 2021'!M12)*'QLD Oct 2021'!AD12/100)*'QLD Oct 2021'!AR12))),0)</f>
        <v>446.60000000000014</v>
      </c>
      <c r="O18" s="296">
        <f>IF(AND('QLD Oct 2021'!M12&gt;0,'QLD Oct 2021'!N12&gt;0),IF($C$5*F18/'QLD Oct 2021'!AR12&lt;('QLD Oct 2021'!L12+'QLD Oct 2021'!M12),0,IF(($C$5*F18/'QLD Oct 2021'!AR12-'QLD Oct 2021'!L12+'QLD Oct 2021'!M12)&lt;=('QLD Oct 2021'!L12+'QLD Oct 2021'!M12+'QLD Oct 2021'!N12),((($C$5*F18/'QLD Oct 2021'!AR12-('QLD Oct 2021'!L12+'QLD Oct 2021'!M12))*'QLD Oct 2021'!AE12/100))*'QLD Oct 2021'!AR12,('QLD Oct 2021'!N12*'QLD Oct 2021'!AE12/100)*'QLD Oct 2021'!AR12)),0)</f>
        <v>0</v>
      </c>
      <c r="P18" s="296">
        <f>IF(AND('QLD Oct 2021'!N12&gt;0,'QLD Oct 2021'!O12&gt;0),IF($C$5*F18/'QLD Oct 2021'!AR12&lt;('QLD Oct 2021'!L12+'QLD Oct 2021'!M12+'QLD Oct 2021'!N12),0,IF(($C$5*F18/'QLD Oct 2021'!AR12-'QLD Oct 2021'!L12+'QLD Oct 2021'!M12+'QLD Oct 2021'!N12)&lt;=('QLD Oct 2021'!L12+'QLD Oct 2021'!M12+'QLD Oct 2021'!N12+'QLD Oct 2021'!O12),(($C$5*F18/'QLD Oct 2021'!AR12-('QLD Oct 2021'!L12+'QLD Oct 2021'!M12+'QLD Oct 2021'!N12))*'QLD Oct 2021'!AF12/100)*'QLD Oct 2021'!AR12,('QLD Oct 2021'!O12*'QLD Oct 2021'!AF12/100)*'QLD Oct 2021'!AR12)),0)</f>
        <v>0</v>
      </c>
      <c r="Q18" s="296">
        <f>IF(AND('QLD Oct 2021'!P12&gt;0,'QLD Oct 2021'!P12&gt;0),IF($C$5*F18/'QLD Oct 2021'!AR12&lt;('QLD Oct 2021'!L12+'QLD Oct 2021'!M12+'QLD Oct 2021'!N12+'QLD Oct 2021'!O12),0,IF(($C$5*F18/'QLD Oct 2021'!AR12-'QLD Oct 2021'!L12+'QLD Oct 2021'!M12+'QLD Oct 2021'!N12+'QLD Oct 2021'!O12)&lt;=('QLD Oct 2021'!L12+'QLD Oct 2021'!M12+'QLD Oct 2021'!N12+'QLD Oct 2021'!O12+'QLD Oct 2021'!P12),(($C$5*F18/'QLD Oct 2021'!AR12-('QLD Oct 2021'!L12+'QLD Oct 2021'!M12+'QLD Oct 2021'!N12+'QLD Oct 2021'!O12))*'QLD Oct 2021'!AG12/100)*'QLD Oct 2021'!AR12,('QLD Oct 2021'!P12*'QLD Oct 2021'!AG12/100)*'QLD Oct 2021'!AR12)),0)</f>
        <v>0</v>
      </c>
      <c r="R18" s="296">
        <f>IF(AND('QLD Oct 2021'!P12&gt;0,'QLD Oct 2021'!O12&gt;0),IF(($C$5*F18/'QLD Oct 2021'!AR12&lt;SUM('QLD Oct 2021'!L12:P12)),(0),($C$5*F18/'QLD Oct 2021'!AR12-SUM('QLD Oct 2021'!L12:P12))*'QLD Oct 2021'!AB12/100)* 'QLD Oct 2021'!AR12,IF(AND('QLD Oct 2021'!O12&gt;0,'QLD Oct 2021'!P12=""),IF(($C$5*F18/'QLD Oct 2021'!AR12&lt; SUM('QLD Oct 2021'!L12:O12)),(0),($C$5*F18/'QLD Oct 2021'!AR12-SUM('QLD Oct 2021'!L12:O12))*'QLD Oct 2021'!AG12/100)* 'QLD Oct 2021'!AR12,IF(AND('QLD Oct 2021'!N12&gt;0,'QLD Oct 2021'!O12=""),IF(($C$5*F18/'QLD Oct 2021'!AR12&lt; SUM('QLD Oct 2021'!L12:N12)),(0),($C$5*F18/'QLD Oct 2021'!AR12-SUM('QLD Oct 2021'!L12:N12))*'QLD Oct 2021'!AF12/100)* 'QLD Oct 2021'!AR12,IF(AND('QLD Oct 2021'!M12&gt;0,'QLD Oct 2021'!N12=""),IF(($C$5*F18/'QLD Oct 2021'!AR12&lt;'QLD Oct 2021'!M12+'QLD Oct 2021'!L12),(0),(($C$5*F18/'QLD Oct 2021'!AR12-('QLD Oct 2021'!M12+'QLD Oct 2021'!L12))*'QLD Oct 2021'!AE12/100))*'QLD Oct 2021'!AR12,IF(AND('QLD Oct 2021'!L12&gt;0,'QLD Oct 2021'!M12=""&gt;0),IF(($C$5*F18/'QLD Oct 2021'!AR12&lt;'QLD Oct 2021'!L12),(0),($C$5*F18/'QLD Oct 2021'!AR12-'QLD Oct 2021'!L12)*'QLD Oct 2021'!AD12/100)*'QLD Oct 2021'!AR12,0)))))</f>
        <v>0</v>
      </c>
      <c r="S18" s="298">
        <f t="shared" ref="S18" si="22">SUM(G18:R18)</f>
        <v>3190.0000000000009</v>
      </c>
      <c r="T18" s="299">
        <f t="shared" si="5"/>
        <v>3427.2500000000009</v>
      </c>
      <c r="U18" s="300">
        <f t="shared" si="6"/>
        <v>3769.9750000000013</v>
      </c>
      <c r="V18" s="114">
        <f>'QLD Oct 2021'!AT12</f>
        <v>0</v>
      </c>
      <c r="W18" s="114">
        <f>'QLD Oct 2021'!AU12</f>
        <v>0</v>
      </c>
      <c r="X18" s="114">
        <f>'QLD Oct 2021'!AV12</f>
        <v>0</v>
      </c>
      <c r="Y18" s="114">
        <f>'QLD Oct 2021'!AW12</f>
        <v>0</v>
      </c>
      <c r="Z18" s="301" t="str">
        <f t="shared" si="7"/>
        <v>No discount</v>
      </c>
      <c r="AA18" s="301" t="str">
        <f t="shared" si="8"/>
        <v>Exclusive</v>
      </c>
      <c r="AB18" s="299">
        <f t="shared" si="0"/>
        <v>3427.2500000000009</v>
      </c>
      <c r="AC18" s="299">
        <f t="shared" si="1"/>
        <v>3427.2500000000009</v>
      </c>
      <c r="AD18" s="302">
        <f t="shared" si="2"/>
        <v>3769.9750000000013</v>
      </c>
      <c r="AE18" s="302">
        <f t="shared" si="2"/>
        <v>3769.9750000000013</v>
      </c>
      <c r="AF18" s="303">
        <f>'QLD Oct 2021'!BF12</f>
        <v>0</v>
      </c>
      <c r="AG18" s="121" t="str">
        <f>'QLD Oct 2021'!BG12</f>
        <v>n</v>
      </c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</row>
    <row r="19" spans="1:48" ht="20" customHeight="1" thickBot="1" x14ac:dyDescent="0.25">
      <c r="A19" s="341"/>
      <c r="B19" s="315" t="str">
        <f>'QLD Oct 2021'!F13</f>
        <v>Discover Energy</v>
      </c>
      <c r="C19" s="208" t="str">
        <f>'QLD Oct 2021'!G13</f>
        <v>Business Gas Budget</v>
      </c>
      <c r="D19" s="316">
        <f>365*'QLD Oct 2021'!H13/100</f>
        <v>226.3</v>
      </c>
      <c r="E19" s="317">
        <f>IF('QLD Oct 2021'!AQ13=3,0.5,IF('QLD Oct 2021'!AQ13=2,0.33,0))</f>
        <v>0.5</v>
      </c>
      <c r="F19" s="317">
        <f t="shared" ref="F19" si="23">1-E19</f>
        <v>0.5</v>
      </c>
      <c r="G19" s="316">
        <f>IF('QLD Oct 2021'!K13="",($C$5*E19/'QLD Oct 2021'!AQ13*'QLD Oct 2021'!W13/100)*'QLD Oct 2021'!AQ13,IF($C$5*E19/'QLD Oct 2021'!AQ13&gt;='QLD Oct 2021'!L13,('QLD Oct 2021'!L13*'QLD Oct 2021'!W13/100)*'QLD Oct 2021'!AQ13,($C$5*E19/'QLD Oct 2021'!AQ13*'QLD Oct 2021'!W13/100)*'QLD Oct 2021'!AQ13))</f>
        <v>1374.5454545454545</v>
      </c>
      <c r="H19" s="316">
        <f>IF(AND('QLD Oct 2021'!L13&gt;0,'QLD Oct 2021'!M13&gt;0),IF($C$5*E19/'QLD Oct 2021'!AQ13&lt;'QLD Oct 2021'!L13,0,IF(($C$5*E19/'QLD Oct 2021'!AQ13-'QLD Oct 2021'!L13)&lt;=('QLD Oct 2021'!M13+'QLD Oct 2021'!L13),((($C$5*E19/'QLD Oct 2021'!AQ13-'QLD Oct 2021'!L13)*'QLD Oct 2021'!X13/100))*'QLD Oct 2021'!AQ13,((('QLD Oct 2021'!M13)*'QLD Oct 2021'!X13/100)*'QLD Oct 2021'!AQ13))),0)</f>
        <v>490.00000000000011</v>
      </c>
      <c r="I19" s="316">
        <f>IF(AND('QLD Oct 2021'!M13&gt;0,'QLD Oct 2021'!N13&gt;0),IF($C$5*E19/'QLD Oct 2021'!AQ13&lt;('QLD Oct 2021'!L13+'QLD Oct 2021'!M13),0,IF(($C$5*E19/'QLD Oct 2021'!AQ13-'QLD Oct 2021'!L13+'QLD Oct 2021'!M13)&lt;=('QLD Oct 2021'!L13+'QLD Oct 2021'!M13+'QLD Oct 2021'!N13),((($C$5*E19/'QLD Oct 2021'!AQ13-('QLD Oct 2021'!L13+'QLD Oct 2021'!M13))*'QLD Oct 2021'!Y13/100))*'QLD Oct 2021'!AQ13,('QLD Oct 2021'!N13*'QLD Oct 2021'!Y13/100)*'QLD Oct 2021'!AQ13)),0)</f>
        <v>0</v>
      </c>
      <c r="J19" s="316">
        <f>IF(AND('QLD Oct 2021'!N13&gt;0,'QLD Oct 2021'!O13&gt;0),IF($C$5*E19/'QLD Oct 2021'!AQ13&lt;('QLD Oct 2021'!L13+'QLD Oct 2021'!M13+'QLD Oct 2021'!N13),0,IF(($C$5*E19/'QLD Oct 2021'!AQ13-'QLD Oct 2021'!L13+'QLD Oct 2021'!M13+'QLD Oct 2021'!N13)&lt;=('QLD Oct 2021'!L13+'QLD Oct 2021'!M13+'QLD Oct 2021'!N13+'QLD Oct 2021'!O13),(($C$5*E19/'QLD Oct 2021'!AQ13-('QLD Oct 2021'!L13+'QLD Oct 2021'!M13+'QLD Oct 2021'!N13))*'QLD Oct 2021'!Z13/100)*'QLD Oct 2021'!AQ13,('QLD Oct 2021'!O13*'QLD Oct 2021'!Z13/100)*'QLD Oct 2021'!AQ13)),0)</f>
        <v>0</v>
      </c>
      <c r="K19" s="316">
        <f>IF(AND('QLD Oct 2021'!O13&gt;0,'QLD Oct 2021'!P13&gt;0),IF($C$5*E19/'QLD Oct 2021'!AQ13&lt;('QLD Oct 2021'!L13+'QLD Oct 2021'!M13+'QLD Oct 2021'!N13+'QLD Oct 2021'!O13),0,IF(($C$5*E19/'QLD Oct 2021'!AQ13-'QLD Oct 2021'!L13+'QLD Oct 2021'!M13+'QLD Oct 2021'!N13+'QLD Oct 2021'!O13)&lt;=('QLD Oct 2021'!L13+'QLD Oct 2021'!M13+'QLD Oct 2021'!N13+'QLD Oct 2021'!O13+'QLD Oct 2021'!P13),(($C$5*E19/'QLD Oct 2021'!AQ13-('QLD Oct 2021'!L13+'QLD Oct 2021'!M13+'QLD Oct 2021'!N13+'QLD Oct 2021'!O13))*'QLD Oct 2021'!AA13/100)*'QLD Oct 2021'!AQ13,('QLD Oct 2021'!P13*'QLD Oct 2021'!AA13/100)*'QLD Oct 2021'!AQ13)),0)</f>
        <v>0</v>
      </c>
      <c r="L19" s="316">
        <f>IF(AND('QLD Oct 2021'!P13&gt;0,'QLD Oct 2021'!O13&gt;0),IF(($C$5*E19/'QLD Oct 2021'!AQ13&lt;SUM('QLD Oct 2021'!L13:P13)),(0),($C$5*E19/'QLD Oct 2021'!AQ13-SUM('QLD Oct 2021'!L13:P13))*'QLD Oct 2021'!AB13/100)* 'QLD Oct 2021'!AQ13,IF(AND('QLD Oct 2021'!O13&gt;0,'QLD Oct 2021'!P13=""),IF(($C$5*E19/'QLD Oct 2021'!AQ13&lt; SUM('QLD Oct 2021'!L13:O13)),(0),($C$5*E19/'QLD Oct 2021'!AQ13-SUM('QLD Oct 2021'!L13:O13))*'QLD Oct 2021'!AA13/100)* 'QLD Oct 2021'!AQ13,IF(AND('QLD Oct 2021'!N13&gt;0,'QLD Oct 2021'!O13=""),IF(($C$5*E19/'QLD Oct 2021'!AQ13&lt; SUM('QLD Oct 2021'!L13:N13)),(0),($C$5*E19/'QLD Oct 2021'!AQ13-SUM('QLD Oct 2021'!L13:N13))*'QLD Oct 2021'!Z13/100)* 'QLD Oct 2021'!AQ13,IF(AND('QLD Oct 2021'!M13&gt;0,'QLD Oct 2021'!N13=""),IF(($C$5*E19/'QLD Oct 2021'!AQ13&lt;'QLD Oct 2021'!M13+'QLD Oct 2021'!L13),(0),(($C$5*E19/'QLD Oct 2021'!AQ13-('QLD Oct 2021'!M13+'QLD Oct 2021'!L13))*'QLD Oct 2021'!Y13/100))*'QLD Oct 2021'!AQ13,IF(AND('QLD Oct 2021'!L13&gt;0,'QLD Oct 2021'!M13=""&gt;0),IF(($C$5*E19/'QLD Oct 2021'!AQ13&lt;'QLD Oct 2021'!L13),(0),($C$5*E19/'QLD Oct 2021'!AQ13-'QLD Oct 2021'!L13)*'QLD Oct 2021'!X13/100)*'QLD Oct 2021'!AQ13,0)))))</f>
        <v>0</v>
      </c>
      <c r="M19" s="316">
        <f>IF('QLD Oct 2021'!K13="",($C$5*F19/'QLD Oct 2021'!AR13*'QLD Oct 2021'!AC13/100)*'QLD Oct 2021'!AR13,IF($C$5*F19/'QLD Oct 2021'!AR13&gt;='QLD Oct 2021'!L13,('QLD Oct 2021'!L13*'QLD Oct 2021'!AC13/100)*'QLD Oct 2021'!AR13,($C$5*F19/'QLD Oct 2021'!AR13*'QLD Oct 2021'!AC13/100)*'QLD Oct 2021'!AR13))</f>
        <v>1374.5454545454545</v>
      </c>
      <c r="N19" s="316">
        <f>IF(AND('QLD Oct 2021'!L13&gt;0,'QLD Oct 2021'!M13&gt;0),IF($C$5*F19/'QLD Oct 2021'!AR13&lt;'QLD Oct 2021'!L13,0,IF(($C$5*F19/'QLD Oct 2021'!AR13-'QLD Oct 2021'!L13)&lt;=('QLD Oct 2021'!M13+'QLD Oct 2021'!L13),((($C$5*F19/'QLD Oct 2021'!AR13-'QLD Oct 2021'!L13)*'QLD Oct 2021'!AD13/100))*'QLD Oct 2021'!AR13,((('QLD Oct 2021'!M13)*'QLD Oct 2021'!AD13/100)*'QLD Oct 2021'!AR13))),0)</f>
        <v>490.00000000000011</v>
      </c>
      <c r="O19" s="316">
        <f>IF(AND('QLD Oct 2021'!M13&gt;0,'QLD Oct 2021'!N13&gt;0),IF($C$5*F19/'QLD Oct 2021'!AR13&lt;('QLD Oct 2021'!L13+'QLD Oct 2021'!M13),0,IF(($C$5*F19/'QLD Oct 2021'!AR13-'QLD Oct 2021'!L13+'QLD Oct 2021'!M13)&lt;=('QLD Oct 2021'!L13+'QLD Oct 2021'!M13+'QLD Oct 2021'!N13),((($C$5*F19/'QLD Oct 2021'!AR13-('QLD Oct 2021'!L13+'QLD Oct 2021'!M13))*'QLD Oct 2021'!AE13/100))*'QLD Oct 2021'!AR13,('QLD Oct 2021'!N13*'QLD Oct 2021'!AE13/100)*'QLD Oct 2021'!AR13)),0)</f>
        <v>0</v>
      </c>
      <c r="P19" s="316">
        <f>IF(AND('QLD Oct 2021'!N13&gt;0,'QLD Oct 2021'!O13&gt;0),IF($C$5*F19/'QLD Oct 2021'!AR13&lt;('QLD Oct 2021'!L13+'QLD Oct 2021'!M13+'QLD Oct 2021'!N13),0,IF(($C$5*F19/'QLD Oct 2021'!AR13-'QLD Oct 2021'!L13+'QLD Oct 2021'!M13+'QLD Oct 2021'!N13)&lt;=('QLD Oct 2021'!L13+'QLD Oct 2021'!M13+'QLD Oct 2021'!N13+'QLD Oct 2021'!O13),(($C$5*F19/'QLD Oct 2021'!AR13-('QLD Oct 2021'!L13+'QLD Oct 2021'!M13+'QLD Oct 2021'!N13))*'QLD Oct 2021'!AF13/100)*'QLD Oct 2021'!AR13,('QLD Oct 2021'!O13*'QLD Oct 2021'!AF13/100)*'QLD Oct 2021'!AR13)),0)</f>
        <v>0</v>
      </c>
      <c r="Q19" s="316">
        <f>IF(AND('QLD Oct 2021'!P13&gt;0,'QLD Oct 2021'!P13&gt;0),IF($C$5*F19/'QLD Oct 2021'!AR13&lt;('QLD Oct 2021'!L13+'QLD Oct 2021'!M13+'QLD Oct 2021'!N13+'QLD Oct 2021'!O13),0,IF(($C$5*F19/'QLD Oct 2021'!AR13-'QLD Oct 2021'!L13+'QLD Oct 2021'!M13+'QLD Oct 2021'!N13+'QLD Oct 2021'!O13)&lt;=('QLD Oct 2021'!L13+'QLD Oct 2021'!M13+'QLD Oct 2021'!N13+'QLD Oct 2021'!O13+'QLD Oct 2021'!P13),(($C$5*F19/'QLD Oct 2021'!AR13-('QLD Oct 2021'!L13+'QLD Oct 2021'!M13+'QLD Oct 2021'!N13+'QLD Oct 2021'!O13))*'QLD Oct 2021'!AG13/100)*'QLD Oct 2021'!AR13,('QLD Oct 2021'!P13*'QLD Oct 2021'!AG13/100)*'QLD Oct 2021'!AR13)),0)</f>
        <v>0</v>
      </c>
      <c r="R19" s="316">
        <f>IF(AND('QLD Oct 2021'!P13&gt;0,'QLD Oct 2021'!O13&gt;0),IF(($C$5*F19/'QLD Oct 2021'!AR13&lt;SUM('QLD Oct 2021'!L13:P13)),(0),($C$5*F19/'QLD Oct 2021'!AR13-SUM('QLD Oct 2021'!L13:P13))*'QLD Oct 2021'!AB13/100)* 'QLD Oct 2021'!AR13,IF(AND('QLD Oct 2021'!O13&gt;0,'QLD Oct 2021'!P13=""),IF(($C$5*F19/'QLD Oct 2021'!AR13&lt; SUM('QLD Oct 2021'!L13:O13)),(0),($C$5*F19/'QLD Oct 2021'!AR13-SUM('QLD Oct 2021'!L13:O13))*'QLD Oct 2021'!AG13/100)* 'QLD Oct 2021'!AR13,IF(AND('QLD Oct 2021'!N13&gt;0,'QLD Oct 2021'!O13=""),IF(($C$5*F19/'QLD Oct 2021'!AR13&lt; SUM('QLD Oct 2021'!L13:N13)),(0),($C$5*F19/'QLD Oct 2021'!AR13-SUM('QLD Oct 2021'!L13:N13))*'QLD Oct 2021'!AF13/100)* 'QLD Oct 2021'!AR13,IF(AND('QLD Oct 2021'!M13&gt;0,'QLD Oct 2021'!N13=""),IF(($C$5*F19/'QLD Oct 2021'!AR13&lt;'QLD Oct 2021'!M13+'QLD Oct 2021'!L13),(0),(($C$5*F19/'QLD Oct 2021'!AR13-('QLD Oct 2021'!M13+'QLD Oct 2021'!L13))*'QLD Oct 2021'!AE13/100))*'QLD Oct 2021'!AR13,IF(AND('QLD Oct 2021'!L13&gt;0,'QLD Oct 2021'!M13=""&gt;0),IF(($C$5*F19/'QLD Oct 2021'!AR13&lt;'QLD Oct 2021'!L13),(0),($C$5*F19/'QLD Oct 2021'!AR13-'QLD Oct 2021'!L13)*'QLD Oct 2021'!AD13/100)*'QLD Oct 2021'!AR13,0)))))</f>
        <v>0</v>
      </c>
      <c r="S19" s="318">
        <f t="shared" ref="S19" si="24">SUM(G19:R19)</f>
        <v>3729.090909090909</v>
      </c>
      <c r="T19" s="229">
        <f t="shared" ref="T19" si="25">S19+D19</f>
        <v>3955.3909090909092</v>
      </c>
      <c r="U19" s="319">
        <f t="shared" ref="U19" si="26">T19*1.1</f>
        <v>4350.93</v>
      </c>
      <c r="V19" s="122">
        <f>'QLD Oct 2021'!AT13</f>
        <v>0</v>
      </c>
      <c r="W19" s="122">
        <f>'QLD Oct 2021'!AU13</f>
        <v>5</v>
      </c>
      <c r="X19" s="122">
        <f>'QLD Oct 2021'!AV13</f>
        <v>0</v>
      </c>
      <c r="Y19" s="122">
        <f>'QLD Oct 2021'!AW13</f>
        <v>0</v>
      </c>
      <c r="Z19" s="320" t="str">
        <f t="shared" ref="Z19" si="27">IF(SUM(V19:Y19)=0,"No discount",IF(V19&gt;0,"Guaranteed off bill",IF(W19&gt;0,"Guaranteed off usage",IF(X19&gt;0,"Pay-on-time off bill","Pay-on-time off usage"))))</f>
        <v>Guaranteed off usage</v>
      </c>
      <c r="AA19" s="320" t="str">
        <f t="shared" ref="AA19" si="28">IF(OR(B19="Origin Energy",B19="Red Energy",B19="Powershop"),"Inclusive","Exclusive")</f>
        <v>Exclusive</v>
      </c>
      <c r="AB19" s="229">
        <f t="shared" ref="AB19" si="29">IF(AND(Z19="Guaranteed off bill",AA19="Inclusive"),((T19*1.1)-((T19*1.1)*V19/100))/1.1,IF(AND(Z19="Guaranteed off usage",AA19="Inclusive"),((T19*1.1)-((S19*1.1)*W19/100))/1.1,IF(AND(Z19="Guaranteed off bill",AA19="Exclusive"),T19-(T19*V19/100),IF(AND(Z19="Guaranteed off usage",AA19="Exclusive"),T19-(S19*W19/100),IF(AA19="Inclusive",((T19*1.1))/1.1,T19)))))</f>
        <v>3768.9363636363637</v>
      </c>
      <c r="AC19" s="229">
        <f t="shared" ref="AC19" si="30">IF(AND(Z19="Pay-on-time off bill",AA19="Inclusive"),((AB19*1.1)-((AB19*1.1)*X19/100))/1.1,IF(AND(Z19="Pay-on-time off usage",AA19="Inclusive"),((AB19*1.1)-((S19*1.1)*Y19/100))/1.1,IF(AND(Z19="Pay-on-time off bill",AA19="Exclusive"),AB19-(AB19*X19/100),IF(AND(Z19="Pay-on-time off usage",AA19="Exclusive"),AB19-(S19*Y19/100),IF(AA19="Inclusive",((AB19*1.1))/1.1,AB19)))))</f>
        <v>3768.9363636363637</v>
      </c>
      <c r="AD19" s="321">
        <f t="shared" ref="AD19" si="31">AB19*1.1</f>
        <v>4145.8300000000008</v>
      </c>
      <c r="AE19" s="321">
        <f t="shared" ref="AE19" si="32">AC19*1.1</f>
        <v>4145.8300000000008</v>
      </c>
      <c r="AF19" s="322">
        <f>'QLD Oct 2021'!BF13</f>
        <v>0</v>
      </c>
      <c r="AG19" s="129" t="str">
        <f>'QLD Oct 2021'!BG13</f>
        <v>n</v>
      </c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</row>
    <row r="20" spans="1:48" ht="20" customHeight="1" thickTop="1" x14ac:dyDescent="0.2">
      <c r="A20" s="343" t="str">
        <f>'QLD Oct 2021'!D14</f>
        <v>Envestra Northern</v>
      </c>
      <c r="B20" s="207" t="str">
        <f>'QLD Oct 2021'!F14</f>
        <v>Origin Energy</v>
      </c>
      <c r="C20" s="207" t="str">
        <f>'QLD Oct 2021'!G14</f>
        <v>Business Go</v>
      </c>
      <c r="D20" s="296">
        <f>365*'QLD Oct 2021'!H14/100</f>
        <v>235.92272727272723</v>
      </c>
      <c r="E20" s="297">
        <f>IF('QLD Oct 2021'!AQ14=3,0.5,IF('QLD Oct 2021'!AQ14=2,0.33,0))</f>
        <v>0.5</v>
      </c>
      <c r="F20" s="297">
        <f t="shared" si="3"/>
        <v>0.5</v>
      </c>
      <c r="G20" s="296">
        <f>IF('QLD Oct 2021'!K14="",($C$5*E20/'QLD Oct 2021'!AQ14*'QLD Oct 2021'!W14/100)*'QLD Oct 2021'!AQ14,IF($C$5*E20/'QLD Oct 2021'!AQ14&gt;='QLD Oct 2021'!L14,('QLD Oct 2021'!L14*'QLD Oct 2021'!W14/100)*'QLD Oct 2021'!AQ14,($C$5*E20/'QLD Oct 2021'!AQ14*'QLD Oct 2021'!W14/100)*'QLD Oct 2021'!AQ14))</f>
        <v>1338.5454545454545</v>
      </c>
      <c r="H20" s="296">
        <f>IF(AND('QLD Oct 2021'!L14&gt;0,'QLD Oct 2021'!M14&gt;0),IF($C$5*E20/'QLD Oct 2021'!AQ14&lt;'QLD Oct 2021'!L14,0,IF(($C$5*E20/'QLD Oct 2021'!AQ14-'QLD Oct 2021'!L14)&lt;=('QLD Oct 2021'!M14+'QLD Oct 2021'!L14),((($C$5*E20/'QLD Oct 2021'!AQ14-'QLD Oct 2021'!L14)*'QLD Oct 2021'!X14/100))*'QLD Oct 2021'!AQ14,((('QLD Oct 2021'!M14)*'QLD Oct 2021'!X14/100)*'QLD Oct 2021'!AQ14))),0)</f>
        <v>458.18181818181824</v>
      </c>
      <c r="I20" s="296">
        <f>IF(AND('QLD Oct 2021'!M14&gt;0,'QLD Oct 2021'!N14&gt;0),IF($C$5*E20/'QLD Oct 2021'!AQ14&lt;('QLD Oct 2021'!L14+'QLD Oct 2021'!M14),0,IF(($C$5*E20/'QLD Oct 2021'!AQ14-'QLD Oct 2021'!L14+'QLD Oct 2021'!M14)&lt;=('QLD Oct 2021'!L14+'QLD Oct 2021'!M14+'QLD Oct 2021'!N14),((($C$5*E20/'QLD Oct 2021'!AQ14-('QLD Oct 2021'!L14+'QLD Oct 2021'!M14))*'QLD Oct 2021'!Y14/100))*'QLD Oct 2021'!AQ14,('QLD Oct 2021'!N14*'QLD Oct 2021'!Y14/100)*'QLD Oct 2021'!AQ14)),0)</f>
        <v>0</v>
      </c>
      <c r="J20" s="296">
        <f>IF(AND('QLD Oct 2021'!N14&gt;0,'QLD Oct 2021'!O14&gt;0),IF($C$5*E20/'QLD Oct 2021'!AQ14&lt;('QLD Oct 2021'!L14+'QLD Oct 2021'!M14+'QLD Oct 2021'!N14),0,IF(($C$5*E20/'QLD Oct 2021'!AQ14-'QLD Oct 2021'!L14+'QLD Oct 2021'!M14+'QLD Oct 2021'!N14)&lt;=('QLD Oct 2021'!L14+'QLD Oct 2021'!M14+'QLD Oct 2021'!N14+'QLD Oct 2021'!O14),(($C$5*E20/'QLD Oct 2021'!AQ14-('QLD Oct 2021'!L14+'QLD Oct 2021'!M14+'QLD Oct 2021'!N14))*'QLD Oct 2021'!Z14/100)*'QLD Oct 2021'!AQ14,('QLD Oct 2021'!O14*'QLD Oct 2021'!Z14/100)*'QLD Oct 2021'!AQ14)),0)</f>
        <v>0</v>
      </c>
      <c r="K20" s="296">
        <f>IF(AND('QLD Oct 2021'!O14&gt;0,'QLD Oct 2021'!P14&gt;0),IF($C$5*E20/'QLD Oct 2021'!AQ14&lt;('QLD Oct 2021'!L14+'QLD Oct 2021'!M14+'QLD Oct 2021'!N14+'QLD Oct 2021'!O14),0,IF(($C$5*E20/'QLD Oct 2021'!AQ14-'QLD Oct 2021'!L14+'QLD Oct 2021'!M14+'QLD Oct 2021'!N14+'QLD Oct 2021'!O14)&lt;=('QLD Oct 2021'!L14+'QLD Oct 2021'!M14+'QLD Oct 2021'!N14+'QLD Oct 2021'!O14+'QLD Oct 2021'!P14),(($C$5*E20/'QLD Oct 2021'!AQ14-('QLD Oct 2021'!L14+'QLD Oct 2021'!M14+'QLD Oct 2021'!N14+'QLD Oct 2021'!O14))*'QLD Oct 2021'!AA14/100)*'QLD Oct 2021'!AQ14,('QLD Oct 2021'!P14*'QLD Oct 2021'!AA14/100)*'QLD Oct 2021'!AQ14)),0)</f>
        <v>0</v>
      </c>
      <c r="L20" s="296">
        <f>IF(AND('QLD Oct 2021'!P14&gt;0,'QLD Oct 2021'!O14&gt;0),IF(($C$5*E20/'QLD Oct 2021'!AQ14&lt;SUM('QLD Oct 2021'!L14:P14)),(0),($C$5*E20/'QLD Oct 2021'!AQ14-SUM('QLD Oct 2021'!L14:P14))*'QLD Oct 2021'!AB14/100)* 'QLD Oct 2021'!AQ14,IF(AND('QLD Oct 2021'!O14&gt;0,'QLD Oct 2021'!P14=""),IF(($C$5*E20/'QLD Oct 2021'!AQ14&lt; SUM('QLD Oct 2021'!L14:O14)),(0),($C$5*E20/'QLD Oct 2021'!AQ14-SUM('QLD Oct 2021'!L14:O14))*'QLD Oct 2021'!AA14/100)* 'QLD Oct 2021'!AQ14,IF(AND('QLD Oct 2021'!N14&gt;0,'QLD Oct 2021'!O14=""),IF(($C$5*E20/'QLD Oct 2021'!AQ14&lt; SUM('QLD Oct 2021'!L14:N14)),(0),($C$5*E20/'QLD Oct 2021'!AQ14-SUM('QLD Oct 2021'!L14:N14))*'QLD Oct 2021'!Z14/100)* 'QLD Oct 2021'!AQ14,IF(AND('QLD Oct 2021'!M14&gt;0,'QLD Oct 2021'!N14=""),IF(($C$5*E20/'QLD Oct 2021'!AQ14&lt;'QLD Oct 2021'!M14+'QLD Oct 2021'!L14),(0),(($C$5*E20/'QLD Oct 2021'!AQ14-('QLD Oct 2021'!M14+'QLD Oct 2021'!L14))*'QLD Oct 2021'!Y14/100))*'QLD Oct 2021'!AQ14,IF(AND('QLD Oct 2021'!L14&gt;0,'QLD Oct 2021'!M14=""&gt;0),IF(($C$5*E20/'QLD Oct 2021'!AQ14&lt;'QLD Oct 2021'!L14),(0),($C$5*E20/'QLD Oct 2021'!AQ14-'QLD Oct 2021'!L14)*'QLD Oct 2021'!X14/100)*'QLD Oct 2021'!AQ14,0)))))</f>
        <v>0</v>
      </c>
      <c r="M20" s="296">
        <f>IF('QLD Oct 2021'!K14="",($C$5*F20/'QLD Oct 2021'!AR14*'QLD Oct 2021'!AC14/100)*'QLD Oct 2021'!AR14,IF($C$5*F20/'QLD Oct 2021'!AR14&gt;='QLD Oct 2021'!L14,('QLD Oct 2021'!L14*'QLD Oct 2021'!AC14/100)*'QLD Oct 2021'!AR14,($C$5*F20/'QLD Oct 2021'!AR14*'QLD Oct 2021'!AC14/100)*'QLD Oct 2021'!AR14))</f>
        <v>1338.5454545454545</v>
      </c>
      <c r="N20" s="296">
        <f>IF(AND('QLD Oct 2021'!L14&gt;0,'QLD Oct 2021'!M14&gt;0),IF($C$5*F20/'QLD Oct 2021'!AR14&lt;'QLD Oct 2021'!L14,0,IF(($C$5*F20/'QLD Oct 2021'!AR14-'QLD Oct 2021'!L14)&lt;=('QLD Oct 2021'!M14+'QLD Oct 2021'!L14),((($C$5*F20/'QLD Oct 2021'!AR14-'QLD Oct 2021'!L14)*'QLD Oct 2021'!AD14/100))*'QLD Oct 2021'!AR14,((('QLD Oct 2021'!M14)*'QLD Oct 2021'!AD14/100)*'QLD Oct 2021'!AR14))),0)</f>
        <v>458.18181818181824</v>
      </c>
      <c r="O20" s="296">
        <f>IF(AND('QLD Oct 2021'!M14&gt;0,'QLD Oct 2021'!N14&gt;0),IF($C$5*F20/'QLD Oct 2021'!AR14&lt;('QLD Oct 2021'!L14+'QLD Oct 2021'!M14),0,IF(($C$5*F20/'QLD Oct 2021'!AR14-'QLD Oct 2021'!L14+'QLD Oct 2021'!M14)&lt;=('QLD Oct 2021'!L14+'QLD Oct 2021'!M14+'QLD Oct 2021'!N14),((($C$5*F20/'QLD Oct 2021'!AR14-('QLD Oct 2021'!L14+'QLD Oct 2021'!M14))*'QLD Oct 2021'!AE14/100))*'QLD Oct 2021'!AR14,('QLD Oct 2021'!N14*'QLD Oct 2021'!AE14/100)*'QLD Oct 2021'!AR14)),0)</f>
        <v>0</v>
      </c>
      <c r="P20" s="296">
        <f>IF(AND('QLD Oct 2021'!N14&gt;0,'QLD Oct 2021'!O14&gt;0),IF($C$5*F20/'QLD Oct 2021'!AR14&lt;('QLD Oct 2021'!L14+'QLD Oct 2021'!M14+'QLD Oct 2021'!N14),0,IF(($C$5*F20/'QLD Oct 2021'!AR14-'QLD Oct 2021'!L14+'QLD Oct 2021'!M14+'QLD Oct 2021'!N14)&lt;=('QLD Oct 2021'!L14+'QLD Oct 2021'!M14+'QLD Oct 2021'!N14+'QLD Oct 2021'!O14),(($C$5*F20/'QLD Oct 2021'!AR14-('QLD Oct 2021'!L14+'QLD Oct 2021'!M14+'QLD Oct 2021'!N14))*'QLD Oct 2021'!AF14/100)*'QLD Oct 2021'!AR14,('QLD Oct 2021'!O14*'QLD Oct 2021'!AF14/100)*'QLD Oct 2021'!AR14)),0)</f>
        <v>0</v>
      </c>
      <c r="Q20" s="296">
        <f>IF(AND('QLD Oct 2021'!P14&gt;0,'QLD Oct 2021'!P14&gt;0),IF($C$5*F20/'QLD Oct 2021'!AR14&lt;('QLD Oct 2021'!L14+'QLD Oct 2021'!M14+'QLD Oct 2021'!N14+'QLD Oct 2021'!O14),0,IF(($C$5*F20/'QLD Oct 2021'!AR14-'QLD Oct 2021'!L14+'QLD Oct 2021'!M14+'QLD Oct 2021'!N14+'QLD Oct 2021'!O14)&lt;=('QLD Oct 2021'!L14+'QLD Oct 2021'!M14+'QLD Oct 2021'!N14+'QLD Oct 2021'!O14+'QLD Oct 2021'!P14),(($C$5*F20/'QLD Oct 2021'!AR14-('QLD Oct 2021'!L14+'QLD Oct 2021'!M14+'QLD Oct 2021'!N14+'QLD Oct 2021'!O14))*'QLD Oct 2021'!AG14/100)*'QLD Oct 2021'!AR14,('QLD Oct 2021'!P14*'QLD Oct 2021'!AG14/100)*'QLD Oct 2021'!AR14)),0)</f>
        <v>0</v>
      </c>
      <c r="R20" s="296">
        <f>IF(AND('QLD Oct 2021'!P14&gt;0,'QLD Oct 2021'!O14&gt;0),IF(($C$5*F20/'QLD Oct 2021'!AR14&lt;SUM('QLD Oct 2021'!L14:P14)),(0),($C$5*F20/'QLD Oct 2021'!AR14-SUM('QLD Oct 2021'!L14:P14))*'QLD Oct 2021'!AB14/100)* 'QLD Oct 2021'!AR14,IF(AND('QLD Oct 2021'!O14&gt;0,'QLD Oct 2021'!P14=""),IF(($C$5*F20/'QLD Oct 2021'!AR14&lt; SUM('QLD Oct 2021'!L14:O14)),(0),($C$5*F20/'QLD Oct 2021'!AR14-SUM('QLD Oct 2021'!L14:O14))*'QLD Oct 2021'!AG14/100)* 'QLD Oct 2021'!AR14,IF(AND('QLD Oct 2021'!N14&gt;0,'QLD Oct 2021'!O14=""),IF(($C$5*F20/'QLD Oct 2021'!AR14&lt; SUM('QLD Oct 2021'!L14:N14)),(0),($C$5*F20/'QLD Oct 2021'!AR14-SUM('QLD Oct 2021'!L14:N14))*'QLD Oct 2021'!AF14/100)* 'QLD Oct 2021'!AR14,IF(AND('QLD Oct 2021'!M14&gt;0,'QLD Oct 2021'!N14=""),IF(($C$5*F20/'QLD Oct 2021'!AR14&lt;'QLD Oct 2021'!M14+'QLD Oct 2021'!L14),(0),(($C$5*F20/'QLD Oct 2021'!AR14-('QLD Oct 2021'!M14+'QLD Oct 2021'!L14))*'QLD Oct 2021'!AE14/100))*'QLD Oct 2021'!AR14,IF(AND('QLD Oct 2021'!L14&gt;0,'QLD Oct 2021'!M14=""&gt;0),IF(($C$5*F20/'QLD Oct 2021'!AR14&lt;'QLD Oct 2021'!L14),(0),($C$5*F20/'QLD Oct 2021'!AR14-'QLD Oct 2021'!L14)*'QLD Oct 2021'!AD14/100)*'QLD Oct 2021'!AR14,0)))))</f>
        <v>0</v>
      </c>
      <c r="S20" s="298">
        <f t="shared" si="4"/>
        <v>3593.454545454545</v>
      </c>
      <c r="T20" s="299">
        <f t="shared" si="5"/>
        <v>3829.3772727272722</v>
      </c>
      <c r="U20" s="300">
        <f t="shared" si="6"/>
        <v>4212.3149999999996</v>
      </c>
      <c r="V20" s="114">
        <f>'QLD Oct 2021'!AT14</f>
        <v>0</v>
      </c>
      <c r="W20" s="114">
        <f>'QLD Oct 2021'!AU14</f>
        <v>8</v>
      </c>
      <c r="X20" s="114">
        <f>'QLD Oct 2021'!AV14</f>
        <v>0</v>
      </c>
      <c r="Y20" s="114">
        <f>'QLD Oct 2021'!AW14</f>
        <v>0</v>
      </c>
      <c r="Z20" s="301" t="str">
        <f t="shared" si="7"/>
        <v>Guaranteed off usage</v>
      </c>
      <c r="AA20" s="301" t="str">
        <f t="shared" si="8"/>
        <v>Inclusive</v>
      </c>
      <c r="AB20" s="299">
        <f t="shared" si="0"/>
        <v>3541.9009090909085</v>
      </c>
      <c r="AC20" s="299">
        <f t="shared" si="1"/>
        <v>3541.9009090909085</v>
      </c>
      <c r="AD20" s="302">
        <f t="shared" si="2"/>
        <v>3896.0909999999994</v>
      </c>
      <c r="AE20" s="302">
        <f t="shared" si="2"/>
        <v>3896.0909999999994</v>
      </c>
      <c r="AF20" s="303">
        <f>'QLD Oct 2021'!BF14</f>
        <v>12</v>
      </c>
      <c r="AG20" s="121" t="str">
        <f>'QLD Oct 2021'!BG14</f>
        <v>y</v>
      </c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</row>
    <row r="21" spans="1:48" ht="20" customHeight="1" x14ac:dyDescent="0.2">
      <c r="A21" s="341"/>
      <c r="B21" s="207" t="str">
        <f>'QLD Oct 2021'!F15</f>
        <v>AGL</v>
      </c>
      <c r="C21" s="207" t="str">
        <f>'QLD Oct 2021'!G15</f>
        <v>Business Flexible Saver</v>
      </c>
      <c r="D21" s="296">
        <f>365*'QLD Oct 2021'!H15/100</f>
        <v>266.11818181818182</v>
      </c>
      <c r="E21" s="297">
        <f>IF('QLD Oct 2021'!AQ15=3,0.5,IF('QLD Oct 2021'!AQ15=2,0.33,0))</f>
        <v>0.5</v>
      </c>
      <c r="F21" s="297">
        <f t="shared" ref="F21:F23" si="33">1-E21</f>
        <v>0.5</v>
      </c>
      <c r="G21" s="296">
        <f>IF('QLD Oct 2021'!K15="",($C$5*E21/'QLD Oct 2021'!AQ15*'QLD Oct 2021'!W15/100)*'QLD Oct 2021'!AQ15,IF($C$5*E21/'QLD Oct 2021'!AQ15&gt;='QLD Oct 2021'!L15,('QLD Oct 2021'!L15*'QLD Oct 2021'!W15/100)*'QLD Oct 2021'!AQ15,($C$5*E21/'QLD Oct 2021'!AQ15*'QLD Oct 2021'!W15/100)*'QLD Oct 2021'!AQ15))</f>
        <v>1686.3636363636365</v>
      </c>
      <c r="H21" s="296">
        <f>IF(AND('QLD Oct 2021'!L15&gt;0,'QLD Oct 2021'!M15&gt;0),IF($C$5*E21/'QLD Oct 2021'!AQ15&lt;'QLD Oct 2021'!L15,0,IF(($C$5*E21/'QLD Oct 2021'!AQ15-'QLD Oct 2021'!L15)&lt;=('QLD Oct 2021'!M15+'QLD Oct 2021'!L15),((($C$5*E21/'QLD Oct 2021'!AQ15-'QLD Oct 2021'!L15)*'QLD Oct 2021'!X15/100))*'QLD Oct 2021'!AQ15,((('QLD Oct 2021'!M15)*'QLD Oct 2021'!X15/100)*'QLD Oct 2021'!AQ15))),0)</f>
        <v>0</v>
      </c>
      <c r="I21" s="296">
        <f>IF(AND('QLD Oct 2021'!M15&gt;0,'QLD Oct 2021'!N15&gt;0),IF($C$5*E21/'QLD Oct 2021'!AQ15&lt;('QLD Oct 2021'!L15+'QLD Oct 2021'!M15),0,IF(($C$5*E21/'QLD Oct 2021'!AQ15-'QLD Oct 2021'!L15+'QLD Oct 2021'!M15)&lt;=('QLD Oct 2021'!L15+'QLD Oct 2021'!M15+'QLD Oct 2021'!N15),((($C$5*E21/'QLD Oct 2021'!AQ15-('QLD Oct 2021'!L15+'QLD Oct 2021'!M15))*'QLD Oct 2021'!Y15/100))*'QLD Oct 2021'!AQ15,('QLD Oct 2021'!N15*'QLD Oct 2021'!Y15/100)*'QLD Oct 2021'!AQ15)),0)</f>
        <v>0</v>
      </c>
      <c r="J21" s="296">
        <f>IF(AND('QLD Oct 2021'!N15&gt;0,'QLD Oct 2021'!O15&gt;0),IF($C$5*E21/'QLD Oct 2021'!AQ15&lt;('QLD Oct 2021'!L15+'QLD Oct 2021'!M15+'QLD Oct 2021'!N15),0,IF(($C$5*E21/'QLD Oct 2021'!AQ15-'QLD Oct 2021'!L15+'QLD Oct 2021'!M15+'QLD Oct 2021'!N15)&lt;=('QLD Oct 2021'!L15+'QLD Oct 2021'!M15+'QLD Oct 2021'!N15+'QLD Oct 2021'!O15),(($C$5*E21/'QLD Oct 2021'!AQ15-('QLD Oct 2021'!L15+'QLD Oct 2021'!M15+'QLD Oct 2021'!N15))*'QLD Oct 2021'!Z15/100)*'QLD Oct 2021'!AQ15,('QLD Oct 2021'!O15*'QLD Oct 2021'!Z15/100)*'QLD Oct 2021'!AQ15)),0)</f>
        <v>0</v>
      </c>
      <c r="K21" s="296">
        <f>IF(AND('QLD Oct 2021'!O15&gt;0,'QLD Oct 2021'!P15&gt;0),IF($C$5*E21/'QLD Oct 2021'!AQ15&lt;('QLD Oct 2021'!L15+'QLD Oct 2021'!M15+'QLD Oct 2021'!N15+'QLD Oct 2021'!O15),0,IF(($C$5*E21/'QLD Oct 2021'!AQ15-'QLD Oct 2021'!L15+'QLD Oct 2021'!M15+'QLD Oct 2021'!N15+'QLD Oct 2021'!O15)&lt;=('QLD Oct 2021'!L15+'QLD Oct 2021'!M15+'QLD Oct 2021'!N15+'QLD Oct 2021'!O15+'QLD Oct 2021'!P15),(($C$5*E21/'QLD Oct 2021'!AQ15-('QLD Oct 2021'!L15+'QLD Oct 2021'!M15+'QLD Oct 2021'!N15+'QLD Oct 2021'!O15))*'QLD Oct 2021'!AA15/100)*'QLD Oct 2021'!AQ15,('QLD Oct 2021'!P15*'QLD Oct 2021'!AA15/100)*'QLD Oct 2021'!AQ15)),0)</f>
        <v>0</v>
      </c>
      <c r="L21" s="296">
        <f>IF(AND('QLD Oct 2021'!P15&gt;0,'QLD Oct 2021'!O15&gt;0),IF(($C$5*E21/'QLD Oct 2021'!AQ15&lt;SUM('QLD Oct 2021'!L15:P15)),(0),($C$5*E21/'QLD Oct 2021'!AQ15-SUM('QLD Oct 2021'!L15:P15))*'QLD Oct 2021'!AB15/100)* 'QLD Oct 2021'!AQ15,IF(AND('QLD Oct 2021'!O15&gt;0,'QLD Oct 2021'!P15=""),IF(($C$5*E21/'QLD Oct 2021'!AQ15&lt; SUM('QLD Oct 2021'!L15:O15)),(0),($C$5*E21/'QLD Oct 2021'!AQ15-SUM('QLD Oct 2021'!L15:O15))*'QLD Oct 2021'!AA15/100)* 'QLD Oct 2021'!AQ15,IF(AND('QLD Oct 2021'!N15&gt;0,'QLD Oct 2021'!O15=""),IF(($C$5*E21/'QLD Oct 2021'!AQ15&lt; SUM('QLD Oct 2021'!L15:N15)),(0),($C$5*E21/'QLD Oct 2021'!AQ15-SUM('QLD Oct 2021'!L15:N15))*'QLD Oct 2021'!Z15/100)* 'QLD Oct 2021'!AQ15,IF(AND('QLD Oct 2021'!M15&gt;0,'QLD Oct 2021'!N15=""),IF(($C$5*E21/'QLD Oct 2021'!AQ15&lt;'QLD Oct 2021'!M15+'QLD Oct 2021'!L15),(0),(($C$5*E21/'QLD Oct 2021'!AQ15-('QLD Oct 2021'!M15+'QLD Oct 2021'!L15))*'QLD Oct 2021'!Y15/100))*'QLD Oct 2021'!AQ15,IF(AND('QLD Oct 2021'!L15&gt;0,'QLD Oct 2021'!M15=""&gt;0),IF(($C$5*E21/'QLD Oct 2021'!AQ15&lt;'QLD Oct 2021'!L15),(0),($C$5*E21/'QLD Oct 2021'!AQ15-'QLD Oct 2021'!L15)*'QLD Oct 2021'!X15/100)*'QLD Oct 2021'!AQ15,0)))))</f>
        <v>0</v>
      </c>
      <c r="M21" s="296">
        <f>IF('QLD Oct 2021'!K15="",($C$5*F21/'QLD Oct 2021'!AR15*'QLD Oct 2021'!AC15/100)*'QLD Oct 2021'!AR15,IF($C$5*F21/'QLD Oct 2021'!AR15&gt;='QLD Oct 2021'!L15,('QLD Oct 2021'!L15*'QLD Oct 2021'!AC15/100)*'QLD Oct 2021'!AR15,($C$5*F21/'QLD Oct 2021'!AR15*'QLD Oct 2021'!AC15/100)*'QLD Oct 2021'!AR15))</f>
        <v>1686.3636363636365</v>
      </c>
      <c r="N21" s="296">
        <f>IF(AND('QLD Oct 2021'!L15&gt;0,'QLD Oct 2021'!M15&gt;0),IF($C$5*F21/'QLD Oct 2021'!AR15&lt;'QLD Oct 2021'!L15,0,IF(($C$5*F21/'QLD Oct 2021'!AR15-'QLD Oct 2021'!L15)&lt;=('QLD Oct 2021'!M15+'QLD Oct 2021'!L15),((($C$5*F21/'QLD Oct 2021'!AR15-'QLD Oct 2021'!L15)*'QLD Oct 2021'!AD15/100))*'QLD Oct 2021'!AR15,((('QLD Oct 2021'!M15)*'QLD Oct 2021'!AD15/100)*'QLD Oct 2021'!AR15))),0)</f>
        <v>0</v>
      </c>
      <c r="O21" s="296">
        <f>IF(AND('QLD Oct 2021'!M15&gt;0,'QLD Oct 2021'!N15&gt;0),IF($C$5*F21/'QLD Oct 2021'!AR15&lt;('QLD Oct 2021'!L15+'QLD Oct 2021'!M15),0,IF(($C$5*F21/'QLD Oct 2021'!AR15-'QLD Oct 2021'!L15+'QLD Oct 2021'!M15)&lt;=('QLD Oct 2021'!L15+'QLD Oct 2021'!M15+'QLD Oct 2021'!N15),((($C$5*F21/'QLD Oct 2021'!AR15-('QLD Oct 2021'!L15+'QLD Oct 2021'!M15))*'QLD Oct 2021'!AE15/100))*'QLD Oct 2021'!AR15,('QLD Oct 2021'!N15*'QLD Oct 2021'!AE15/100)*'QLD Oct 2021'!AR15)),0)</f>
        <v>0</v>
      </c>
      <c r="P21" s="296">
        <f>IF(AND('QLD Oct 2021'!N15&gt;0,'QLD Oct 2021'!O15&gt;0),IF($C$5*F21/'QLD Oct 2021'!AR15&lt;('QLD Oct 2021'!L15+'QLD Oct 2021'!M15+'QLD Oct 2021'!N15),0,IF(($C$5*F21/'QLD Oct 2021'!AR15-'QLD Oct 2021'!L15+'QLD Oct 2021'!M15+'QLD Oct 2021'!N15)&lt;=('QLD Oct 2021'!L15+'QLD Oct 2021'!M15+'QLD Oct 2021'!N15+'QLD Oct 2021'!O15),(($C$5*F21/'QLD Oct 2021'!AR15-('QLD Oct 2021'!L15+'QLD Oct 2021'!M15+'QLD Oct 2021'!N15))*'QLD Oct 2021'!AF15/100)*'QLD Oct 2021'!AR15,('QLD Oct 2021'!O15*'QLD Oct 2021'!AF15/100)*'QLD Oct 2021'!AR15)),0)</f>
        <v>0</v>
      </c>
      <c r="Q21" s="296">
        <f>IF(AND('QLD Oct 2021'!P15&gt;0,'QLD Oct 2021'!P15&gt;0),IF($C$5*F21/'QLD Oct 2021'!AR15&lt;('QLD Oct 2021'!L15+'QLD Oct 2021'!M15+'QLD Oct 2021'!N15+'QLD Oct 2021'!O15),0,IF(($C$5*F21/'QLD Oct 2021'!AR15-'QLD Oct 2021'!L15+'QLD Oct 2021'!M15+'QLD Oct 2021'!N15+'QLD Oct 2021'!O15)&lt;=('QLD Oct 2021'!L15+'QLD Oct 2021'!M15+'QLD Oct 2021'!N15+'QLD Oct 2021'!O15+'QLD Oct 2021'!P15),(($C$5*F21/'QLD Oct 2021'!AR15-('QLD Oct 2021'!L15+'QLD Oct 2021'!M15+'QLD Oct 2021'!N15+'QLD Oct 2021'!O15))*'QLD Oct 2021'!AG15/100)*'QLD Oct 2021'!AR15,('QLD Oct 2021'!P15*'QLD Oct 2021'!AG15/100)*'QLD Oct 2021'!AR15)),0)</f>
        <v>0</v>
      </c>
      <c r="R21" s="296">
        <f>IF(AND('QLD Oct 2021'!P15&gt;0,'QLD Oct 2021'!O15&gt;0),IF(($C$5*F21/'QLD Oct 2021'!AR15&lt;SUM('QLD Oct 2021'!L15:P15)),(0),($C$5*F21/'QLD Oct 2021'!AR15-SUM('QLD Oct 2021'!L15:P15))*'QLD Oct 2021'!AB15/100)* 'QLD Oct 2021'!AR15,IF(AND('QLD Oct 2021'!O15&gt;0,'QLD Oct 2021'!P15=""),IF(($C$5*F21/'QLD Oct 2021'!AR15&lt; SUM('QLD Oct 2021'!L15:O15)),(0),($C$5*F21/'QLD Oct 2021'!AR15-SUM('QLD Oct 2021'!L15:O15))*'QLD Oct 2021'!AG15/100)* 'QLD Oct 2021'!AR15,IF(AND('QLD Oct 2021'!N15&gt;0,'QLD Oct 2021'!O15=""),IF(($C$5*F21/'QLD Oct 2021'!AR15&lt; SUM('QLD Oct 2021'!L15:N15)),(0),($C$5*F21/'QLD Oct 2021'!AR15-SUM('QLD Oct 2021'!L15:N15))*'QLD Oct 2021'!AF15/100)* 'QLD Oct 2021'!AR15,IF(AND('QLD Oct 2021'!M15&gt;0,'QLD Oct 2021'!N15=""),IF(($C$5*F21/'QLD Oct 2021'!AR15&lt;'QLD Oct 2021'!M15+'QLD Oct 2021'!L15),(0),(($C$5*F21/'QLD Oct 2021'!AR15-('QLD Oct 2021'!M15+'QLD Oct 2021'!L15))*'QLD Oct 2021'!AE15/100))*'QLD Oct 2021'!AR15,IF(AND('QLD Oct 2021'!L15&gt;0,'QLD Oct 2021'!M15=""&gt;0),IF(($C$5*F21/'QLD Oct 2021'!AR15&lt;'QLD Oct 2021'!L15),(0),($C$5*F21/'QLD Oct 2021'!AR15-'QLD Oct 2021'!L15)*'QLD Oct 2021'!AD15/100)*'QLD Oct 2021'!AR15,0)))))</f>
        <v>0</v>
      </c>
      <c r="S21" s="298">
        <f t="shared" ref="S21:S23" si="34">SUM(G21:R21)</f>
        <v>3372.727272727273</v>
      </c>
      <c r="T21" s="299">
        <f t="shared" ref="T21:T23" si="35">S21+D21</f>
        <v>3638.8454545454547</v>
      </c>
      <c r="U21" s="300">
        <f t="shared" ref="U21:U23" si="36">T21*1.1</f>
        <v>4002.7300000000005</v>
      </c>
      <c r="V21" s="114">
        <f>'QLD Oct 2021'!AT15</f>
        <v>0</v>
      </c>
      <c r="W21" s="114">
        <f>'QLD Oct 2021'!AU15</f>
        <v>0</v>
      </c>
      <c r="X21" s="114">
        <f>'QLD Oct 2021'!AV15</f>
        <v>0</v>
      </c>
      <c r="Y21" s="114">
        <f>'QLD Oct 2021'!AW15</f>
        <v>0</v>
      </c>
      <c r="Z21" s="301" t="str">
        <f t="shared" ref="Z21:Z23" si="37">IF(SUM(V21:Y21)=0,"No discount",IF(V21&gt;0,"Guaranteed off bill",IF(W21&gt;0,"Guaranteed off usage",IF(X21&gt;0,"Pay-on-time off bill","Pay-on-time off usage"))))</f>
        <v>No discount</v>
      </c>
      <c r="AA21" s="301" t="str">
        <f t="shared" ref="AA21:AA23" si="38">IF(OR(B21="Origin Energy",B21="Red Energy",B21="Powershop"),"Inclusive","Exclusive")</f>
        <v>Exclusive</v>
      </c>
      <c r="AB21" s="299">
        <f t="shared" ref="AB21:AB23" si="39">IF(AND(Z21="Guaranteed off bill",AA21="Inclusive"),((T21*1.1)-((T21*1.1)*V21/100))/1.1,IF(AND(Z21="Guaranteed off usage",AA21="Inclusive"),((T21*1.1)-((S21*1.1)*W21/100))/1.1,IF(AND(Z21="Guaranteed off bill",AA21="Exclusive"),T21-(T21*V21/100),IF(AND(Z21="Guaranteed off usage",AA21="Exclusive"),T21-(S21*W21/100),IF(AA21="Inclusive",((T21*1.1))/1.1,T21)))))</f>
        <v>3638.8454545454547</v>
      </c>
      <c r="AC21" s="299">
        <f t="shared" ref="AC21:AC23" si="40">IF(AND(Z21="Pay-on-time off bill",AA21="Inclusive"),((AB21*1.1)-((AB21*1.1)*X21/100))/1.1,IF(AND(Z21="Pay-on-time off usage",AA21="Inclusive"),((AB21*1.1)-((S21*1.1)*Y21/100))/1.1,IF(AND(Z21="Pay-on-time off bill",AA21="Exclusive"),AB21-(AB21*X21/100),IF(AND(Z21="Pay-on-time off usage",AA21="Exclusive"),AB21-(S21*Y21/100),IF(AA21="Inclusive",((AB21*1.1))/1.1,AB21)))))</f>
        <v>3638.8454545454547</v>
      </c>
      <c r="AD21" s="302">
        <f t="shared" ref="AD21:AD23" si="41">AB21*1.1</f>
        <v>4002.7300000000005</v>
      </c>
      <c r="AE21" s="302">
        <f t="shared" ref="AE21:AE23" si="42">AC21*1.1</f>
        <v>4002.7300000000005</v>
      </c>
      <c r="AF21" s="303">
        <f>'QLD Oct 2021'!BF15</f>
        <v>0</v>
      </c>
      <c r="AG21" s="121" t="str">
        <f>'QLD Oct 2021'!BG15</f>
        <v>n</v>
      </c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</row>
    <row r="22" spans="1:48" ht="20" customHeight="1" x14ac:dyDescent="0.2">
      <c r="A22" s="341"/>
      <c r="B22" s="207" t="str">
        <f>'QLD Oct 2021'!F16</f>
        <v>Covau</v>
      </c>
      <c r="C22" s="207" t="str">
        <f>'QLD Oct 2021'!G16</f>
        <v>Freedom</v>
      </c>
      <c r="D22" s="296">
        <f>365*'QLD Oct 2021'!H16/100</f>
        <v>239.90454545454543</v>
      </c>
      <c r="E22" s="297">
        <f>IF('QLD Oct 2021'!AQ16=3,0.5,IF('QLD Oct 2021'!AQ16=2,0.33,0))</f>
        <v>0.5</v>
      </c>
      <c r="F22" s="297">
        <f t="shared" si="33"/>
        <v>0.5</v>
      </c>
      <c r="G22" s="296">
        <f>IF('QLD Oct 2021'!K16="",($C$5*E22/'QLD Oct 2021'!AQ16*'QLD Oct 2021'!W16/100)*'QLD Oct 2021'!AQ16,IF($C$5*E22/'QLD Oct 2021'!AQ16&gt;='QLD Oct 2021'!L16,('QLD Oct 2021'!L16*'QLD Oct 2021'!W16/100)*'QLD Oct 2021'!AQ16,($C$5*E22/'QLD Oct 2021'!AQ16*'QLD Oct 2021'!W16/100)*'QLD Oct 2021'!AQ16))</f>
        <v>1675.6363636363635</v>
      </c>
      <c r="H22" s="296">
        <f>IF(AND('QLD Oct 2021'!L16&gt;0,'QLD Oct 2021'!M16&gt;0),IF($C$5*E22/'QLD Oct 2021'!AQ16&lt;'QLD Oct 2021'!L16,0,IF(($C$5*E22/'QLD Oct 2021'!AQ16-'QLD Oct 2021'!L16)&lt;=('QLD Oct 2021'!M16+'QLD Oct 2021'!L16),((($C$5*E22/'QLD Oct 2021'!AQ16-'QLD Oct 2021'!L16)*'QLD Oct 2021'!X16/100))*'QLD Oct 2021'!AQ16,((('QLD Oct 2021'!M16)*'QLD Oct 2021'!X16/100)*'QLD Oct 2021'!AQ16))),0)</f>
        <v>574.00000000000011</v>
      </c>
      <c r="I22" s="296">
        <f>IF(AND('QLD Oct 2021'!M16&gt;0,'QLD Oct 2021'!N16&gt;0),IF($C$5*E22/'QLD Oct 2021'!AQ16&lt;('QLD Oct 2021'!L16+'QLD Oct 2021'!M16),0,IF(($C$5*E22/'QLD Oct 2021'!AQ16-'QLD Oct 2021'!L16+'QLD Oct 2021'!M16)&lt;=('QLD Oct 2021'!L16+'QLD Oct 2021'!M16+'QLD Oct 2021'!N16),((($C$5*E22/'QLD Oct 2021'!AQ16-('QLD Oct 2021'!L16+'QLD Oct 2021'!M16))*'QLD Oct 2021'!Y16/100))*'QLD Oct 2021'!AQ16,('QLD Oct 2021'!N16*'QLD Oct 2021'!Y16/100)*'QLD Oct 2021'!AQ16)),0)</f>
        <v>0</v>
      </c>
      <c r="J22" s="296">
        <f>IF(AND('QLD Oct 2021'!N16&gt;0,'QLD Oct 2021'!O16&gt;0),IF($C$5*E22/'QLD Oct 2021'!AQ16&lt;('QLD Oct 2021'!L16+'QLD Oct 2021'!M16+'QLD Oct 2021'!N16),0,IF(($C$5*E22/'QLD Oct 2021'!AQ16-'QLD Oct 2021'!L16+'QLD Oct 2021'!M16+'QLD Oct 2021'!N16)&lt;=('QLD Oct 2021'!L16+'QLD Oct 2021'!M16+'QLD Oct 2021'!N16+'QLD Oct 2021'!O16),(($C$5*E22/'QLD Oct 2021'!AQ16-('QLD Oct 2021'!L16+'QLD Oct 2021'!M16+'QLD Oct 2021'!N16))*'QLD Oct 2021'!Z16/100)*'QLD Oct 2021'!AQ16,('QLD Oct 2021'!O16*'QLD Oct 2021'!Z16/100)*'QLD Oct 2021'!AQ16)),0)</f>
        <v>0</v>
      </c>
      <c r="K22" s="296">
        <f>IF(AND('QLD Oct 2021'!O16&gt;0,'QLD Oct 2021'!P16&gt;0),IF($C$5*E22/'QLD Oct 2021'!AQ16&lt;('QLD Oct 2021'!L16+'QLD Oct 2021'!M16+'QLD Oct 2021'!N16+'QLD Oct 2021'!O16),0,IF(($C$5*E22/'QLD Oct 2021'!AQ16-'QLD Oct 2021'!L16+'QLD Oct 2021'!M16+'QLD Oct 2021'!N16+'QLD Oct 2021'!O16)&lt;=('QLD Oct 2021'!L16+'QLD Oct 2021'!M16+'QLD Oct 2021'!N16+'QLD Oct 2021'!O16+'QLD Oct 2021'!P16),(($C$5*E22/'QLD Oct 2021'!AQ16-('QLD Oct 2021'!L16+'QLD Oct 2021'!M16+'QLD Oct 2021'!N16+'QLD Oct 2021'!O16))*'QLD Oct 2021'!AA16/100)*'QLD Oct 2021'!AQ16,('QLD Oct 2021'!P16*'QLD Oct 2021'!AA16/100)*'QLD Oct 2021'!AQ16)),0)</f>
        <v>0</v>
      </c>
      <c r="L22" s="296">
        <f>IF(AND('QLD Oct 2021'!P16&gt;0,'QLD Oct 2021'!O16&gt;0),IF(($C$5*E22/'QLD Oct 2021'!AQ16&lt;SUM('QLD Oct 2021'!L16:P16)),(0),($C$5*E22/'QLD Oct 2021'!AQ16-SUM('QLD Oct 2021'!L16:P16))*'QLD Oct 2021'!AB16/100)* 'QLD Oct 2021'!AQ16,IF(AND('QLD Oct 2021'!O16&gt;0,'QLD Oct 2021'!P16=""),IF(($C$5*E22/'QLD Oct 2021'!AQ16&lt; SUM('QLD Oct 2021'!L16:O16)),(0),($C$5*E22/'QLD Oct 2021'!AQ16-SUM('QLD Oct 2021'!L16:O16))*'QLD Oct 2021'!AA16/100)* 'QLD Oct 2021'!AQ16,IF(AND('QLD Oct 2021'!N16&gt;0,'QLD Oct 2021'!O16=""),IF(($C$5*E22/'QLD Oct 2021'!AQ16&lt; SUM('QLD Oct 2021'!L16:N16)),(0),($C$5*E22/'QLD Oct 2021'!AQ16-SUM('QLD Oct 2021'!L16:N16))*'QLD Oct 2021'!Z16/100)* 'QLD Oct 2021'!AQ16,IF(AND('QLD Oct 2021'!M16&gt;0,'QLD Oct 2021'!N16=""),IF(($C$5*E22/'QLD Oct 2021'!AQ16&lt;'QLD Oct 2021'!M16+'QLD Oct 2021'!L16),(0),(($C$5*E22/'QLD Oct 2021'!AQ16-('QLD Oct 2021'!M16+'QLD Oct 2021'!L16))*'QLD Oct 2021'!Y16/100))*'QLD Oct 2021'!AQ16,IF(AND('QLD Oct 2021'!L16&gt;0,'QLD Oct 2021'!M16=""&gt;0),IF(($C$5*E22/'QLD Oct 2021'!AQ16&lt;'QLD Oct 2021'!L16),(0),($C$5*E22/'QLD Oct 2021'!AQ16-'QLD Oct 2021'!L16)*'QLD Oct 2021'!X16/100)*'QLD Oct 2021'!AQ16,0)))))</f>
        <v>0</v>
      </c>
      <c r="M22" s="296">
        <f>IF('QLD Oct 2021'!K16="",($C$5*F22/'QLD Oct 2021'!AR16*'QLD Oct 2021'!AC16/100)*'QLD Oct 2021'!AR16,IF($C$5*F22/'QLD Oct 2021'!AR16&gt;='QLD Oct 2021'!L16,('QLD Oct 2021'!L16*'QLD Oct 2021'!AC16/100)*'QLD Oct 2021'!AR16,($C$5*F22/'QLD Oct 2021'!AR16*'QLD Oct 2021'!AC16/100)*'QLD Oct 2021'!AR16))</f>
        <v>1675.6363636363635</v>
      </c>
      <c r="N22" s="296">
        <f>IF(AND('QLD Oct 2021'!L16&gt;0,'QLD Oct 2021'!M16&gt;0),IF($C$5*F22/'QLD Oct 2021'!AR16&lt;'QLD Oct 2021'!L16,0,IF(($C$5*F22/'QLD Oct 2021'!AR16-'QLD Oct 2021'!L16)&lt;=('QLD Oct 2021'!M16+'QLD Oct 2021'!L16),((($C$5*F22/'QLD Oct 2021'!AR16-'QLD Oct 2021'!L16)*'QLD Oct 2021'!AD16/100))*'QLD Oct 2021'!AR16,((('QLD Oct 2021'!M16)*'QLD Oct 2021'!AD16/100)*'QLD Oct 2021'!AR16))),0)</f>
        <v>574.00000000000011</v>
      </c>
      <c r="O22" s="296">
        <f>IF(AND('QLD Oct 2021'!M16&gt;0,'QLD Oct 2021'!N16&gt;0),IF($C$5*F22/'QLD Oct 2021'!AR16&lt;('QLD Oct 2021'!L16+'QLD Oct 2021'!M16),0,IF(($C$5*F22/'QLD Oct 2021'!AR16-'QLD Oct 2021'!L16+'QLD Oct 2021'!M16)&lt;=('QLD Oct 2021'!L16+'QLD Oct 2021'!M16+'QLD Oct 2021'!N16),((($C$5*F22/'QLD Oct 2021'!AR16-('QLD Oct 2021'!L16+'QLD Oct 2021'!M16))*'QLD Oct 2021'!AE16/100))*'QLD Oct 2021'!AR16,('QLD Oct 2021'!N16*'QLD Oct 2021'!AE16/100)*'QLD Oct 2021'!AR16)),0)</f>
        <v>0</v>
      </c>
      <c r="P22" s="296">
        <f>IF(AND('QLD Oct 2021'!N16&gt;0,'QLD Oct 2021'!O16&gt;0),IF($C$5*F22/'QLD Oct 2021'!AR16&lt;('QLD Oct 2021'!L16+'QLD Oct 2021'!M16+'QLD Oct 2021'!N16),0,IF(($C$5*F22/'QLD Oct 2021'!AR16-'QLD Oct 2021'!L16+'QLD Oct 2021'!M16+'QLD Oct 2021'!N16)&lt;=('QLD Oct 2021'!L16+'QLD Oct 2021'!M16+'QLD Oct 2021'!N16+'QLD Oct 2021'!O16),(($C$5*F22/'QLD Oct 2021'!AR16-('QLD Oct 2021'!L16+'QLD Oct 2021'!M16+'QLD Oct 2021'!N16))*'QLD Oct 2021'!AF16/100)*'QLD Oct 2021'!AR16,('QLD Oct 2021'!O16*'QLD Oct 2021'!AF16/100)*'QLD Oct 2021'!AR16)),0)</f>
        <v>0</v>
      </c>
      <c r="Q22" s="296">
        <f>IF(AND('QLD Oct 2021'!P16&gt;0,'QLD Oct 2021'!P16&gt;0),IF($C$5*F22/'QLD Oct 2021'!AR16&lt;('QLD Oct 2021'!L16+'QLD Oct 2021'!M16+'QLD Oct 2021'!N16+'QLD Oct 2021'!O16),0,IF(($C$5*F22/'QLD Oct 2021'!AR16-'QLD Oct 2021'!L16+'QLD Oct 2021'!M16+'QLD Oct 2021'!N16+'QLD Oct 2021'!O16)&lt;=('QLD Oct 2021'!L16+'QLD Oct 2021'!M16+'QLD Oct 2021'!N16+'QLD Oct 2021'!O16+'QLD Oct 2021'!P16),(($C$5*F22/'QLD Oct 2021'!AR16-('QLD Oct 2021'!L16+'QLD Oct 2021'!M16+'QLD Oct 2021'!N16+'QLD Oct 2021'!O16))*'QLD Oct 2021'!AG16/100)*'QLD Oct 2021'!AR16,('QLD Oct 2021'!P16*'QLD Oct 2021'!AG16/100)*'QLD Oct 2021'!AR16)),0)</f>
        <v>0</v>
      </c>
      <c r="R22" s="296">
        <f>IF(AND('QLD Oct 2021'!P16&gt;0,'QLD Oct 2021'!O16&gt;0),IF(($C$5*F22/'QLD Oct 2021'!AR16&lt;SUM('QLD Oct 2021'!L16:P16)),(0),($C$5*F22/'QLD Oct 2021'!AR16-SUM('QLD Oct 2021'!L16:P16))*'QLD Oct 2021'!AB16/100)* 'QLD Oct 2021'!AR16,IF(AND('QLD Oct 2021'!O16&gt;0,'QLD Oct 2021'!P16=""),IF(($C$5*F22/'QLD Oct 2021'!AR16&lt; SUM('QLD Oct 2021'!L16:O16)),(0),($C$5*F22/'QLD Oct 2021'!AR16-SUM('QLD Oct 2021'!L16:O16))*'QLD Oct 2021'!AG16/100)* 'QLD Oct 2021'!AR16,IF(AND('QLD Oct 2021'!N16&gt;0,'QLD Oct 2021'!O16=""),IF(($C$5*F22/'QLD Oct 2021'!AR16&lt; SUM('QLD Oct 2021'!L16:N16)),(0),($C$5*F22/'QLD Oct 2021'!AR16-SUM('QLD Oct 2021'!L16:N16))*'QLD Oct 2021'!AF16/100)* 'QLD Oct 2021'!AR16,IF(AND('QLD Oct 2021'!M16&gt;0,'QLD Oct 2021'!N16=""),IF(($C$5*F22/'QLD Oct 2021'!AR16&lt;'QLD Oct 2021'!M16+'QLD Oct 2021'!L16),(0),(($C$5*F22/'QLD Oct 2021'!AR16-('QLD Oct 2021'!M16+'QLD Oct 2021'!L16))*'QLD Oct 2021'!AE16/100))*'QLD Oct 2021'!AR16,IF(AND('QLD Oct 2021'!L16&gt;0,'QLD Oct 2021'!M16=""&gt;0),IF(($C$5*F22/'QLD Oct 2021'!AR16&lt;'QLD Oct 2021'!L16),(0),($C$5*F22/'QLD Oct 2021'!AR16-'QLD Oct 2021'!L16)*'QLD Oct 2021'!AD16/100)*'QLD Oct 2021'!AR16,0)))))</f>
        <v>0</v>
      </c>
      <c r="S22" s="298">
        <f t="shared" si="34"/>
        <v>4499.272727272727</v>
      </c>
      <c r="T22" s="299">
        <f t="shared" si="35"/>
        <v>4739.1772727272728</v>
      </c>
      <c r="U22" s="300">
        <f t="shared" si="36"/>
        <v>5213.0950000000003</v>
      </c>
      <c r="V22" s="114">
        <f>'QLD Oct 2021'!AT16</f>
        <v>0</v>
      </c>
      <c r="W22" s="114">
        <f>'QLD Oct 2021'!AU16</f>
        <v>15</v>
      </c>
      <c r="X22" s="114">
        <f>'QLD Oct 2021'!AV16</f>
        <v>0</v>
      </c>
      <c r="Y22" s="114">
        <f>'QLD Oct 2021'!AW16</f>
        <v>0</v>
      </c>
      <c r="Z22" s="301" t="str">
        <f t="shared" si="37"/>
        <v>Guaranteed off usage</v>
      </c>
      <c r="AA22" s="301" t="str">
        <f t="shared" si="38"/>
        <v>Exclusive</v>
      </c>
      <c r="AB22" s="299">
        <f t="shared" si="39"/>
        <v>4064.2863636363636</v>
      </c>
      <c r="AC22" s="299">
        <f t="shared" si="40"/>
        <v>4064.2863636363636</v>
      </c>
      <c r="AD22" s="302">
        <f t="shared" si="41"/>
        <v>4470.7150000000001</v>
      </c>
      <c r="AE22" s="302">
        <f t="shared" si="42"/>
        <v>4470.7150000000001</v>
      </c>
      <c r="AF22" s="303">
        <f>'QLD Oct 2021'!BF16</f>
        <v>0</v>
      </c>
      <c r="AG22" s="121" t="str">
        <f>'QLD Oct 2021'!BG16</f>
        <v>n</v>
      </c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</row>
    <row r="23" spans="1:48" ht="20" customHeight="1" thickBot="1" x14ac:dyDescent="0.25">
      <c r="A23" s="344"/>
      <c r="B23" s="315" t="str">
        <f>'QLD Oct 2021'!F17</f>
        <v>Alinta Energy</v>
      </c>
      <c r="C23" s="208" t="str">
        <f>'QLD Oct 2021'!G17</f>
        <v>Business Deal</v>
      </c>
      <c r="D23" s="316">
        <f>365*'QLD Oct 2021'!H17/100</f>
        <v>237.25</v>
      </c>
      <c r="E23" s="317">
        <f>IF('QLD Oct 2021'!AQ17=3,0.5,IF('QLD Oct 2021'!AQ17=2,0.33,0))</f>
        <v>0.5</v>
      </c>
      <c r="F23" s="317">
        <f t="shared" si="33"/>
        <v>0.5</v>
      </c>
      <c r="G23" s="316">
        <f>IF('QLD Oct 2021'!K17="",($C$5*E23/'QLD Oct 2021'!AQ17*'QLD Oct 2021'!W17/100)*'QLD Oct 2021'!AQ17,IF($C$5*E23/'QLD Oct 2021'!AQ17&gt;='QLD Oct 2021'!L17,('QLD Oct 2021'!L17*'QLD Oct 2021'!W17/100)*'QLD Oct 2021'!AQ17,($C$5*E23/'QLD Oct 2021'!AQ17*'QLD Oct 2021'!W17/100)*'QLD Oct 2021'!AQ17))</f>
        <v>1148.4000000000001</v>
      </c>
      <c r="H23" s="316">
        <f>IF(AND('QLD Oct 2021'!L17&gt;0,'QLD Oct 2021'!M17&gt;0),IF($C$5*E23/'QLD Oct 2021'!AQ17&lt;'QLD Oct 2021'!L17,0,IF(($C$5*E23/'QLD Oct 2021'!AQ17-'QLD Oct 2021'!L17)&lt;=('QLD Oct 2021'!M17+'QLD Oct 2021'!L17),((($C$5*E23/'QLD Oct 2021'!AQ17-'QLD Oct 2021'!L17)*'QLD Oct 2021'!X17/100))*'QLD Oct 2021'!AQ17,((('QLD Oct 2021'!M17)*'QLD Oct 2021'!X17/100)*'QLD Oct 2021'!AQ17))),0)</f>
        <v>446.60000000000014</v>
      </c>
      <c r="I23" s="316">
        <f>IF(AND('QLD Oct 2021'!M17&gt;0,'QLD Oct 2021'!N17&gt;0),IF($C$5*E23/'QLD Oct 2021'!AQ17&lt;('QLD Oct 2021'!L17+'QLD Oct 2021'!M17),0,IF(($C$5*E23/'QLD Oct 2021'!AQ17-'QLD Oct 2021'!L17+'QLD Oct 2021'!M17)&lt;=('QLD Oct 2021'!L17+'QLD Oct 2021'!M17+'QLD Oct 2021'!N17),((($C$5*E23/'QLD Oct 2021'!AQ17-('QLD Oct 2021'!L17+'QLD Oct 2021'!M17))*'QLD Oct 2021'!Y17/100))*'QLD Oct 2021'!AQ17,('QLD Oct 2021'!N17*'QLD Oct 2021'!Y17/100)*'QLD Oct 2021'!AQ17)),0)</f>
        <v>0</v>
      </c>
      <c r="J23" s="316">
        <f>IF(AND('QLD Oct 2021'!N17&gt;0,'QLD Oct 2021'!O17&gt;0),IF($C$5*E23/'QLD Oct 2021'!AQ17&lt;('QLD Oct 2021'!L17+'QLD Oct 2021'!M17+'QLD Oct 2021'!N17),0,IF(($C$5*E23/'QLD Oct 2021'!AQ17-'QLD Oct 2021'!L17+'QLD Oct 2021'!M17+'QLD Oct 2021'!N17)&lt;=('QLD Oct 2021'!L17+'QLD Oct 2021'!M17+'QLD Oct 2021'!N17+'QLD Oct 2021'!O17),(($C$5*E23/'QLD Oct 2021'!AQ17-('QLD Oct 2021'!L17+'QLD Oct 2021'!M17+'QLD Oct 2021'!N17))*'QLD Oct 2021'!Z17/100)*'QLD Oct 2021'!AQ17,('QLD Oct 2021'!O17*'QLD Oct 2021'!Z17/100)*'QLD Oct 2021'!AQ17)),0)</f>
        <v>0</v>
      </c>
      <c r="K23" s="316">
        <f>IF(AND('QLD Oct 2021'!O17&gt;0,'QLD Oct 2021'!P17&gt;0),IF($C$5*E23/'QLD Oct 2021'!AQ17&lt;('QLD Oct 2021'!L17+'QLD Oct 2021'!M17+'QLD Oct 2021'!N17+'QLD Oct 2021'!O17),0,IF(($C$5*E23/'QLD Oct 2021'!AQ17-'QLD Oct 2021'!L17+'QLD Oct 2021'!M17+'QLD Oct 2021'!N17+'QLD Oct 2021'!O17)&lt;=('QLD Oct 2021'!L17+'QLD Oct 2021'!M17+'QLD Oct 2021'!N17+'QLD Oct 2021'!O17+'QLD Oct 2021'!P17),(($C$5*E23/'QLD Oct 2021'!AQ17-('QLD Oct 2021'!L17+'QLD Oct 2021'!M17+'QLD Oct 2021'!N17+'QLD Oct 2021'!O17))*'QLD Oct 2021'!AA17/100)*'QLD Oct 2021'!AQ17,('QLD Oct 2021'!P17*'QLD Oct 2021'!AA17/100)*'QLD Oct 2021'!AQ17)),0)</f>
        <v>0</v>
      </c>
      <c r="L23" s="316">
        <f>IF(AND('QLD Oct 2021'!P17&gt;0,'QLD Oct 2021'!O17&gt;0),IF(($C$5*E23/'QLD Oct 2021'!AQ17&lt;SUM('QLD Oct 2021'!L17:P17)),(0),($C$5*E23/'QLD Oct 2021'!AQ17-SUM('QLD Oct 2021'!L17:P17))*'QLD Oct 2021'!AB17/100)* 'QLD Oct 2021'!AQ17,IF(AND('QLD Oct 2021'!O17&gt;0,'QLD Oct 2021'!P17=""),IF(($C$5*E23/'QLD Oct 2021'!AQ17&lt; SUM('QLD Oct 2021'!L17:O17)),(0),($C$5*E23/'QLD Oct 2021'!AQ17-SUM('QLD Oct 2021'!L17:O17))*'QLD Oct 2021'!AA17/100)* 'QLD Oct 2021'!AQ17,IF(AND('QLD Oct 2021'!N17&gt;0,'QLD Oct 2021'!O17=""),IF(($C$5*E23/'QLD Oct 2021'!AQ17&lt; SUM('QLD Oct 2021'!L17:N17)),(0),($C$5*E23/'QLD Oct 2021'!AQ17-SUM('QLD Oct 2021'!L17:N17))*'QLD Oct 2021'!Z17/100)* 'QLD Oct 2021'!AQ17,IF(AND('QLD Oct 2021'!M17&gt;0,'QLD Oct 2021'!N17=""),IF(($C$5*E23/'QLD Oct 2021'!AQ17&lt;'QLD Oct 2021'!M17+'QLD Oct 2021'!L17),(0),(($C$5*E23/'QLD Oct 2021'!AQ17-('QLD Oct 2021'!M17+'QLD Oct 2021'!L17))*'QLD Oct 2021'!Y17/100))*'QLD Oct 2021'!AQ17,IF(AND('QLD Oct 2021'!L17&gt;0,'QLD Oct 2021'!M17=""&gt;0),IF(($C$5*E23/'QLD Oct 2021'!AQ17&lt;'QLD Oct 2021'!L17),(0),($C$5*E23/'QLD Oct 2021'!AQ17-'QLD Oct 2021'!L17)*'QLD Oct 2021'!X17/100)*'QLD Oct 2021'!AQ17,0)))))</f>
        <v>0</v>
      </c>
      <c r="M23" s="316">
        <f>IF('QLD Oct 2021'!K17="",($C$5*F23/'QLD Oct 2021'!AR17*'QLD Oct 2021'!AC17/100)*'QLD Oct 2021'!AR17,IF($C$5*F23/'QLD Oct 2021'!AR17&gt;='QLD Oct 2021'!L17,('QLD Oct 2021'!L17*'QLD Oct 2021'!AC17/100)*'QLD Oct 2021'!AR17,($C$5*F23/'QLD Oct 2021'!AR17*'QLD Oct 2021'!AC17/100)*'QLD Oct 2021'!AR17))</f>
        <v>1148.4000000000001</v>
      </c>
      <c r="N23" s="316">
        <f>IF(AND('QLD Oct 2021'!L17&gt;0,'QLD Oct 2021'!M17&gt;0),IF($C$5*F23/'QLD Oct 2021'!AR17&lt;'QLD Oct 2021'!L17,0,IF(($C$5*F23/'QLD Oct 2021'!AR17-'QLD Oct 2021'!L17)&lt;=('QLD Oct 2021'!M17+'QLD Oct 2021'!L17),((($C$5*F23/'QLD Oct 2021'!AR17-'QLD Oct 2021'!L17)*'QLD Oct 2021'!AD17/100))*'QLD Oct 2021'!AR17,((('QLD Oct 2021'!M17)*'QLD Oct 2021'!AD17/100)*'QLD Oct 2021'!AR17))),0)</f>
        <v>446.60000000000014</v>
      </c>
      <c r="O23" s="316">
        <f>IF(AND('QLD Oct 2021'!M17&gt;0,'QLD Oct 2021'!N17&gt;0),IF($C$5*F23/'QLD Oct 2021'!AR17&lt;('QLD Oct 2021'!L17+'QLD Oct 2021'!M17),0,IF(($C$5*F23/'QLD Oct 2021'!AR17-'QLD Oct 2021'!L17+'QLD Oct 2021'!M17)&lt;=('QLD Oct 2021'!L17+'QLD Oct 2021'!M17+'QLD Oct 2021'!N17),((($C$5*F23/'QLD Oct 2021'!AR17-('QLD Oct 2021'!L17+'QLD Oct 2021'!M17))*'QLD Oct 2021'!AE17/100))*'QLD Oct 2021'!AR17,('QLD Oct 2021'!N17*'QLD Oct 2021'!AE17/100)*'QLD Oct 2021'!AR17)),0)</f>
        <v>0</v>
      </c>
      <c r="P23" s="316">
        <f>IF(AND('QLD Oct 2021'!N17&gt;0,'QLD Oct 2021'!O17&gt;0),IF($C$5*F23/'QLD Oct 2021'!AR17&lt;('QLD Oct 2021'!L17+'QLD Oct 2021'!M17+'QLD Oct 2021'!N17),0,IF(($C$5*F23/'QLD Oct 2021'!AR17-'QLD Oct 2021'!L17+'QLD Oct 2021'!M17+'QLD Oct 2021'!N17)&lt;=('QLD Oct 2021'!L17+'QLD Oct 2021'!M17+'QLD Oct 2021'!N17+'QLD Oct 2021'!O17),(($C$5*F23/'QLD Oct 2021'!AR17-('QLD Oct 2021'!L17+'QLD Oct 2021'!M17+'QLD Oct 2021'!N17))*'QLD Oct 2021'!AF17/100)*'QLD Oct 2021'!AR17,('QLD Oct 2021'!O17*'QLD Oct 2021'!AF17/100)*'QLD Oct 2021'!AR17)),0)</f>
        <v>0</v>
      </c>
      <c r="Q23" s="316">
        <f>IF(AND('QLD Oct 2021'!P17&gt;0,'QLD Oct 2021'!P17&gt;0),IF($C$5*F23/'QLD Oct 2021'!AR17&lt;('QLD Oct 2021'!L17+'QLD Oct 2021'!M17+'QLD Oct 2021'!N17+'QLD Oct 2021'!O17),0,IF(($C$5*F23/'QLD Oct 2021'!AR17-'QLD Oct 2021'!L17+'QLD Oct 2021'!M17+'QLD Oct 2021'!N17+'QLD Oct 2021'!O17)&lt;=('QLD Oct 2021'!L17+'QLD Oct 2021'!M17+'QLD Oct 2021'!N17+'QLD Oct 2021'!O17+'QLD Oct 2021'!P17),(($C$5*F23/'QLD Oct 2021'!AR17-('QLD Oct 2021'!L17+'QLD Oct 2021'!M17+'QLD Oct 2021'!N17+'QLD Oct 2021'!O17))*'QLD Oct 2021'!AG17/100)*'QLD Oct 2021'!AR17,('QLD Oct 2021'!P17*'QLD Oct 2021'!AG17/100)*'QLD Oct 2021'!AR17)),0)</f>
        <v>0</v>
      </c>
      <c r="R23" s="316">
        <f>IF(AND('QLD Oct 2021'!P17&gt;0,'QLD Oct 2021'!O17&gt;0),IF(($C$5*F23/'QLD Oct 2021'!AR17&lt;SUM('QLD Oct 2021'!L17:P17)),(0),($C$5*F23/'QLD Oct 2021'!AR17-SUM('QLD Oct 2021'!L17:P17))*'QLD Oct 2021'!AB17/100)* 'QLD Oct 2021'!AR17,IF(AND('QLD Oct 2021'!O17&gt;0,'QLD Oct 2021'!P17=""),IF(($C$5*F23/'QLD Oct 2021'!AR17&lt; SUM('QLD Oct 2021'!L17:O17)),(0),($C$5*F23/'QLD Oct 2021'!AR17-SUM('QLD Oct 2021'!L17:O17))*'QLD Oct 2021'!AG17/100)* 'QLD Oct 2021'!AR17,IF(AND('QLD Oct 2021'!N17&gt;0,'QLD Oct 2021'!O17=""),IF(($C$5*F23/'QLD Oct 2021'!AR17&lt; SUM('QLD Oct 2021'!L17:N17)),(0),($C$5*F23/'QLD Oct 2021'!AR17-SUM('QLD Oct 2021'!L17:N17))*'QLD Oct 2021'!AF17/100)* 'QLD Oct 2021'!AR17,IF(AND('QLD Oct 2021'!M17&gt;0,'QLD Oct 2021'!N17=""),IF(($C$5*F23/'QLD Oct 2021'!AR17&lt;'QLD Oct 2021'!M17+'QLD Oct 2021'!L17),(0),(($C$5*F23/'QLD Oct 2021'!AR17-('QLD Oct 2021'!M17+'QLD Oct 2021'!L17))*'QLD Oct 2021'!AE17/100))*'QLD Oct 2021'!AR17,IF(AND('QLD Oct 2021'!L17&gt;0,'QLD Oct 2021'!M17=""&gt;0),IF(($C$5*F23/'QLD Oct 2021'!AR17&lt;'QLD Oct 2021'!L17),(0),($C$5*F23/'QLD Oct 2021'!AR17-'QLD Oct 2021'!L17)*'QLD Oct 2021'!AD17/100)*'QLD Oct 2021'!AR17,0)))))</f>
        <v>0</v>
      </c>
      <c r="S23" s="318">
        <f t="shared" si="34"/>
        <v>3190.0000000000009</v>
      </c>
      <c r="T23" s="229">
        <f t="shared" si="35"/>
        <v>3427.2500000000009</v>
      </c>
      <c r="U23" s="319">
        <f t="shared" si="36"/>
        <v>3769.9750000000013</v>
      </c>
      <c r="V23" s="122">
        <f>'QLD Oct 2021'!AT17</f>
        <v>0</v>
      </c>
      <c r="W23" s="122">
        <f>'QLD Oct 2021'!AU17</f>
        <v>0</v>
      </c>
      <c r="X23" s="122">
        <f>'QLD Oct 2021'!AV17</f>
        <v>0</v>
      </c>
      <c r="Y23" s="122">
        <f>'QLD Oct 2021'!AW17</f>
        <v>0</v>
      </c>
      <c r="Z23" s="320" t="str">
        <f t="shared" si="37"/>
        <v>No discount</v>
      </c>
      <c r="AA23" s="320" t="str">
        <f t="shared" si="38"/>
        <v>Exclusive</v>
      </c>
      <c r="AB23" s="229">
        <f t="shared" si="39"/>
        <v>3427.2500000000009</v>
      </c>
      <c r="AC23" s="229">
        <f t="shared" si="40"/>
        <v>3427.2500000000009</v>
      </c>
      <c r="AD23" s="321">
        <f t="shared" si="41"/>
        <v>3769.9750000000013</v>
      </c>
      <c r="AE23" s="321">
        <f t="shared" si="42"/>
        <v>3769.9750000000013</v>
      </c>
      <c r="AF23" s="322">
        <f>'QLD Oct 2021'!BF17</f>
        <v>0</v>
      </c>
      <c r="AG23" s="129" t="str">
        <f>'QLD Oct 2021'!BG17</f>
        <v>n</v>
      </c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</row>
    <row r="24" spans="1:48" ht="20" customHeight="1" thickTop="1" x14ac:dyDescent="0.2">
      <c r="A24" s="343" t="str">
        <f>'QLD Oct 2021'!D18</f>
        <v>Envestra Wide Bay</v>
      </c>
      <c r="B24" s="207" t="str">
        <f>'QLD Oct 2021'!F18</f>
        <v>AGL</v>
      </c>
      <c r="C24" s="207" t="str">
        <f>'QLD Oct 2021'!G18</f>
        <v>Business Flexible Saver</v>
      </c>
      <c r="D24" s="296">
        <f>365*'QLD Oct 2021'!H18/100</f>
        <v>266.11818181818182</v>
      </c>
      <c r="E24" s="297">
        <f>IF('QLD Oct 2021'!AQ18=3,0.5,IF('QLD Oct 2021'!AQ18=2,0.33,0))</f>
        <v>0.5</v>
      </c>
      <c r="F24" s="297">
        <f t="shared" si="3"/>
        <v>0.5</v>
      </c>
      <c r="G24" s="296">
        <f>IF('QLD Oct 2021'!K18="",($C$5*E24/'QLD Oct 2021'!AQ18*'QLD Oct 2021'!W18/100)*'QLD Oct 2021'!AQ18,IF($C$5*E24/'QLD Oct 2021'!AQ18&gt;='QLD Oct 2021'!L18,('QLD Oct 2021'!L18*'QLD Oct 2021'!W18/100)*'QLD Oct 2021'!AQ18,($C$5*E24/'QLD Oct 2021'!AQ18*'QLD Oct 2021'!W18/100)*'QLD Oct 2021'!AQ18))</f>
        <v>1686.3636363636365</v>
      </c>
      <c r="H24" s="296">
        <f>IF(AND('QLD Oct 2021'!L18&gt;0,'QLD Oct 2021'!M18&gt;0),IF($C$5*E24/'QLD Oct 2021'!AQ18&lt;'QLD Oct 2021'!L18,0,IF(($C$5*E24/'QLD Oct 2021'!AQ18-'QLD Oct 2021'!L18)&lt;=('QLD Oct 2021'!M18+'QLD Oct 2021'!L18),((($C$5*E24/'QLD Oct 2021'!AQ18-'QLD Oct 2021'!L18)*'QLD Oct 2021'!X18/100))*'QLD Oct 2021'!AQ18,((('QLD Oct 2021'!M18)*'QLD Oct 2021'!X18/100)*'QLD Oct 2021'!AQ18))),0)</f>
        <v>0</v>
      </c>
      <c r="I24" s="296">
        <f>IF(AND('QLD Oct 2021'!M18&gt;0,'QLD Oct 2021'!N18&gt;0),IF($C$5*E24/'QLD Oct 2021'!AQ18&lt;('QLD Oct 2021'!L18+'QLD Oct 2021'!M18),0,IF(($C$5*E24/'QLD Oct 2021'!AQ18-'QLD Oct 2021'!L18+'QLD Oct 2021'!M18)&lt;=('QLD Oct 2021'!L18+'QLD Oct 2021'!M18+'QLD Oct 2021'!N18),((($C$5*E24/'QLD Oct 2021'!AQ18-('QLD Oct 2021'!L18+'QLD Oct 2021'!M18))*'QLD Oct 2021'!Y18/100))*'QLD Oct 2021'!AQ18,('QLD Oct 2021'!N18*'QLD Oct 2021'!Y18/100)*'QLD Oct 2021'!AQ18)),0)</f>
        <v>0</v>
      </c>
      <c r="J24" s="296">
        <f>IF(AND('QLD Oct 2021'!N18&gt;0,'QLD Oct 2021'!O18&gt;0),IF($C$5*E24/'QLD Oct 2021'!AQ18&lt;('QLD Oct 2021'!L18+'QLD Oct 2021'!M18+'QLD Oct 2021'!N18),0,IF(($C$5*E24/'QLD Oct 2021'!AQ18-'QLD Oct 2021'!L18+'QLD Oct 2021'!M18+'QLD Oct 2021'!N18)&lt;=('QLD Oct 2021'!L18+'QLD Oct 2021'!M18+'QLD Oct 2021'!N18+'QLD Oct 2021'!O18),(($C$5*E24/'QLD Oct 2021'!AQ18-('QLD Oct 2021'!L18+'QLD Oct 2021'!M18+'QLD Oct 2021'!N18))*'QLD Oct 2021'!Z18/100)*'QLD Oct 2021'!AQ18,('QLD Oct 2021'!O18*'QLD Oct 2021'!Z18/100)*'QLD Oct 2021'!AQ18)),0)</f>
        <v>0</v>
      </c>
      <c r="K24" s="296">
        <f>IF(AND('QLD Oct 2021'!O18&gt;0,'QLD Oct 2021'!P18&gt;0),IF($C$5*E24/'QLD Oct 2021'!AQ18&lt;('QLD Oct 2021'!L18+'QLD Oct 2021'!M18+'QLD Oct 2021'!N18+'QLD Oct 2021'!O18),0,IF(($C$5*E24/'QLD Oct 2021'!AQ18-'QLD Oct 2021'!L18+'QLD Oct 2021'!M18+'QLD Oct 2021'!N18+'QLD Oct 2021'!O18)&lt;=('QLD Oct 2021'!L18+'QLD Oct 2021'!M18+'QLD Oct 2021'!N18+'QLD Oct 2021'!O18+'QLD Oct 2021'!P18),(($C$5*E24/'QLD Oct 2021'!AQ18-('QLD Oct 2021'!L18+'QLD Oct 2021'!M18+'QLD Oct 2021'!N18+'QLD Oct 2021'!O18))*'QLD Oct 2021'!AA18/100)*'QLD Oct 2021'!AQ18,('QLD Oct 2021'!P18*'QLD Oct 2021'!AA18/100)*'QLD Oct 2021'!AQ18)),0)</f>
        <v>0</v>
      </c>
      <c r="L24" s="296">
        <f>IF(AND('QLD Oct 2021'!P18&gt;0,'QLD Oct 2021'!O18&gt;0),IF(($C$5*E24/'QLD Oct 2021'!AQ18&lt;SUM('QLD Oct 2021'!L18:P18)),(0),($C$5*E24/'QLD Oct 2021'!AQ18-SUM('QLD Oct 2021'!L18:P18))*'QLD Oct 2021'!AB18/100)* 'QLD Oct 2021'!AQ18,IF(AND('QLD Oct 2021'!O18&gt;0,'QLD Oct 2021'!P18=""),IF(($C$5*E24/'QLD Oct 2021'!AQ18&lt; SUM('QLD Oct 2021'!L18:O18)),(0),($C$5*E24/'QLD Oct 2021'!AQ18-SUM('QLD Oct 2021'!L18:O18))*'QLD Oct 2021'!AA18/100)* 'QLD Oct 2021'!AQ18,IF(AND('QLD Oct 2021'!N18&gt;0,'QLD Oct 2021'!O18=""),IF(($C$5*E24/'QLD Oct 2021'!AQ18&lt; SUM('QLD Oct 2021'!L18:N18)),(0),($C$5*E24/'QLD Oct 2021'!AQ18-SUM('QLD Oct 2021'!L18:N18))*'QLD Oct 2021'!Z18/100)* 'QLD Oct 2021'!AQ18,IF(AND('QLD Oct 2021'!M18&gt;0,'QLD Oct 2021'!N18=""),IF(($C$5*E24/'QLD Oct 2021'!AQ18&lt;'QLD Oct 2021'!M18+'QLD Oct 2021'!L18),(0),(($C$5*E24/'QLD Oct 2021'!AQ18-('QLD Oct 2021'!M18+'QLD Oct 2021'!L18))*'QLD Oct 2021'!Y18/100))*'QLD Oct 2021'!AQ18,IF(AND('QLD Oct 2021'!L18&gt;0,'QLD Oct 2021'!M18=""&gt;0),IF(($C$5*E24/'QLD Oct 2021'!AQ18&lt;'QLD Oct 2021'!L18),(0),($C$5*E24/'QLD Oct 2021'!AQ18-'QLD Oct 2021'!L18)*'QLD Oct 2021'!X18/100)*'QLD Oct 2021'!AQ18,0)))))</f>
        <v>0</v>
      </c>
      <c r="M24" s="296">
        <f>IF('QLD Oct 2021'!K18="",($C$5*F24/'QLD Oct 2021'!AR18*'QLD Oct 2021'!AC18/100)*'QLD Oct 2021'!AR18,IF($C$5*F24/'QLD Oct 2021'!AR18&gt;='QLD Oct 2021'!L18,('QLD Oct 2021'!L18*'QLD Oct 2021'!AC18/100)*'QLD Oct 2021'!AR18,($C$5*F24/'QLD Oct 2021'!AR18*'QLD Oct 2021'!AC18/100)*'QLD Oct 2021'!AR18))</f>
        <v>1686.3636363636365</v>
      </c>
      <c r="N24" s="296">
        <f>IF(AND('QLD Oct 2021'!L18&gt;0,'QLD Oct 2021'!M18&gt;0),IF($C$5*F24/'QLD Oct 2021'!AR18&lt;'QLD Oct 2021'!L18,0,IF(($C$5*F24/'QLD Oct 2021'!AR18-'QLD Oct 2021'!L18)&lt;=('QLD Oct 2021'!M18+'QLD Oct 2021'!L18),((($C$5*F24/'QLD Oct 2021'!AR18-'QLD Oct 2021'!L18)*'QLD Oct 2021'!AD18/100))*'QLD Oct 2021'!AR18,((('QLD Oct 2021'!M18)*'QLD Oct 2021'!AD18/100)*'QLD Oct 2021'!AR18))),0)</f>
        <v>0</v>
      </c>
      <c r="O24" s="296">
        <f>IF(AND('QLD Oct 2021'!M18&gt;0,'QLD Oct 2021'!N18&gt;0),IF($C$5*F24/'QLD Oct 2021'!AR18&lt;('QLD Oct 2021'!L18+'QLD Oct 2021'!M18),0,IF(($C$5*F24/'QLD Oct 2021'!AR18-'QLD Oct 2021'!L18+'QLD Oct 2021'!M18)&lt;=('QLD Oct 2021'!L18+'QLD Oct 2021'!M18+'QLD Oct 2021'!N18),((($C$5*F24/'QLD Oct 2021'!AR18-('QLD Oct 2021'!L18+'QLD Oct 2021'!M18))*'QLD Oct 2021'!AE18/100))*'QLD Oct 2021'!AR18,('QLD Oct 2021'!N18*'QLD Oct 2021'!AE18/100)*'QLD Oct 2021'!AR18)),0)</f>
        <v>0</v>
      </c>
      <c r="P24" s="296">
        <f>IF(AND('QLD Oct 2021'!N18&gt;0,'QLD Oct 2021'!O18&gt;0),IF($C$5*F24/'QLD Oct 2021'!AR18&lt;('QLD Oct 2021'!L18+'QLD Oct 2021'!M18+'QLD Oct 2021'!N18),0,IF(($C$5*F24/'QLD Oct 2021'!AR18-'QLD Oct 2021'!L18+'QLD Oct 2021'!M18+'QLD Oct 2021'!N18)&lt;=('QLD Oct 2021'!L18+'QLD Oct 2021'!M18+'QLD Oct 2021'!N18+'QLD Oct 2021'!O18),(($C$5*F24/'QLD Oct 2021'!AR18-('QLD Oct 2021'!L18+'QLD Oct 2021'!M18+'QLD Oct 2021'!N18))*'QLD Oct 2021'!AF18/100)*'QLD Oct 2021'!AR18,('QLD Oct 2021'!O18*'QLD Oct 2021'!AF18/100)*'QLD Oct 2021'!AR18)),0)</f>
        <v>0</v>
      </c>
      <c r="Q24" s="296">
        <f>IF(AND('QLD Oct 2021'!P18&gt;0,'QLD Oct 2021'!P18&gt;0),IF($C$5*F24/'QLD Oct 2021'!AR18&lt;('QLD Oct 2021'!L18+'QLD Oct 2021'!M18+'QLD Oct 2021'!N18+'QLD Oct 2021'!O18),0,IF(($C$5*F24/'QLD Oct 2021'!AR18-'QLD Oct 2021'!L18+'QLD Oct 2021'!M18+'QLD Oct 2021'!N18+'QLD Oct 2021'!O18)&lt;=('QLD Oct 2021'!L18+'QLD Oct 2021'!M18+'QLD Oct 2021'!N18+'QLD Oct 2021'!O18+'QLD Oct 2021'!P18),(($C$5*F24/'QLD Oct 2021'!AR18-('QLD Oct 2021'!L18+'QLD Oct 2021'!M18+'QLD Oct 2021'!N18+'QLD Oct 2021'!O18))*'QLD Oct 2021'!AG18/100)*'QLD Oct 2021'!AR18,('QLD Oct 2021'!P18*'QLD Oct 2021'!AG18/100)*'QLD Oct 2021'!AR18)),0)</f>
        <v>0</v>
      </c>
      <c r="R24" s="296">
        <f>IF(AND('QLD Oct 2021'!P18&gt;0,'QLD Oct 2021'!O18&gt;0),IF(($C$5*F24/'QLD Oct 2021'!AR18&lt;SUM('QLD Oct 2021'!L18:P18)),(0),($C$5*F24/'QLD Oct 2021'!AR18-SUM('QLD Oct 2021'!L18:P18))*'QLD Oct 2021'!AB18/100)* 'QLD Oct 2021'!AR18,IF(AND('QLD Oct 2021'!O18&gt;0,'QLD Oct 2021'!P18=""),IF(($C$5*F24/'QLD Oct 2021'!AR18&lt; SUM('QLD Oct 2021'!L18:O18)),(0),($C$5*F24/'QLD Oct 2021'!AR18-SUM('QLD Oct 2021'!L18:O18))*'QLD Oct 2021'!AG18/100)* 'QLD Oct 2021'!AR18,IF(AND('QLD Oct 2021'!N18&gt;0,'QLD Oct 2021'!O18=""),IF(($C$5*F24/'QLD Oct 2021'!AR18&lt; SUM('QLD Oct 2021'!L18:N18)),(0),($C$5*F24/'QLD Oct 2021'!AR18-SUM('QLD Oct 2021'!L18:N18))*'QLD Oct 2021'!AF18/100)* 'QLD Oct 2021'!AR18,IF(AND('QLD Oct 2021'!M18&gt;0,'QLD Oct 2021'!N18=""),IF(($C$5*F24/'QLD Oct 2021'!AR18&lt;'QLD Oct 2021'!M18+'QLD Oct 2021'!L18),(0),(($C$5*F24/'QLD Oct 2021'!AR18-('QLD Oct 2021'!M18+'QLD Oct 2021'!L18))*'QLD Oct 2021'!AE18/100))*'QLD Oct 2021'!AR18,IF(AND('QLD Oct 2021'!L18&gt;0,'QLD Oct 2021'!M18=""&gt;0),IF(($C$5*F24/'QLD Oct 2021'!AR18&lt;'QLD Oct 2021'!L18),(0),($C$5*F24/'QLD Oct 2021'!AR18-'QLD Oct 2021'!L18)*'QLD Oct 2021'!AD18/100)*'QLD Oct 2021'!AR18,0)))))</f>
        <v>0</v>
      </c>
      <c r="S24" s="298">
        <f t="shared" si="4"/>
        <v>3372.727272727273</v>
      </c>
      <c r="T24" s="299">
        <f t="shared" si="5"/>
        <v>3638.8454545454547</v>
      </c>
      <c r="U24" s="300">
        <f t="shared" si="6"/>
        <v>4002.7300000000005</v>
      </c>
      <c r="V24" s="114">
        <f>'QLD Oct 2021'!AT18</f>
        <v>0</v>
      </c>
      <c r="W24" s="114">
        <f>'QLD Oct 2021'!AU18</f>
        <v>0</v>
      </c>
      <c r="X24" s="114">
        <f>'QLD Oct 2021'!AV18</f>
        <v>0</v>
      </c>
      <c r="Y24" s="114">
        <f>'QLD Oct 2021'!AW18</f>
        <v>0</v>
      </c>
      <c r="Z24" s="301" t="str">
        <f t="shared" si="7"/>
        <v>No discount</v>
      </c>
      <c r="AA24" s="301" t="str">
        <f t="shared" si="8"/>
        <v>Exclusive</v>
      </c>
      <c r="AB24" s="299">
        <f t="shared" si="0"/>
        <v>3638.8454545454547</v>
      </c>
      <c r="AC24" s="299">
        <f t="shared" si="1"/>
        <v>3638.8454545454547</v>
      </c>
      <c r="AD24" s="302">
        <f t="shared" si="2"/>
        <v>4002.7300000000005</v>
      </c>
      <c r="AE24" s="302">
        <f t="shared" si="2"/>
        <v>4002.7300000000005</v>
      </c>
      <c r="AF24" s="303">
        <f>'QLD Oct 2021'!BF18</f>
        <v>0</v>
      </c>
      <c r="AG24" s="121" t="str">
        <f>'QLD Oct 2021'!BG18</f>
        <v>n</v>
      </c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</row>
    <row r="25" spans="1:48" ht="20" customHeight="1" x14ac:dyDescent="0.2">
      <c r="A25" s="341"/>
      <c r="B25" s="207" t="str">
        <f>'QLD Oct 2021'!F19</f>
        <v>Origin Energy</v>
      </c>
      <c r="C25" s="207" t="str">
        <f>'QLD Oct 2021'!G19</f>
        <v>Business Go</v>
      </c>
      <c r="D25" s="296">
        <f>365*'QLD Oct 2021'!H19/100</f>
        <v>235.92272727272723</v>
      </c>
      <c r="E25" s="297">
        <f>IF('QLD Oct 2021'!AQ19=3,0.5,IF('QLD Oct 2021'!AQ19=2,0.33,0))</f>
        <v>0.5</v>
      </c>
      <c r="F25" s="297">
        <f t="shared" si="3"/>
        <v>0.5</v>
      </c>
      <c r="G25" s="296">
        <f>IF('QLD Oct 2021'!K19="",($C$5*E25/'QLD Oct 2021'!AQ19*'QLD Oct 2021'!W19/100)*'QLD Oct 2021'!AQ19,IF($C$5*E25/'QLD Oct 2021'!AQ19&gt;='QLD Oct 2021'!L19,('QLD Oct 2021'!L19*'QLD Oct 2021'!W19/100)*'QLD Oct 2021'!AQ19,($C$5*E25/'QLD Oct 2021'!AQ19*'QLD Oct 2021'!W19/100)*'QLD Oct 2021'!AQ19))</f>
        <v>1338.5454545454545</v>
      </c>
      <c r="H25" s="296">
        <f>IF(AND('QLD Oct 2021'!L19&gt;0,'QLD Oct 2021'!M19&gt;0),IF($C$5*E25/'QLD Oct 2021'!AQ19&lt;'QLD Oct 2021'!L19,0,IF(($C$5*E25/'QLD Oct 2021'!AQ19-'QLD Oct 2021'!L19)&lt;=('QLD Oct 2021'!M19+'QLD Oct 2021'!L19),((($C$5*E25/'QLD Oct 2021'!AQ19-'QLD Oct 2021'!L19)*'QLD Oct 2021'!X19/100))*'QLD Oct 2021'!AQ19,((('QLD Oct 2021'!M19)*'QLD Oct 2021'!X19/100)*'QLD Oct 2021'!AQ19))),0)</f>
        <v>458.18181818181824</v>
      </c>
      <c r="I25" s="296">
        <f>IF(AND('QLD Oct 2021'!M19&gt;0,'QLD Oct 2021'!N19&gt;0),IF($C$5*E25/'QLD Oct 2021'!AQ19&lt;('QLD Oct 2021'!L19+'QLD Oct 2021'!M19),0,IF(($C$5*E25/'QLD Oct 2021'!AQ19-'QLD Oct 2021'!L19+'QLD Oct 2021'!M19)&lt;=('QLD Oct 2021'!L19+'QLD Oct 2021'!M19+'QLD Oct 2021'!N19),((($C$5*E25/'QLD Oct 2021'!AQ19-('QLD Oct 2021'!L19+'QLD Oct 2021'!M19))*'QLD Oct 2021'!Y19/100))*'QLD Oct 2021'!AQ19,('QLD Oct 2021'!N19*'QLD Oct 2021'!Y19/100)*'QLD Oct 2021'!AQ19)),0)</f>
        <v>0</v>
      </c>
      <c r="J25" s="296">
        <f>IF(AND('QLD Oct 2021'!N19&gt;0,'QLD Oct 2021'!O19&gt;0),IF($C$5*E25/'QLD Oct 2021'!AQ19&lt;('QLD Oct 2021'!L19+'QLD Oct 2021'!M19+'QLD Oct 2021'!N19),0,IF(($C$5*E25/'QLD Oct 2021'!AQ19-'QLD Oct 2021'!L19+'QLD Oct 2021'!M19+'QLD Oct 2021'!N19)&lt;=('QLD Oct 2021'!L19+'QLD Oct 2021'!M19+'QLD Oct 2021'!N19+'QLD Oct 2021'!O19),(($C$5*E25/'QLD Oct 2021'!AQ19-('QLD Oct 2021'!L19+'QLD Oct 2021'!M19+'QLD Oct 2021'!N19))*'QLD Oct 2021'!Z19/100)*'QLD Oct 2021'!AQ19,('QLD Oct 2021'!O19*'QLD Oct 2021'!Z19/100)*'QLD Oct 2021'!AQ19)),0)</f>
        <v>0</v>
      </c>
      <c r="K25" s="296">
        <f>IF(AND('QLD Oct 2021'!O19&gt;0,'QLD Oct 2021'!P19&gt;0),IF($C$5*E25/'QLD Oct 2021'!AQ19&lt;('QLD Oct 2021'!L19+'QLD Oct 2021'!M19+'QLD Oct 2021'!N19+'QLD Oct 2021'!O19),0,IF(($C$5*E25/'QLD Oct 2021'!AQ19-'QLD Oct 2021'!L19+'QLD Oct 2021'!M19+'QLD Oct 2021'!N19+'QLD Oct 2021'!O19)&lt;=('QLD Oct 2021'!L19+'QLD Oct 2021'!M19+'QLD Oct 2021'!N19+'QLD Oct 2021'!O19+'QLD Oct 2021'!P19),(($C$5*E25/'QLD Oct 2021'!AQ19-('QLD Oct 2021'!L19+'QLD Oct 2021'!M19+'QLD Oct 2021'!N19+'QLD Oct 2021'!O19))*'QLD Oct 2021'!AA19/100)*'QLD Oct 2021'!AQ19,('QLD Oct 2021'!P19*'QLD Oct 2021'!AA19/100)*'QLD Oct 2021'!AQ19)),0)</f>
        <v>0</v>
      </c>
      <c r="L25" s="296">
        <f>IF(AND('QLD Oct 2021'!P19&gt;0,'QLD Oct 2021'!O19&gt;0),IF(($C$5*E25/'QLD Oct 2021'!AQ19&lt;SUM('QLD Oct 2021'!L19:P19)),(0),($C$5*E25/'QLD Oct 2021'!AQ19-SUM('QLD Oct 2021'!L19:P19))*'QLD Oct 2021'!AB19/100)* 'QLD Oct 2021'!AQ19,IF(AND('QLD Oct 2021'!O19&gt;0,'QLD Oct 2021'!P19=""),IF(($C$5*E25/'QLD Oct 2021'!AQ19&lt; SUM('QLD Oct 2021'!L19:O19)),(0),($C$5*E25/'QLD Oct 2021'!AQ19-SUM('QLD Oct 2021'!L19:O19))*'QLD Oct 2021'!AA19/100)* 'QLD Oct 2021'!AQ19,IF(AND('QLD Oct 2021'!N19&gt;0,'QLD Oct 2021'!O19=""),IF(($C$5*E25/'QLD Oct 2021'!AQ19&lt; SUM('QLD Oct 2021'!L19:N19)),(0),($C$5*E25/'QLD Oct 2021'!AQ19-SUM('QLD Oct 2021'!L19:N19))*'QLD Oct 2021'!Z19/100)* 'QLD Oct 2021'!AQ19,IF(AND('QLD Oct 2021'!M19&gt;0,'QLD Oct 2021'!N19=""),IF(($C$5*E25/'QLD Oct 2021'!AQ19&lt;'QLD Oct 2021'!M19+'QLD Oct 2021'!L19),(0),(($C$5*E25/'QLD Oct 2021'!AQ19-('QLD Oct 2021'!M19+'QLD Oct 2021'!L19))*'QLD Oct 2021'!Y19/100))*'QLD Oct 2021'!AQ19,IF(AND('QLD Oct 2021'!L19&gt;0,'QLD Oct 2021'!M19=""&gt;0),IF(($C$5*E25/'QLD Oct 2021'!AQ19&lt;'QLD Oct 2021'!L19),(0),($C$5*E25/'QLD Oct 2021'!AQ19-'QLD Oct 2021'!L19)*'QLD Oct 2021'!X19/100)*'QLD Oct 2021'!AQ19,0)))))</f>
        <v>0</v>
      </c>
      <c r="M25" s="296">
        <f>IF('QLD Oct 2021'!K19="",($C$5*F25/'QLD Oct 2021'!AR19*'QLD Oct 2021'!AC19/100)*'QLD Oct 2021'!AR19,IF($C$5*F25/'QLD Oct 2021'!AR19&gt;='QLD Oct 2021'!L19,('QLD Oct 2021'!L19*'QLD Oct 2021'!AC19/100)*'QLD Oct 2021'!AR19,($C$5*F25/'QLD Oct 2021'!AR19*'QLD Oct 2021'!AC19/100)*'QLD Oct 2021'!AR19))</f>
        <v>1338.5454545454545</v>
      </c>
      <c r="N25" s="296">
        <f>IF(AND('QLD Oct 2021'!L19&gt;0,'QLD Oct 2021'!M19&gt;0),IF($C$5*F25/'QLD Oct 2021'!AR19&lt;'QLD Oct 2021'!L19,0,IF(($C$5*F25/'QLD Oct 2021'!AR19-'QLD Oct 2021'!L19)&lt;=('QLD Oct 2021'!M19+'QLD Oct 2021'!L19),((($C$5*F25/'QLD Oct 2021'!AR19-'QLD Oct 2021'!L19)*'QLD Oct 2021'!AD19/100))*'QLD Oct 2021'!AR19,((('QLD Oct 2021'!M19)*'QLD Oct 2021'!AD19/100)*'QLD Oct 2021'!AR19))),0)</f>
        <v>458.18181818181824</v>
      </c>
      <c r="O25" s="296">
        <f>IF(AND('QLD Oct 2021'!M19&gt;0,'QLD Oct 2021'!N19&gt;0),IF($C$5*F25/'QLD Oct 2021'!AR19&lt;('QLD Oct 2021'!L19+'QLD Oct 2021'!M19),0,IF(($C$5*F25/'QLD Oct 2021'!AR19-'QLD Oct 2021'!L19+'QLD Oct 2021'!M19)&lt;=('QLD Oct 2021'!L19+'QLD Oct 2021'!M19+'QLD Oct 2021'!N19),((($C$5*F25/'QLD Oct 2021'!AR19-('QLD Oct 2021'!L19+'QLD Oct 2021'!M19))*'QLD Oct 2021'!AE19/100))*'QLD Oct 2021'!AR19,('QLD Oct 2021'!N19*'QLD Oct 2021'!AE19/100)*'QLD Oct 2021'!AR19)),0)</f>
        <v>0</v>
      </c>
      <c r="P25" s="296">
        <f>IF(AND('QLD Oct 2021'!N19&gt;0,'QLD Oct 2021'!O19&gt;0),IF($C$5*F25/'QLD Oct 2021'!AR19&lt;('QLD Oct 2021'!L19+'QLD Oct 2021'!M19+'QLD Oct 2021'!N19),0,IF(($C$5*F25/'QLD Oct 2021'!AR19-'QLD Oct 2021'!L19+'QLD Oct 2021'!M19+'QLD Oct 2021'!N19)&lt;=('QLD Oct 2021'!L19+'QLD Oct 2021'!M19+'QLD Oct 2021'!N19+'QLD Oct 2021'!O19),(($C$5*F25/'QLD Oct 2021'!AR19-('QLD Oct 2021'!L19+'QLD Oct 2021'!M19+'QLD Oct 2021'!N19))*'QLD Oct 2021'!AF19/100)*'QLD Oct 2021'!AR19,('QLD Oct 2021'!O19*'QLD Oct 2021'!AF19/100)*'QLD Oct 2021'!AR19)),0)</f>
        <v>0</v>
      </c>
      <c r="Q25" s="296">
        <f>IF(AND('QLD Oct 2021'!P19&gt;0,'QLD Oct 2021'!P19&gt;0),IF($C$5*F25/'QLD Oct 2021'!AR19&lt;('QLD Oct 2021'!L19+'QLD Oct 2021'!M19+'QLD Oct 2021'!N19+'QLD Oct 2021'!O19),0,IF(($C$5*F25/'QLD Oct 2021'!AR19-'QLD Oct 2021'!L19+'QLD Oct 2021'!M19+'QLD Oct 2021'!N19+'QLD Oct 2021'!O19)&lt;=('QLD Oct 2021'!L19+'QLD Oct 2021'!M19+'QLD Oct 2021'!N19+'QLD Oct 2021'!O19+'QLD Oct 2021'!P19),(($C$5*F25/'QLD Oct 2021'!AR19-('QLD Oct 2021'!L19+'QLD Oct 2021'!M19+'QLD Oct 2021'!N19+'QLD Oct 2021'!O19))*'QLD Oct 2021'!AG19/100)*'QLD Oct 2021'!AR19,('QLD Oct 2021'!P19*'QLD Oct 2021'!AG19/100)*'QLD Oct 2021'!AR19)),0)</f>
        <v>0</v>
      </c>
      <c r="R25" s="296">
        <f>IF(AND('QLD Oct 2021'!P19&gt;0,'QLD Oct 2021'!O19&gt;0),IF(($C$5*F25/'QLD Oct 2021'!AR19&lt;SUM('QLD Oct 2021'!L19:P19)),(0),($C$5*F25/'QLD Oct 2021'!AR19-SUM('QLD Oct 2021'!L19:P19))*'QLD Oct 2021'!AB19/100)* 'QLD Oct 2021'!AR19,IF(AND('QLD Oct 2021'!O19&gt;0,'QLD Oct 2021'!P19=""),IF(($C$5*F25/'QLD Oct 2021'!AR19&lt; SUM('QLD Oct 2021'!L19:O19)),(0),($C$5*F25/'QLD Oct 2021'!AR19-SUM('QLD Oct 2021'!L19:O19))*'QLD Oct 2021'!AG19/100)* 'QLD Oct 2021'!AR19,IF(AND('QLD Oct 2021'!N19&gt;0,'QLD Oct 2021'!O19=""),IF(($C$5*F25/'QLD Oct 2021'!AR19&lt; SUM('QLD Oct 2021'!L19:N19)),(0),($C$5*F25/'QLD Oct 2021'!AR19-SUM('QLD Oct 2021'!L19:N19))*'QLD Oct 2021'!AF19/100)* 'QLD Oct 2021'!AR19,IF(AND('QLD Oct 2021'!M19&gt;0,'QLD Oct 2021'!N19=""),IF(($C$5*F25/'QLD Oct 2021'!AR19&lt;'QLD Oct 2021'!M19+'QLD Oct 2021'!L19),(0),(($C$5*F25/'QLD Oct 2021'!AR19-('QLD Oct 2021'!M19+'QLD Oct 2021'!L19))*'QLD Oct 2021'!AE19/100))*'QLD Oct 2021'!AR19,IF(AND('QLD Oct 2021'!L19&gt;0,'QLD Oct 2021'!M19=""&gt;0),IF(($C$5*F25/'QLD Oct 2021'!AR19&lt;'QLD Oct 2021'!L19),(0),($C$5*F25/'QLD Oct 2021'!AR19-'QLD Oct 2021'!L19)*'QLD Oct 2021'!AD19/100)*'QLD Oct 2021'!AR19,0)))))</f>
        <v>0</v>
      </c>
      <c r="S25" s="298">
        <f t="shared" si="4"/>
        <v>3593.454545454545</v>
      </c>
      <c r="T25" s="299">
        <f t="shared" si="5"/>
        <v>3829.3772727272722</v>
      </c>
      <c r="U25" s="300">
        <f t="shared" si="6"/>
        <v>4212.3149999999996</v>
      </c>
      <c r="V25" s="114">
        <f>'QLD Oct 2021'!AT19</f>
        <v>0</v>
      </c>
      <c r="W25" s="114">
        <f>'QLD Oct 2021'!AU19</f>
        <v>0</v>
      </c>
      <c r="X25" s="114">
        <f>'QLD Oct 2021'!AV19</f>
        <v>0</v>
      </c>
      <c r="Y25" s="114">
        <f>'QLD Oct 2021'!AW19</f>
        <v>0</v>
      </c>
      <c r="Z25" s="301" t="str">
        <f t="shared" si="7"/>
        <v>No discount</v>
      </c>
      <c r="AA25" s="301" t="str">
        <f t="shared" si="8"/>
        <v>Inclusive</v>
      </c>
      <c r="AB25" s="299">
        <f t="shared" si="0"/>
        <v>3829.3772727272722</v>
      </c>
      <c r="AC25" s="299">
        <f t="shared" si="1"/>
        <v>3829.3772727272722</v>
      </c>
      <c r="AD25" s="302">
        <f t="shared" si="2"/>
        <v>4212.3149999999996</v>
      </c>
      <c r="AE25" s="302">
        <f t="shared" si="2"/>
        <v>4212.3149999999996</v>
      </c>
      <c r="AF25" s="303">
        <f>'QLD Oct 2021'!BF19</f>
        <v>12</v>
      </c>
      <c r="AG25" s="121" t="str">
        <f>'QLD Oct 2021'!BG19</f>
        <v>y</v>
      </c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</row>
    <row r="26" spans="1:48" ht="20" customHeight="1" x14ac:dyDescent="0.2">
      <c r="A26" s="341"/>
      <c r="B26" s="207" t="str">
        <f>'QLD Oct 2021'!F20</f>
        <v>Covau</v>
      </c>
      <c r="C26" s="207" t="str">
        <f>'QLD Oct 2021'!G20</f>
        <v>Freedom</v>
      </c>
      <c r="D26" s="296">
        <f>365*'QLD Oct 2021'!H20/100</f>
        <v>239.90454545454543</v>
      </c>
      <c r="E26" s="297">
        <f>IF('QLD Oct 2021'!AQ20=3,0.5,IF('QLD Oct 2021'!AQ20=2,0.33,0))</f>
        <v>0.5</v>
      </c>
      <c r="F26" s="297">
        <f t="shared" si="3"/>
        <v>0.5</v>
      </c>
      <c r="G26" s="296">
        <f>IF('QLD Oct 2021'!K20="",($C$5*E26/'QLD Oct 2021'!AQ20*'QLD Oct 2021'!W20/100)*'QLD Oct 2021'!AQ20,IF($C$5*E26/'QLD Oct 2021'!AQ20&gt;='QLD Oct 2021'!L20,('QLD Oct 2021'!L20*'QLD Oct 2021'!W20/100)*'QLD Oct 2021'!AQ20,($C$5*E26/'QLD Oct 2021'!AQ20*'QLD Oct 2021'!W20/100)*'QLD Oct 2021'!AQ20))</f>
        <v>1675.6363636363635</v>
      </c>
      <c r="H26" s="296">
        <f>IF(AND('QLD Oct 2021'!L20&gt;0,'QLD Oct 2021'!M20&gt;0),IF($C$5*E26/'QLD Oct 2021'!AQ20&lt;'QLD Oct 2021'!L20,0,IF(($C$5*E26/'QLD Oct 2021'!AQ20-'QLD Oct 2021'!L20)&lt;=('QLD Oct 2021'!M20+'QLD Oct 2021'!L20),((($C$5*E26/'QLD Oct 2021'!AQ20-'QLD Oct 2021'!L20)*'QLD Oct 2021'!X20/100))*'QLD Oct 2021'!AQ20,((('QLD Oct 2021'!M20)*'QLD Oct 2021'!X20/100)*'QLD Oct 2021'!AQ20))),0)</f>
        <v>574.00000000000011</v>
      </c>
      <c r="I26" s="296">
        <f>IF(AND('QLD Oct 2021'!M20&gt;0,'QLD Oct 2021'!N20&gt;0),IF($C$5*E26/'QLD Oct 2021'!AQ20&lt;('QLD Oct 2021'!L20+'QLD Oct 2021'!M20),0,IF(($C$5*E26/'QLD Oct 2021'!AQ20-'QLD Oct 2021'!L20+'QLD Oct 2021'!M20)&lt;=('QLD Oct 2021'!L20+'QLD Oct 2021'!M20+'QLD Oct 2021'!N20),((($C$5*E26/'QLD Oct 2021'!AQ20-('QLD Oct 2021'!L20+'QLD Oct 2021'!M20))*'QLD Oct 2021'!Y20/100))*'QLD Oct 2021'!AQ20,('QLD Oct 2021'!N20*'QLD Oct 2021'!Y20/100)*'QLD Oct 2021'!AQ20)),0)</f>
        <v>0</v>
      </c>
      <c r="J26" s="296">
        <f>IF(AND('QLD Oct 2021'!N20&gt;0,'QLD Oct 2021'!O20&gt;0),IF($C$5*E26/'QLD Oct 2021'!AQ20&lt;('QLD Oct 2021'!L20+'QLD Oct 2021'!M20+'QLD Oct 2021'!N20),0,IF(($C$5*E26/'QLD Oct 2021'!AQ20-'QLD Oct 2021'!L20+'QLD Oct 2021'!M20+'QLD Oct 2021'!N20)&lt;=('QLD Oct 2021'!L20+'QLD Oct 2021'!M20+'QLD Oct 2021'!N20+'QLD Oct 2021'!O20),(($C$5*E26/'QLD Oct 2021'!AQ20-('QLD Oct 2021'!L20+'QLD Oct 2021'!M20+'QLD Oct 2021'!N20))*'QLD Oct 2021'!Z20/100)*'QLD Oct 2021'!AQ20,('QLD Oct 2021'!O20*'QLD Oct 2021'!Z20/100)*'QLD Oct 2021'!AQ20)),0)</f>
        <v>0</v>
      </c>
      <c r="K26" s="296">
        <f>IF(AND('QLD Oct 2021'!O20&gt;0,'QLD Oct 2021'!P20&gt;0),IF($C$5*E26/'QLD Oct 2021'!AQ20&lt;('QLD Oct 2021'!L20+'QLD Oct 2021'!M20+'QLD Oct 2021'!N20+'QLD Oct 2021'!O20),0,IF(($C$5*E26/'QLD Oct 2021'!AQ20-'QLD Oct 2021'!L20+'QLD Oct 2021'!M20+'QLD Oct 2021'!N20+'QLD Oct 2021'!O20)&lt;=('QLD Oct 2021'!L20+'QLD Oct 2021'!M20+'QLD Oct 2021'!N20+'QLD Oct 2021'!O20+'QLD Oct 2021'!P20),(($C$5*E26/'QLD Oct 2021'!AQ20-('QLD Oct 2021'!L20+'QLD Oct 2021'!M20+'QLD Oct 2021'!N20+'QLD Oct 2021'!O20))*'QLD Oct 2021'!AA20/100)*'QLD Oct 2021'!AQ20,('QLD Oct 2021'!P20*'QLD Oct 2021'!AA20/100)*'QLD Oct 2021'!AQ20)),0)</f>
        <v>0</v>
      </c>
      <c r="L26" s="296">
        <f>IF(AND('QLD Oct 2021'!P20&gt;0,'QLD Oct 2021'!O20&gt;0),IF(($C$5*E26/'QLD Oct 2021'!AQ20&lt;SUM('QLD Oct 2021'!L20:P20)),(0),($C$5*E26/'QLD Oct 2021'!AQ20-SUM('QLD Oct 2021'!L20:P20))*'QLD Oct 2021'!AB20/100)* 'QLD Oct 2021'!AQ20,IF(AND('QLD Oct 2021'!O20&gt;0,'QLD Oct 2021'!P20=""),IF(($C$5*E26/'QLD Oct 2021'!AQ20&lt; SUM('QLD Oct 2021'!L20:O20)),(0),($C$5*E26/'QLD Oct 2021'!AQ20-SUM('QLD Oct 2021'!L20:O20))*'QLD Oct 2021'!AA20/100)* 'QLD Oct 2021'!AQ20,IF(AND('QLD Oct 2021'!N20&gt;0,'QLD Oct 2021'!O20=""),IF(($C$5*E26/'QLD Oct 2021'!AQ20&lt; SUM('QLD Oct 2021'!L20:N20)),(0),($C$5*E26/'QLD Oct 2021'!AQ20-SUM('QLD Oct 2021'!L20:N20))*'QLD Oct 2021'!Z20/100)* 'QLD Oct 2021'!AQ20,IF(AND('QLD Oct 2021'!M20&gt;0,'QLD Oct 2021'!N20=""),IF(($C$5*E26/'QLD Oct 2021'!AQ20&lt;'QLD Oct 2021'!M20+'QLD Oct 2021'!L20),(0),(($C$5*E26/'QLD Oct 2021'!AQ20-('QLD Oct 2021'!M20+'QLD Oct 2021'!L20))*'QLD Oct 2021'!Y20/100))*'QLD Oct 2021'!AQ20,IF(AND('QLD Oct 2021'!L20&gt;0,'QLD Oct 2021'!M20=""&gt;0),IF(($C$5*E26/'QLD Oct 2021'!AQ20&lt;'QLD Oct 2021'!L20),(0),($C$5*E26/'QLD Oct 2021'!AQ20-'QLD Oct 2021'!L20)*'QLD Oct 2021'!X20/100)*'QLD Oct 2021'!AQ20,0)))))</f>
        <v>0</v>
      </c>
      <c r="M26" s="296">
        <f>IF('QLD Oct 2021'!K20="",($C$5*F26/'QLD Oct 2021'!AR20*'QLD Oct 2021'!AC20/100)*'QLD Oct 2021'!AR20,IF($C$5*F26/'QLD Oct 2021'!AR20&gt;='QLD Oct 2021'!L20,('QLD Oct 2021'!L20*'QLD Oct 2021'!AC20/100)*'QLD Oct 2021'!AR20,($C$5*F26/'QLD Oct 2021'!AR20*'QLD Oct 2021'!AC20/100)*'QLD Oct 2021'!AR20))</f>
        <v>1675.6363636363635</v>
      </c>
      <c r="N26" s="296">
        <f>IF(AND('QLD Oct 2021'!L20&gt;0,'QLD Oct 2021'!M20&gt;0),IF($C$5*F26/'QLD Oct 2021'!AR20&lt;'QLD Oct 2021'!L20,0,IF(($C$5*F26/'QLD Oct 2021'!AR20-'QLD Oct 2021'!L20)&lt;=('QLD Oct 2021'!M20+'QLD Oct 2021'!L20),((($C$5*F26/'QLD Oct 2021'!AR20-'QLD Oct 2021'!L20)*'QLD Oct 2021'!AD20/100))*'QLD Oct 2021'!AR20,((('QLD Oct 2021'!M20)*'QLD Oct 2021'!AD20/100)*'QLD Oct 2021'!AR20))),0)</f>
        <v>574.00000000000011</v>
      </c>
      <c r="O26" s="296">
        <f>IF(AND('QLD Oct 2021'!M20&gt;0,'QLD Oct 2021'!N20&gt;0),IF($C$5*F26/'QLD Oct 2021'!AR20&lt;('QLD Oct 2021'!L20+'QLD Oct 2021'!M20),0,IF(($C$5*F26/'QLD Oct 2021'!AR20-'QLD Oct 2021'!L20+'QLD Oct 2021'!M20)&lt;=('QLD Oct 2021'!L20+'QLD Oct 2021'!M20+'QLD Oct 2021'!N20),((($C$5*F26/'QLD Oct 2021'!AR20-('QLD Oct 2021'!L20+'QLD Oct 2021'!M20))*'QLD Oct 2021'!AE20/100))*'QLD Oct 2021'!AR20,('QLD Oct 2021'!N20*'QLD Oct 2021'!AE20/100)*'QLD Oct 2021'!AR20)),0)</f>
        <v>0</v>
      </c>
      <c r="P26" s="296">
        <f>IF(AND('QLD Oct 2021'!N20&gt;0,'QLD Oct 2021'!O20&gt;0),IF($C$5*F26/'QLD Oct 2021'!AR20&lt;('QLD Oct 2021'!L20+'QLD Oct 2021'!M20+'QLD Oct 2021'!N20),0,IF(($C$5*F26/'QLD Oct 2021'!AR20-'QLD Oct 2021'!L20+'QLD Oct 2021'!M20+'QLD Oct 2021'!N20)&lt;=('QLD Oct 2021'!L20+'QLD Oct 2021'!M20+'QLD Oct 2021'!N20+'QLD Oct 2021'!O20),(($C$5*F26/'QLD Oct 2021'!AR20-('QLD Oct 2021'!L20+'QLD Oct 2021'!M20+'QLD Oct 2021'!N20))*'QLD Oct 2021'!AF20/100)*'QLD Oct 2021'!AR20,('QLD Oct 2021'!O20*'QLD Oct 2021'!AF20/100)*'QLD Oct 2021'!AR20)),0)</f>
        <v>0</v>
      </c>
      <c r="Q26" s="296">
        <f>IF(AND('QLD Oct 2021'!P20&gt;0,'QLD Oct 2021'!P20&gt;0),IF($C$5*F26/'QLD Oct 2021'!AR20&lt;('QLD Oct 2021'!L20+'QLD Oct 2021'!M20+'QLD Oct 2021'!N20+'QLD Oct 2021'!O20),0,IF(($C$5*F26/'QLD Oct 2021'!AR20-'QLD Oct 2021'!L20+'QLD Oct 2021'!M20+'QLD Oct 2021'!N20+'QLD Oct 2021'!O20)&lt;=('QLD Oct 2021'!L20+'QLD Oct 2021'!M20+'QLD Oct 2021'!N20+'QLD Oct 2021'!O20+'QLD Oct 2021'!P20),(($C$5*F26/'QLD Oct 2021'!AR20-('QLD Oct 2021'!L20+'QLD Oct 2021'!M20+'QLD Oct 2021'!N20+'QLD Oct 2021'!O20))*'QLD Oct 2021'!AG20/100)*'QLD Oct 2021'!AR20,('QLD Oct 2021'!P20*'QLD Oct 2021'!AG20/100)*'QLD Oct 2021'!AR20)),0)</f>
        <v>0</v>
      </c>
      <c r="R26" s="296">
        <f>IF(AND('QLD Oct 2021'!P20&gt;0,'QLD Oct 2021'!O20&gt;0),IF(($C$5*F26/'QLD Oct 2021'!AR20&lt;SUM('QLD Oct 2021'!L20:P20)),(0),($C$5*F26/'QLD Oct 2021'!AR20-SUM('QLD Oct 2021'!L20:P20))*'QLD Oct 2021'!AB20/100)* 'QLD Oct 2021'!AR20,IF(AND('QLD Oct 2021'!O20&gt;0,'QLD Oct 2021'!P20=""),IF(($C$5*F26/'QLD Oct 2021'!AR20&lt; SUM('QLD Oct 2021'!L20:O20)),(0),($C$5*F26/'QLD Oct 2021'!AR20-SUM('QLD Oct 2021'!L20:O20))*'QLD Oct 2021'!AG20/100)* 'QLD Oct 2021'!AR20,IF(AND('QLD Oct 2021'!N20&gt;0,'QLD Oct 2021'!O20=""),IF(($C$5*F26/'QLD Oct 2021'!AR20&lt; SUM('QLD Oct 2021'!L20:N20)),(0),($C$5*F26/'QLD Oct 2021'!AR20-SUM('QLD Oct 2021'!L20:N20))*'QLD Oct 2021'!AF20/100)* 'QLD Oct 2021'!AR20,IF(AND('QLD Oct 2021'!M20&gt;0,'QLD Oct 2021'!N20=""),IF(($C$5*F26/'QLD Oct 2021'!AR20&lt;'QLD Oct 2021'!M20+'QLD Oct 2021'!L20),(0),(($C$5*F26/'QLD Oct 2021'!AR20-('QLD Oct 2021'!M20+'QLD Oct 2021'!L20))*'QLD Oct 2021'!AE20/100))*'QLD Oct 2021'!AR20,IF(AND('QLD Oct 2021'!L20&gt;0,'QLD Oct 2021'!M20=""&gt;0),IF(($C$5*F26/'QLD Oct 2021'!AR20&lt;'QLD Oct 2021'!L20),(0),($C$5*F26/'QLD Oct 2021'!AR20-'QLD Oct 2021'!L20)*'QLD Oct 2021'!AD20/100)*'QLD Oct 2021'!AR20,0)))))</f>
        <v>0</v>
      </c>
      <c r="S26" s="298">
        <f t="shared" ref="S26" si="43">SUM(G26:R26)</f>
        <v>4499.272727272727</v>
      </c>
      <c r="T26" s="299">
        <f t="shared" si="5"/>
        <v>4739.1772727272728</v>
      </c>
      <c r="U26" s="300">
        <f t="shared" si="6"/>
        <v>5213.0950000000003</v>
      </c>
      <c r="V26" s="114">
        <f>'QLD Oct 2021'!AT20</f>
        <v>0</v>
      </c>
      <c r="W26" s="114">
        <f>'QLD Oct 2021'!AU20</f>
        <v>15</v>
      </c>
      <c r="X26" s="114">
        <f>'QLD Oct 2021'!AV20</f>
        <v>0</v>
      </c>
      <c r="Y26" s="114">
        <f>'QLD Oct 2021'!AW20</f>
        <v>0</v>
      </c>
      <c r="Z26" s="301" t="str">
        <f t="shared" si="7"/>
        <v>Guaranteed off usage</v>
      </c>
      <c r="AA26" s="301" t="str">
        <f t="shared" si="8"/>
        <v>Exclusive</v>
      </c>
      <c r="AB26" s="299">
        <f t="shared" si="0"/>
        <v>4064.2863636363636</v>
      </c>
      <c r="AC26" s="299">
        <f t="shared" si="1"/>
        <v>4064.2863636363636</v>
      </c>
      <c r="AD26" s="302">
        <f t="shared" si="2"/>
        <v>4470.7150000000001</v>
      </c>
      <c r="AE26" s="302">
        <f t="shared" si="2"/>
        <v>4470.7150000000001</v>
      </c>
      <c r="AF26" s="303">
        <f>'QLD Oct 2021'!BF20</f>
        <v>0</v>
      </c>
      <c r="AG26" s="121" t="str">
        <f>'QLD Oct 2021'!BG20</f>
        <v>n</v>
      </c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</row>
    <row r="27" spans="1:48" ht="16" thickBot="1" x14ac:dyDescent="0.25">
      <c r="A27" s="342"/>
      <c r="B27" s="210" t="str">
        <f>'QLD Oct 2021'!F21</f>
        <v>Alinta Energy</v>
      </c>
      <c r="C27" s="210" t="str">
        <f>'QLD Oct 2021'!G21</f>
        <v>Business Deal</v>
      </c>
      <c r="D27" s="323">
        <f>365*'QLD Oct 2021'!H21/100</f>
        <v>237.25</v>
      </c>
      <c r="E27" s="324">
        <f>IF('QLD Oct 2021'!AQ21=3,0.5,IF('QLD Oct 2021'!AQ21=2,0.33,0))</f>
        <v>0.5</v>
      </c>
      <c r="F27" s="324">
        <f t="shared" ref="F27" si="44">1-E27</f>
        <v>0.5</v>
      </c>
      <c r="G27" s="323">
        <f>IF('QLD Oct 2021'!K21="",($C$5*E27/'QLD Oct 2021'!AQ21*'QLD Oct 2021'!W21/100)*'QLD Oct 2021'!AQ21,IF($C$5*E27/'QLD Oct 2021'!AQ21&gt;='QLD Oct 2021'!L21,('QLD Oct 2021'!L21*'QLD Oct 2021'!W21/100)*'QLD Oct 2021'!AQ21,($C$5*E27/'QLD Oct 2021'!AQ21*'QLD Oct 2021'!W21/100)*'QLD Oct 2021'!AQ21))</f>
        <v>1148.4000000000001</v>
      </c>
      <c r="H27" s="323">
        <f>IF(AND('QLD Oct 2021'!L21&gt;0,'QLD Oct 2021'!M21&gt;0),IF($C$5*E27/'QLD Oct 2021'!AQ21&lt;'QLD Oct 2021'!L21,0,IF(($C$5*E27/'QLD Oct 2021'!AQ21-'QLD Oct 2021'!L21)&lt;=('QLD Oct 2021'!M21+'QLD Oct 2021'!L21),((($C$5*E27/'QLD Oct 2021'!AQ21-'QLD Oct 2021'!L21)*'QLD Oct 2021'!X21/100))*'QLD Oct 2021'!AQ21,((('QLD Oct 2021'!M21)*'QLD Oct 2021'!X21/100)*'QLD Oct 2021'!AQ21))),0)</f>
        <v>446.60000000000014</v>
      </c>
      <c r="I27" s="323">
        <f>IF(AND('QLD Oct 2021'!M21&gt;0,'QLD Oct 2021'!N21&gt;0),IF($C$5*E27/'QLD Oct 2021'!AQ21&lt;('QLD Oct 2021'!L21+'QLD Oct 2021'!M21),0,IF(($C$5*E27/'QLD Oct 2021'!AQ21-'QLD Oct 2021'!L21+'QLD Oct 2021'!M21)&lt;=('QLD Oct 2021'!L21+'QLD Oct 2021'!M21+'QLD Oct 2021'!N21),((($C$5*E27/'QLD Oct 2021'!AQ21-('QLD Oct 2021'!L21+'QLD Oct 2021'!M21))*'QLD Oct 2021'!Y21/100))*'QLD Oct 2021'!AQ21,('QLD Oct 2021'!N21*'QLD Oct 2021'!Y21/100)*'QLD Oct 2021'!AQ21)),0)</f>
        <v>0</v>
      </c>
      <c r="J27" s="323">
        <f>IF(AND('QLD Oct 2021'!N21&gt;0,'QLD Oct 2021'!O21&gt;0),IF($C$5*E27/'QLD Oct 2021'!AQ21&lt;('QLD Oct 2021'!L21+'QLD Oct 2021'!M21+'QLD Oct 2021'!N21),0,IF(($C$5*E27/'QLD Oct 2021'!AQ21-'QLD Oct 2021'!L21+'QLD Oct 2021'!M21+'QLD Oct 2021'!N21)&lt;=('QLD Oct 2021'!L21+'QLD Oct 2021'!M21+'QLD Oct 2021'!N21+'QLD Oct 2021'!O21),(($C$5*E27/'QLD Oct 2021'!AQ21-('QLD Oct 2021'!L21+'QLD Oct 2021'!M21+'QLD Oct 2021'!N21))*'QLD Oct 2021'!Z21/100)*'QLD Oct 2021'!AQ21,('QLD Oct 2021'!O21*'QLD Oct 2021'!Z21/100)*'QLD Oct 2021'!AQ21)),0)</f>
        <v>0</v>
      </c>
      <c r="K27" s="323">
        <f>IF(AND('QLD Oct 2021'!O21&gt;0,'QLD Oct 2021'!P21&gt;0),IF($C$5*E27/'QLD Oct 2021'!AQ21&lt;('QLD Oct 2021'!L21+'QLD Oct 2021'!M21+'QLD Oct 2021'!N21+'QLD Oct 2021'!O21),0,IF(($C$5*E27/'QLD Oct 2021'!AQ21-'QLD Oct 2021'!L21+'QLD Oct 2021'!M21+'QLD Oct 2021'!N21+'QLD Oct 2021'!O21)&lt;=('QLD Oct 2021'!L21+'QLD Oct 2021'!M21+'QLD Oct 2021'!N21+'QLD Oct 2021'!O21+'QLD Oct 2021'!P21),(($C$5*E27/'QLD Oct 2021'!AQ21-('QLD Oct 2021'!L21+'QLD Oct 2021'!M21+'QLD Oct 2021'!N21+'QLD Oct 2021'!O21))*'QLD Oct 2021'!AA21/100)*'QLD Oct 2021'!AQ21,('QLD Oct 2021'!P21*'QLD Oct 2021'!AA21/100)*'QLD Oct 2021'!AQ21)),0)</f>
        <v>0</v>
      </c>
      <c r="L27" s="323">
        <f>IF(AND('QLD Oct 2021'!P21&gt;0,'QLD Oct 2021'!O21&gt;0),IF(($C$5*E27/'QLD Oct 2021'!AQ21&lt;SUM('QLD Oct 2021'!L21:P21)),(0),($C$5*E27/'QLD Oct 2021'!AQ21-SUM('QLD Oct 2021'!L21:P21))*'QLD Oct 2021'!AB21/100)* 'QLD Oct 2021'!AQ21,IF(AND('QLD Oct 2021'!O21&gt;0,'QLD Oct 2021'!P21=""),IF(($C$5*E27/'QLD Oct 2021'!AQ21&lt; SUM('QLD Oct 2021'!L21:O21)),(0),($C$5*E27/'QLD Oct 2021'!AQ21-SUM('QLD Oct 2021'!L21:O21))*'QLD Oct 2021'!AA21/100)* 'QLD Oct 2021'!AQ21,IF(AND('QLD Oct 2021'!N21&gt;0,'QLD Oct 2021'!O21=""),IF(($C$5*E27/'QLD Oct 2021'!AQ21&lt; SUM('QLD Oct 2021'!L21:N21)),(0),($C$5*E27/'QLD Oct 2021'!AQ21-SUM('QLD Oct 2021'!L21:N21))*'QLD Oct 2021'!Z21/100)* 'QLD Oct 2021'!AQ21,IF(AND('QLD Oct 2021'!M21&gt;0,'QLD Oct 2021'!N21=""),IF(($C$5*E27/'QLD Oct 2021'!AQ21&lt;'QLD Oct 2021'!M21+'QLD Oct 2021'!L21),(0),(($C$5*E27/'QLD Oct 2021'!AQ21-('QLD Oct 2021'!M21+'QLD Oct 2021'!L21))*'QLD Oct 2021'!Y21/100))*'QLD Oct 2021'!AQ21,IF(AND('QLD Oct 2021'!L21&gt;0,'QLD Oct 2021'!M21=""&gt;0),IF(($C$5*E27/'QLD Oct 2021'!AQ21&lt;'QLD Oct 2021'!L21),(0),($C$5*E27/'QLD Oct 2021'!AQ21-'QLD Oct 2021'!L21)*'QLD Oct 2021'!X21/100)*'QLD Oct 2021'!AQ21,0)))))</f>
        <v>0</v>
      </c>
      <c r="M27" s="323">
        <f>IF('QLD Oct 2021'!K21="",($C$5*F27/'QLD Oct 2021'!AR21*'QLD Oct 2021'!AC21/100)*'QLD Oct 2021'!AR21,IF($C$5*F27/'QLD Oct 2021'!AR21&gt;='QLD Oct 2021'!L21,('QLD Oct 2021'!L21*'QLD Oct 2021'!AC21/100)*'QLD Oct 2021'!AR21,($C$5*F27/'QLD Oct 2021'!AR21*'QLD Oct 2021'!AC21/100)*'QLD Oct 2021'!AR21))</f>
        <v>1148.4000000000001</v>
      </c>
      <c r="N27" s="323">
        <f>IF(AND('QLD Oct 2021'!L21&gt;0,'QLD Oct 2021'!M21&gt;0),IF($C$5*F27/'QLD Oct 2021'!AR21&lt;'QLD Oct 2021'!L21,0,IF(($C$5*F27/'QLD Oct 2021'!AR21-'QLD Oct 2021'!L21)&lt;=('QLD Oct 2021'!M21+'QLD Oct 2021'!L21),((($C$5*F27/'QLD Oct 2021'!AR21-'QLD Oct 2021'!L21)*'QLD Oct 2021'!AD21/100))*'QLD Oct 2021'!AR21,((('QLD Oct 2021'!M21)*'QLD Oct 2021'!AD21/100)*'QLD Oct 2021'!AR21))),0)</f>
        <v>446.60000000000014</v>
      </c>
      <c r="O27" s="323">
        <f>IF(AND('QLD Oct 2021'!M21&gt;0,'QLD Oct 2021'!N21&gt;0),IF($C$5*F27/'QLD Oct 2021'!AR21&lt;('QLD Oct 2021'!L21+'QLD Oct 2021'!M21),0,IF(($C$5*F27/'QLD Oct 2021'!AR21-'QLD Oct 2021'!L21+'QLD Oct 2021'!M21)&lt;=('QLD Oct 2021'!L21+'QLD Oct 2021'!M21+'QLD Oct 2021'!N21),((($C$5*F27/'QLD Oct 2021'!AR21-('QLD Oct 2021'!L21+'QLD Oct 2021'!M21))*'QLD Oct 2021'!AE21/100))*'QLD Oct 2021'!AR21,('QLD Oct 2021'!N21*'QLD Oct 2021'!AE21/100)*'QLD Oct 2021'!AR21)),0)</f>
        <v>0</v>
      </c>
      <c r="P27" s="323">
        <f>IF(AND('QLD Oct 2021'!N21&gt;0,'QLD Oct 2021'!O21&gt;0),IF($C$5*F27/'QLD Oct 2021'!AR21&lt;('QLD Oct 2021'!L21+'QLD Oct 2021'!M21+'QLD Oct 2021'!N21),0,IF(($C$5*F27/'QLD Oct 2021'!AR21-'QLD Oct 2021'!L21+'QLD Oct 2021'!M21+'QLD Oct 2021'!N21)&lt;=('QLD Oct 2021'!L21+'QLD Oct 2021'!M21+'QLD Oct 2021'!N21+'QLD Oct 2021'!O21),(($C$5*F27/'QLD Oct 2021'!AR21-('QLD Oct 2021'!L21+'QLD Oct 2021'!M21+'QLD Oct 2021'!N21))*'QLD Oct 2021'!AF21/100)*'QLD Oct 2021'!AR21,('QLD Oct 2021'!O21*'QLD Oct 2021'!AF21/100)*'QLD Oct 2021'!AR21)),0)</f>
        <v>0</v>
      </c>
      <c r="Q27" s="323">
        <f>IF(AND('QLD Oct 2021'!P21&gt;0,'QLD Oct 2021'!P21&gt;0),IF($C$5*F27/'QLD Oct 2021'!AR21&lt;('QLD Oct 2021'!L21+'QLD Oct 2021'!M21+'QLD Oct 2021'!N21+'QLD Oct 2021'!O21),0,IF(($C$5*F27/'QLD Oct 2021'!AR21-'QLD Oct 2021'!L21+'QLD Oct 2021'!M21+'QLD Oct 2021'!N21+'QLD Oct 2021'!O21)&lt;=('QLD Oct 2021'!L21+'QLD Oct 2021'!M21+'QLD Oct 2021'!N21+'QLD Oct 2021'!O21+'QLD Oct 2021'!P21),(($C$5*F27/'QLD Oct 2021'!AR21-('QLD Oct 2021'!L21+'QLD Oct 2021'!M21+'QLD Oct 2021'!N21+'QLD Oct 2021'!O21))*'QLD Oct 2021'!AG21/100)*'QLD Oct 2021'!AR21,('QLD Oct 2021'!P21*'QLD Oct 2021'!AG21/100)*'QLD Oct 2021'!AR21)),0)</f>
        <v>0</v>
      </c>
      <c r="R27" s="323">
        <f>IF(AND('QLD Oct 2021'!P21&gt;0,'QLD Oct 2021'!O21&gt;0),IF(($C$5*F27/'QLD Oct 2021'!AR21&lt;SUM('QLD Oct 2021'!L21:P21)),(0),($C$5*F27/'QLD Oct 2021'!AR21-SUM('QLD Oct 2021'!L21:P21))*'QLD Oct 2021'!AB21/100)* 'QLD Oct 2021'!AR21,IF(AND('QLD Oct 2021'!O21&gt;0,'QLD Oct 2021'!P21=""),IF(($C$5*F27/'QLD Oct 2021'!AR21&lt; SUM('QLD Oct 2021'!L21:O21)),(0),($C$5*F27/'QLD Oct 2021'!AR21-SUM('QLD Oct 2021'!L21:O21))*'QLD Oct 2021'!AG21/100)* 'QLD Oct 2021'!AR21,IF(AND('QLD Oct 2021'!N21&gt;0,'QLD Oct 2021'!O21=""),IF(($C$5*F27/'QLD Oct 2021'!AR21&lt; SUM('QLD Oct 2021'!L21:N21)),(0),($C$5*F27/'QLD Oct 2021'!AR21-SUM('QLD Oct 2021'!L21:N21))*'QLD Oct 2021'!AF21/100)* 'QLD Oct 2021'!AR21,IF(AND('QLD Oct 2021'!M21&gt;0,'QLD Oct 2021'!N21=""),IF(($C$5*F27/'QLD Oct 2021'!AR21&lt;'QLD Oct 2021'!M21+'QLD Oct 2021'!L21),(0),(($C$5*F27/'QLD Oct 2021'!AR21-('QLD Oct 2021'!M21+'QLD Oct 2021'!L21))*'QLD Oct 2021'!AE21/100))*'QLD Oct 2021'!AR21,IF(AND('QLD Oct 2021'!L21&gt;0,'QLD Oct 2021'!M21=""&gt;0),IF(($C$5*F27/'QLD Oct 2021'!AR21&lt;'QLD Oct 2021'!L21),(0),($C$5*F27/'QLD Oct 2021'!AR21-'QLD Oct 2021'!L21)*'QLD Oct 2021'!AD21/100)*'QLD Oct 2021'!AR21,0)))))</f>
        <v>0</v>
      </c>
      <c r="S27" s="325">
        <f t="shared" ref="S27" si="45">SUM(G27:R27)</f>
        <v>3190.0000000000009</v>
      </c>
      <c r="T27" s="198">
        <f t="shared" ref="T27" si="46">S27+D27</f>
        <v>3427.2500000000009</v>
      </c>
      <c r="U27" s="326">
        <f t="shared" ref="U27" si="47">T27*1.1</f>
        <v>3769.9750000000013</v>
      </c>
      <c r="V27" s="138">
        <f>'QLD Oct 2021'!AT21</f>
        <v>0</v>
      </c>
      <c r="W27" s="138">
        <f>'QLD Oct 2021'!AU21</f>
        <v>0</v>
      </c>
      <c r="X27" s="138">
        <f>'QLD Oct 2021'!AV21</f>
        <v>0</v>
      </c>
      <c r="Y27" s="138">
        <f>'QLD Oct 2021'!AW21</f>
        <v>0</v>
      </c>
      <c r="Z27" s="327" t="str">
        <f t="shared" ref="Z27" si="48">IF(SUM(V27:Y27)=0,"No discount",IF(V27&gt;0,"Guaranteed off bill",IF(W27&gt;0,"Guaranteed off usage",IF(X27&gt;0,"Pay-on-time off bill","Pay-on-time off usage"))))</f>
        <v>No discount</v>
      </c>
      <c r="AA27" s="327" t="str">
        <f t="shared" ref="AA27" si="49">IF(OR(B27="Origin Energy",B27="Red Energy",B27="Powershop"),"Inclusive","Exclusive")</f>
        <v>Exclusive</v>
      </c>
      <c r="AB27" s="198">
        <f t="shared" ref="AB27" si="50">IF(AND(Z27="Guaranteed off bill",AA27="Inclusive"),((T27*1.1)-((T27*1.1)*V27/100))/1.1,IF(AND(Z27="Guaranteed off usage",AA27="Inclusive"),((T27*1.1)-((S27*1.1)*W27/100))/1.1,IF(AND(Z27="Guaranteed off bill",AA27="Exclusive"),T27-(T27*V27/100),IF(AND(Z27="Guaranteed off usage",AA27="Exclusive"),T27-(S27*W27/100),IF(AA27="Inclusive",((T27*1.1))/1.1,T27)))))</f>
        <v>3427.2500000000009</v>
      </c>
      <c r="AC27" s="198">
        <f t="shared" ref="AC27" si="51">IF(AND(Z27="Pay-on-time off bill",AA27="Inclusive"),((AB27*1.1)-((AB27*1.1)*X27/100))/1.1,IF(AND(Z27="Pay-on-time off usage",AA27="Inclusive"),((AB27*1.1)-((S27*1.1)*Y27/100))/1.1,IF(AND(Z27="Pay-on-time off bill",AA27="Exclusive"),AB27-(AB27*X27/100),IF(AND(Z27="Pay-on-time off usage",AA27="Exclusive"),AB27-(S27*Y27/100),IF(AA27="Inclusive",((AB27*1.1))/1.1,AB27)))))</f>
        <v>3427.2500000000009</v>
      </c>
      <c r="AD27" s="328">
        <f t="shared" ref="AD27" si="52">AB27*1.1</f>
        <v>3769.9750000000013</v>
      </c>
      <c r="AE27" s="328">
        <f t="shared" ref="AE27" si="53">AC27*1.1</f>
        <v>3769.9750000000013</v>
      </c>
      <c r="AF27" s="329">
        <f>'QLD Oct 2021'!BF21</f>
        <v>0</v>
      </c>
      <c r="AG27" s="145" t="str">
        <f>'QLD Oct 2021'!BG21</f>
        <v>n</v>
      </c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</row>
    <row r="28" spans="1:48" x14ac:dyDescent="0.2">
      <c r="A28" s="289"/>
      <c r="B28" s="289"/>
      <c r="C28" s="289"/>
      <c r="D28" s="289"/>
      <c r="E28" s="290"/>
      <c r="F28" s="290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</row>
    <row r="29" spans="1:48" x14ac:dyDescent="0.2">
      <c r="A29" s="289"/>
      <c r="B29" s="289"/>
      <c r="C29" s="289"/>
      <c r="D29" s="289"/>
      <c r="E29" s="290"/>
      <c r="F29" s="290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</row>
    <row r="30" spans="1:48" x14ac:dyDescent="0.2">
      <c r="A30" s="289"/>
      <c r="B30" s="289"/>
      <c r="C30" s="289"/>
      <c r="D30" s="289"/>
      <c r="E30" s="290"/>
      <c r="F30" s="290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89"/>
      <c r="AU30" s="289"/>
      <c r="AV30" s="289"/>
    </row>
    <row r="31" spans="1:48" x14ac:dyDescent="0.2">
      <c r="A31" s="289"/>
      <c r="B31" s="289"/>
      <c r="C31" s="289"/>
      <c r="D31" s="289"/>
      <c r="E31" s="290"/>
      <c r="F31" s="290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</row>
    <row r="32" spans="1:48" x14ac:dyDescent="0.2">
      <c r="A32" s="289"/>
      <c r="B32" s="289"/>
      <c r="C32" s="289"/>
      <c r="D32" s="289"/>
      <c r="E32" s="290"/>
      <c r="F32" s="290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</row>
    <row r="33" spans="1:48" x14ac:dyDescent="0.2">
      <c r="A33" s="289"/>
      <c r="B33" s="289"/>
      <c r="C33" s="289"/>
      <c r="D33" s="289"/>
      <c r="E33" s="290"/>
      <c r="F33" s="290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</row>
    <row r="34" spans="1:48" x14ac:dyDescent="0.2">
      <c r="A34" s="289"/>
      <c r="B34" s="289"/>
      <c r="C34" s="289"/>
      <c r="D34" s="289"/>
      <c r="E34" s="290"/>
      <c r="F34" s="290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</row>
    <row r="35" spans="1:48" x14ac:dyDescent="0.2">
      <c r="A35" s="289"/>
      <c r="B35" s="289"/>
      <c r="C35" s="289"/>
      <c r="D35" s="289"/>
      <c r="E35" s="290"/>
      <c r="F35" s="290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</row>
    <row r="36" spans="1:48" x14ac:dyDescent="0.2">
      <c r="A36" s="289"/>
      <c r="B36" s="289"/>
      <c r="C36" s="289"/>
      <c r="D36" s="289"/>
      <c r="E36" s="290"/>
      <c r="F36" s="290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89"/>
    </row>
    <row r="37" spans="1:48" x14ac:dyDescent="0.2">
      <c r="A37" s="289"/>
      <c r="B37" s="289"/>
      <c r="C37" s="289"/>
      <c r="D37" s="289"/>
      <c r="E37" s="290"/>
      <c r="F37" s="290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</row>
    <row r="38" spans="1:48" x14ac:dyDescent="0.2">
      <c r="A38" s="289"/>
      <c r="B38" s="289"/>
      <c r="C38" s="289"/>
      <c r="D38" s="289"/>
      <c r="E38" s="290"/>
      <c r="F38" s="290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</row>
    <row r="39" spans="1:48" x14ac:dyDescent="0.2">
      <c r="A39" s="289"/>
      <c r="B39" s="289"/>
      <c r="C39" s="289"/>
      <c r="D39" s="289"/>
      <c r="E39" s="290"/>
      <c r="F39" s="290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</row>
    <row r="40" spans="1:48" x14ac:dyDescent="0.2">
      <c r="A40" s="289"/>
      <c r="B40" s="289"/>
      <c r="C40" s="289"/>
      <c r="D40" s="289"/>
      <c r="E40" s="290"/>
      <c r="F40" s="290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</row>
    <row r="41" spans="1:48" x14ac:dyDescent="0.2">
      <c r="A41" s="289"/>
      <c r="B41" s="289"/>
      <c r="C41" s="289"/>
      <c r="D41" s="289"/>
      <c r="E41" s="290"/>
      <c r="F41" s="290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</row>
    <row r="42" spans="1:48" x14ac:dyDescent="0.2">
      <c r="A42" s="289"/>
      <c r="B42" s="289"/>
      <c r="C42" s="289"/>
      <c r="D42" s="289"/>
      <c r="E42" s="290"/>
      <c r="F42" s="290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</row>
    <row r="43" spans="1:48" x14ac:dyDescent="0.2">
      <c r="A43" s="289"/>
      <c r="B43" s="289"/>
      <c r="C43" s="289"/>
      <c r="D43" s="289"/>
      <c r="E43" s="290"/>
      <c r="F43" s="290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</row>
    <row r="44" spans="1:48" x14ac:dyDescent="0.2">
      <c r="A44" s="289"/>
      <c r="B44" s="289"/>
      <c r="C44" s="289"/>
      <c r="D44" s="289"/>
      <c r="E44" s="290"/>
      <c r="F44" s="290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</row>
    <row r="45" spans="1:48" x14ac:dyDescent="0.2">
      <c r="A45" s="289"/>
      <c r="B45" s="289"/>
      <c r="C45" s="289"/>
      <c r="D45" s="289"/>
      <c r="E45" s="290"/>
      <c r="F45" s="290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89"/>
      <c r="AO45" s="289"/>
      <c r="AP45" s="289"/>
      <c r="AQ45" s="289"/>
      <c r="AR45" s="289"/>
      <c r="AS45" s="289"/>
      <c r="AT45" s="289"/>
      <c r="AU45" s="289"/>
      <c r="AV45" s="289"/>
    </row>
    <row r="46" spans="1:48" x14ac:dyDescent="0.2">
      <c r="A46" s="289"/>
      <c r="B46" s="289"/>
      <c r="C46" s="289"/>
      <c r="D46" s="289"/>
      <c r="E46" s="290"/>
      <c r="F46" s="290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</row>
    <row r="47" spans="1:48" x14ac:dyDescent="0.2">
      <c r="A47" s="289"/>
      <c r="B47" s="289"/>
      <c r="C47" s="289"/>
      <c r="D47" s="289"/>
      <c r="E47" s="290"/>
      <c r="F47" s="290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</row>
    <row r="48" spans="1:48" x14ac:dyDescent="0.2">
      <c r="A48" s="289"/>
      <c r="B48" s="289"/>
      <c r="C48" s="289"/>
      <c r="D48" s="289"/>
      <c r="E48" s="290"/>
      <c r="F48" s="290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289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</row>
    <row r="49" spans="1:48" x14ac:dyDescent="0.2">
      <c r="A49" s="289"/>
      <c r="B49" s="289"/>
      <c r="C49" s="289"/>
      <c r="D49" s="289"/>
      <c r="E49" s="290"/>
      <c r="F49" s="290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</row>
    <row r="50" spans="1:48" x14ac:dyDescent="0.2">
      <c r="A50" s="289"/>
      <c r="B50" s="289"/>
      <c r="C50" s="289"/>
      <c r="D50" s="289"/>
      <c r="E50" s="290"/>
      <c r="F50" s="290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</row>
    <row r="51" spans="1:48" x14ac:dyDescent="0.2">
      <c r="A51" s="289"/>
      <c r="B51" s="289"/>
      <c r="C51" s="289"/>
      <c r="D51" s="289"/>
      <c r="E51" s="290"/>
      <c r="F51" s="290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</row>
    <row r="52" spans="1:48" x14ac:dyDescent="0.2">
      <c r="A52" s="289"/>
      <c r="B52" s="289"/>
      <c r="C52" s="289"/>
      <c r="D52" s="289"/>
      <c r="E52" s="290"/>
      <c r="F52" s="290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  <c r="AJ52" s="289"/>
      <c r="AK52" s="289"/>
      <c r="AL52" s="289"/>
      <c r="AM52" s="289"/>
      <c r="AN52" s="289"/>
      <c r="AO52" s="289"/>
      <c r="AP52" s="289"/>
      <c r="AQ52" s="289"/>
      <c r="AR52" s="289"/>
      <c r="AS52" s="289"/>
      <c r="AT52" s="289"/>
      <c r="AU52" s="289"/>
      <c r="AV52" s="289"/>
    </row>
    <row r="53" spans="1:48" x14ac:dyDescent="0.2">
      <c r="A53" s="289"/>
      <c r="B53" s="289"/>
      <c r="C53" s="289"/>
      <c r="D53" s="289"/>
      <c r="E53" s="290"/>
      <c r="F53" s="290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</row>
    <row r="54" spans="1:48" x14ac:dyDescent="0.2">
      <c r="A54" s="289"/>
      <c r="B54" s="289"/>
      <c r="C54" s="289"/>
      <c r="D54" s="289"/>
      <c r="E54" s="290"/>
      <c r="F54" s="290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</row>
    <row r="55" spans="1:48" x14ac:dyDescent="0.2">
      <c r="A55" s="289"/>
      <c r="B55" s="289"/>
      <c r="C55" s="289"/>
      <c r="D55" s="289"/>
      <c r="E55" s="290"/>
      <c r="F55" s="290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</row>
    <row r="56" spans="1:48" x14ac:dyDescent="0.2">
      <c r="A56" s="289"/>
      <c r="B56" s="289"/>
      <c r="C56" s="289"/>
      <c r="D56" s="289"/>
      <c r="E56" s="290"/>
      <c r="F56" s="290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</row>
    <row r="57" spans="1:48" x14ac:dyDescent="0.2">
      <c r="A57" s="289"/>
      <c r="B57" s="289"/>
      <c r="C57" s="289"/>
      <c r="D57" s="289"/>
      <c r="E57" s="290"/>
      <c r="F57" s="290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</row>
    <row r="58" spans="1:48" x14ac:dyDescent="0.2">
      <c r="A58" s="289"/>
      <c r="B58" s="289"/>
      <c r="C58" s="289"/>
      <c r="D58" s="289"/>
      <c r="E58" s="290"/>
      <c r="F58" s="290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89"/>
      <c r="AL58" s="289"/>
      <c r="AM58" s="289"/>
      <c r="AN58" s="289"/>
      <c r="AO58" s="289"/>
      <c r="AP58" s="289"/>
      <c r="AQ58" s="289"/>
      <c r="AR58" s="289"/>
      <c r="AS58" s="289"/>
      <c r="AT58" s="289"/>
      <c r="AU58" s="289"/>
      <c r="AV58" s="289"/>
    </row>
    <row r="59" spans="1:48" x14ac:dyDescent="0.2">
      <c r="A59" s="289"/>
      <c r="B59" s="289"/>
      <c r="C59" s="289"/>
      <c r="D59" s="289"/>
      <c r="E59" s="290"/>
      <c r="F59" s="290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89"/>
      <c r="AQ59" s="289"/>
      <c r="AR59" s="289"/>
      <c r="AS59" s="289"/>
      <c r="AT59" s="289"/>
      <c r="AU59" s="289"/>
      <c r="AV59" s="289"/>
    </row>
    <row r="60" spans="1:48" x14ac:dyDescent="0.2">
      <c r="A60" s="289"/>
      <c r="B60" s="289"/>
      <c r="C60" s="289"/>
      <c r="D60" s="289"/>
      <c r="E60" s="290"/>
      <c r="F60" s="290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  <c r="AE60" s="289"/>
      <c r="AF60" s="289"/>
      <c r="AG60" s="289"/>
      <c r="AH60" s="289"/>
      <c r="AI60" s="289"/>
      <c r="AJ60" s="289"/>
      <c r="AK60" s="289"/>
      <c r="AL60" s="289"/>
      <c r="AM60" s="289"/>
      <c r="AN60" s="289"/>
      <c r="AO60" s="289"/>
      <c r="AP60" s="289"/>
      <c r="AQ60" s="289"/>
      <c r="AR60" s="289"/>
      <c r="AS60" s="289"/>
      <c r="AT60" s="289"/>
      <c r="AU60" s="289"/>
      <c r="AV60" s="289"/>
    </row>
    <row r="61" spans="1:48" x14ac:dyDescent="0.2">
      <c r="A61" s="289"/>
      <c r="B61" s="289"/>
      <c r="C61" s="289"/>
      <c r="D61" s="289"/>
      <c r="E61" s="290"/>
      <c r="F61" s="290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</row>
    <row r="62" spans="1:48" x14ac:dyDescent="0.2">
      <c r="A62" s="289"/>
      <c r="B62" s="289"/>
      <c r="C62" s="289"/>
      <c r="D62" s="289"/>
      <c r="E62" s="290"/>
      <c r="F62" s="290"/>
      <c r="G62" s="289"/>
      <c r="H62" s="289"/>
      <c r="I62" s="289"/>
      <c r="J62" s="289"/>
      <c r="K62" s="289"/>
      <c r="L62" s="289"/>
      <c r="M62" s="289"/>
      <c r="N62" s="289"/>
      <c r="O62" s="289"/>
      <c r="P62" s="289"/>
      <c r="Q62" s="289"/>
      <c r="R62" s="289"/>
      <c r="S62" s="289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  <c r="AE62" s="289"/>
      <c r="AF62" s="289"/>
      <c r="AG62" s="289"/>
      <c r="AH62" s="289"/>
      <c r="AI62" s="289"/>
      <c r="AJ62" s="289"/>
      <c r="AK62" s="289"/>
      <c r="AL62" s="289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</row>
    <row r="63" spans="1:48" x14ac:dyDescent="0.2">
      <c r="A63" s="289"/>
      <c r="B63" s="289"/>
      <c r="C63" s="289"/>
      <c r="D63" s="289"/>
      <c r="E63" s="290"/>
      <c r="F63" s="290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  <c r="AE63" s="289"/>
      <c r="AF63" s="289"/>
      <c r="AG63" s="289"/>
      <c r="AH63" s="289"/>
      <c r="AI63" s="289"/>
      <c r="AJ63" s="289"/>
      <c r="AK63" s="289"/>
      <c r="AL63" s="289"/>
      <c r="AM63" s="289"/>
      <c r="AN63" s="289"/>
      <c r="AO63" s="289"/>
      <c r="AP63" s="289"/>
      <c r="AQ63" s="289"/>
      <c r="AR63" s="289"/>
      <c r="AS63" s="289"/>
      <c r="AT63" s="289"/>
      <c r="AU63" s="289"/>
      <c r="AV63" s="289"/>
    </row>
    <row r="64" spans="1:48" x14ac:dyDescent="0.2">
      <c r="A64" s="289"/>
      <c r="B64" s="289"/>
      <c r="C64" s="289"/>
      <c r="D64" s="289"/>
      <c r="E64" s="290"/>
      <c r="F64" s="290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89"/>
      <c r="AA64" s="289"/>
      <c r="AB64" s="289"/>
      <c r="AC64" s="289"/>
      <c r="AD64" s="289"/>
      <c r="AE64" s="289"/>
      <c r="AF64" s="289"/>
      <c r="AG64" s="289"/>
      <c r="AH64" s="289"/>
      <c r="AI64" s="289"/>
      <c r="AJ64" s="289"/>
      <c r="AK64" s="289"/>
      <c r="AL64" s="289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</row>
    <row r="65" spans="1:48" x14ac:dyDescent="0.2">
      <c r="A65" s="289"/>
      <c r="B65" s="289"/>
      <c r="C65" s="289"/>
      <c r="D65" s="289"/>
      <c r="E65" s="290"/>
      <c r="F65" s="290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89"/>
      <c r="T65" s="289"/>
      <c r="U65" s="289"/>
      <c r="V65" s="289"/>
      <c r="W65" s="289"/>
      <c r="X65" s="289"/>
      <c r="Y65" s="289"/>
      <c r="Z65" s="289"/>
      <c r="AA65" s="289"/>
      <c r="AB65" s="289"/>
      <c r="AC65" s="289"/>
      <c r="AD65" s="289"/>
      <c r="AE65" s="289"/>
      <c r="AF65" s="289"/>
      <c r="AG65" s="289"/>
      <c r="AH65" s="289"/>
      <c r="AI65" s="289"/>
      <c r="AJ65" s="289"/>
      <c r="AK65" s="289"/>
      <c r="AL65" s="289"/>
      <c r="AM65" s="289"/>
      <c r="AN65" s="289"/>
      <c r="AO65" s="289"/>
      <c r="AP65" s="289"/>
      <c r="AQ65" s="289"/>
      <c r="AR65" s="289"/>
      <c r="AS65" s="289"/>
      <c r="AT65" s="289"/>
      <c r="AU65" s="289"/>
      <c r="AV65" s="289"/>
    </row>
  </sheetData>
  <sheetProtection algorithmName="SHA-512" hashValue="Q9eg2jnwR+7dddRpOka6dxeZ/hw/wCiDj/WHi9M21jfrTwy6qfbNiMrsuNGdhhZdWjvG6TqjRrKXakkDGtHSGA==" saltValue="KFqEw/yJexDp4mnYiHLGyA==" spinCount="100000" sheet="1" objects="1" scenarios="1"/>
  <mergeCells count="4">
    <mergeCell ref="A8:A13"/>
    <mergeCell ref="A14:A19"/>
    <mergeCell ref="A20:A23"/>
    <mergeCell ref="A24:A27"/>
  </mergeCells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D81F-A037-A64C-98AE-FDCA9FDA3749}">
  <sheetPr codeName="Sheet20">
    <tabColor rgb="FFCD7B93"/>
  </sheetPr>
  <dimension ref="A1:AV60"/>
  <sheetViews>
    <sheetView zoomScale="90" zoomScaleNormal="90" workbookViewId="0">
      <selection activeCell="AE19" sqref="AE19:AE21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279" t="s">
        <v>38</v>
      </c>
      <c r="B1" s="279"/>
      <c r="C1" s="279"/>
      <c r="D1" s="279"/>
      <c r="E1" s="280"/>
      <c r="F1" s="280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</row>
    <row r="2" spans="1:48" x14ac:dyDescent="0.2">
      <c r="A2" s="282" t="s">
        <v>72</v>
      </c>
      <c r="B2" s="279"/>
      <c r="C2" s="279"/>
      <c r="D2" s="279"/>
      <c r="E2" s="280"/>
      <c r="F2" s="280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</row>
    <row r="3" spans="1:48" ht="16" thickBot="1" x14ac:dyDescent="0.25">
      <c r="A3" s="279"/>
      <c r="B3" s="283"/>
      <c r="C3" s="279"/>
      <c r="D3" s="279"/>
      <c r="E3" s="280"/>
      <c r="F3" s="280"/>
      <c r="G3" s="279"/>
      <c r="H3" s="279"/>
      <c r="I3" s="279"/>
      <c r="J3" s="283"/>
      <c r="K3" s="284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</row>
    <row r="4" spans="1:48" x14ac:dyDescent="0.2">
      <c r="A4" s="70" t="s">
        <v>95</v>
      </c>
      <c r="B4" s="71"/>
      <c r="C4" s="71"/>
      <c r="D4" s="71"/>
      <c r="E4" s="189"/>
      <c r="F4" s="189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</row>
    <row r="5" spans="1:48" x14ac:dyDescent="0.2">
      <c r="A5" s="73" t="s">
        <v>189</v>
      </c>
      <c r="B5" s="74"/>
      <c r="C5" s="79">
        <v>100000</v>
      </c>
      <c r="D5" s="75"/>
      <c r="E5" s="74"/>
      <c r="F5" s="190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</row>
    <row r="6" spans="1:48" x14ac:dyDescent="0.2">
      <c r="A6" s="33"/>
      <c r="B6" s="74"/>
      <c r="C6" s="74"/>
      <c r="D6" s="74"/>
      <c r="E6" s="74"/>
      <c r="F6" s="191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</row>
    <row r="7" spans="1:48" ht="76" x14ac:dyDescent="0.2">
      <c r="A7" s="238" t="s">
        <v>41</v>
      </c>
      <c r="B7" s="107" t="s">
        <v>96</v>
      </c>
      <c r="C7" s="107" t="s">
        <v>97</v>
      </c>
      <c r="D7" s="108" t="s">
        <v>8</v>
      </c>
      <c r="E7" s="215" t="s">
        <v>179</v>
      </c>
      <c r="F7" s="215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5" t="s">
        <v>181</v>
      </c>
      <c r="T7" s="219" t="s">
        <v>182</v>
      </c>
      <c r="U7" s="109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3" t="s">
        <v>184</v>
      </c>
      <c r="AA7" s="223" t="s">
        <v>185</v>
      </c>
      <c r="AB7" s="224" t="s">
        <v>69</v>
      </c>
      <c r="AC7" s="224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</row>
    <row r="8" spans="1:48" ht="20" customHeight="1" x14ac:dyDescent="0.2">
      <c r="A8" s="339" t="str">
        <f>'QLD Apr 2021'!D2</f>
        <v>APT Brisbane South</v>
      </c>
      <c r="B8" s="207" t="str">
        <f>'QLD Apr 2021'!F2</f>
        <v>AGL</v>
      </c>
      <c r="C8" s="239" t="str">
        <f>'QLD Apr 2021'!G2</f>
        <v>Business Essential Saver</v>
      </c>
      <c r="D8" s="242">
        <f>365*'QLD Apr 2021'!H2/100</f>
        <v>455.22136363636361</v>
      </c>
      <c r="E8" s="243">
        <f>IF('QLD Apr 2021'!AQ2=3,0.5,IF('QLD Apr 2021'!AQ2=2,0.33,0))</f>
        <v>0.5</v>
      </c>
      <c r="F8" s="243">
        <f>1-E8</f>
        <v>0.5</v>
      </c>
      <c r="G8" s="242">
        <f>IF('QLD Apr 2021'!K2="",($C$5*E8/'QLD Apr 2021'!AQ2*'QLD Apr 2021'!W2/100)*'QLD Apr 2021'!AQ2,IF($C$5*E8/'QLD Apr 2021'!AQ2&gt;='QLD Apr 2021'!L2,('QLD Apr 2021'!L2*'QLD Apr 2021'!W2/100)*'QLD Apr 2021'!AQ2,($C$5*E8/'QLD Apr 2021'!AQ2*'QLD Apr 2021'!W2/100)*'QLD Apr 2021'!AQ2))</f>
        <v>1213.6363636363635</v>
      </c>
      <c r="H8" s="242">
        <f>IF(AND('QLD Apr 2021'!L2&gt;0,'QLD Apr 2021'!M2&gt;0),IF($C$5*E8/'QLD Apr 2021'!AQ2&lt;'QLD Apr 2021'!L2,0,IF(($C$5*E8/'QLD Apr 2021'!AQ2-'QLD Apr 2021'!L2)&lt;=('QLD Apr 2021'!M2+'QLD Apr 2021'!L2),((($C$5*E8/'QLD Apr 2021'!AQ2-'QLD Apr 2021'!L2)*'QLD Apr 2021'!X2/100))*'QLD Apr 2021'!AQ2,((('QLD Apr 2021'!M2)*'QLD Apr 2021'!X2/100)*'QLD Apr 2021'!AQ2))),0)</f>
        <v>0</v>
      </c>
      <c r="I8" s="242">
        <f>IF(AND('QLD Apr 2021'!M2&gt;0,'QLD Apr 2021'!N2&gt;0),IF($C$5*E8/'QLD Apr 2021'!AQ2&lt;('QLD Apr 2021'!L2+'QLD Apr 2021'!M2),0,IF(($C$5*E8/'QLD Apr 2021'!AQ2-'QLD Apr 2021'!L2+'QLD Apr 2021'!M2)&lt;=('QLD Apr 2021'!L2+'QLD Apr 2021'!M2+'QLD Apr 2021'!N2),((($C$5*E8/'QLD Apr 2021'!AQ2-('QLD Apr 2021'!L2+'QLD Apr 2021'!M2))*'QLD Apr 2021'!Y2/100))*'QLD Apr 2021'!AQ2,('QLD Apr 2021'!N2*'QLD Apr 2021'!Y2/100)*'QLD Apr 2021'!AQ2)),0)</f>
        <v>0</v>
      </c>
      <c r="J8" s="242">
        <f>IF(AND('QLD Apr 2021'!N2&gt;0,'QLD Apr 2021'!O2&gt;0),IF($C$5*E8/'QLD Apr 2021'!AQ2&lt;('QLD Apr 2021'!L2+'QLD Apr 2021'!M2+'QLD Apr 2021'!N2),0,IF(($C$5*E8/'QLD Apr 2021'!AQ2-'QLD Apr 2021'!L2+'QLD Apr 2021'!M2+'QLD Apr 2021'!N2)&lt;=('QLD Apr 2021'!L2+'QLD Apr 2021'!M2+'QLD Apr 2021'!N2+'QLD Apr 2021'!O2),(($C$5*E8/'QLD Apr 2021'!AQ2-('QLD Apr 2021'!L2+'QLD Apr 2021'!M2+'QLD Apr 2021'!N2))*'QLD Apr 2021'!Z2/100)*'QLD Apr 2021'!AQ2,('QLD Apr 2021'!O2*'QLD Apr 2021'!Z2/100)*'QLD Apr 2021'!AQ2)),0)</f>
        <v>0</v>
      </c>
      <c r="K8" s="242">
        <f>IF(AND('QLD Apr 2021'!O2&gt;0,'QLD Apr 2021'!P2&gt;0),IF($C$5*E8/'QLD Apr 2021'!AQ2&lt;('QLD Apr 2021'!L2+'QLD Apr 2021'!M2+'QLD Apr 2021'!N2+'QLD Apr 2021'!O2),0,IF(($C$5*E8/'QLD Apr 2021'!AQ2-'QLD Apr 2021'!L2+'QLD Apr 2021'!M2+'QLD Apr 2021'!N2+'QLD Apr 2021'!O2)&lt;=('QLD Apr 2021'!L2+'QLD Apr 2021'!M2+'QLD Apr 2021'!N2+'QLD Apr 2021'!O2+'QLD Apr 2021'!P2),(($C$5*E8/'QLD Apr 2021'!AQ2-('QLD Apr 2021'!L2+'QLD Apr 2021'!M2+'QLD Apr 2021'!N2+'QLD Apr 2021'!O2))*'QLD Apr 2021'!AA2/100)*'QLD Apr 2021'!AQ2,('QLD Apr 2021'!P2*'QLD Apr 2021'!AA2/100)*'QLD Apr 2021'!AQ2)),0)</f>
        <v>0</v>
      </c>
      <c r="L8" s="242">
        <f>IF(AND('QLD Apr 2021'!P2&gt;0,'QLD Apr 2021'!O2&gt;0),IF(($C$5*E8/'QLD Apr 2021'!AQ2&lt;SUM('QLD Apr 2021'!L2:P2)),(0),($C$5*E8/'QLD Apr 2021'!AQ2-SUM('QLD Apr 2021'!L2:P2))*'QLD Apr 2021'!AB2/100)* 'QLD Apr 2021'!AQ2,IF(AND('QLD Apr 2021'!O2&gt;0,'QLD Apr 2021'!P2=""),IF(($C$5*E8/'QLD Apr 2021'!AQ2&lt; SUM('QLD Apr 2021'!L2:O2)),(0),($C$5*E8/'QLD Apr 2021'!AQ2-SUM('QLD Apr 2021'!L2:O2))*'QLD Apr 2021'!AA2/100)* 'QLD Apr 2021'!AQ2,IF(AND('QLD Apr 2021'!N2&gt;0,'QLD Apr 2021'!O2=""),IF(($C$5*E8/'QLD Apr 2021'!AQ2&lt; SUM('QLD Apr 2021'!L2:N2)),(0),($C$5*E8/'QLD Apr 2021'!AQ2-SUM('QLD Apr 2021'!L2:N2))*'QLD Apr 2021'!Z2/100)* 'QLD Apr 2021'!AQ2,IF(AND('QLD Apr 2021'!M2&gt;0,'QLD Apr 2021'!N2=""),IF(($C$5*E8/'QLD Apr 2021'!AQ2&lt;'QLD Apr 2021'!M2+'QLD Apr 2021'!L2),(0),(($C$5*E8/'QLD Apr 2021'!AQ2-('QLD Apr 2021'!M2+'QLD Apr 2021'!L2))*'QLD Apr 2021'!Y2/100))*'QLD Apr 2021'!AQ2,IF(AND('QLD Apr 2021'!L2&gt;0,'QLD Apr 2021'!M2=""&gt;0),IF(($C$5*E8/'QLD Apr 2021'!AQ2&lt;'QLD Apr 2021'!L2),(0),($C$5*E8/'QLD Apr 2021'!AQ2-'QLD Apr 2021'!L2)*'QLD Apr 2021'!X2/100)*'QLD Apr 2021'!AQ2,0)))))</f>
        <v>0</v>
      </c>
      <c r="M8" s="242">
        <f>IF('QLD Apr 2021'!K2="",($C$5*F8/'QLD Apr 2021'!AR2*'QLD Apr 2021'!AC2/100)*'QLD Apr 2021'!AR2,IF($C$5*F8/'QLD Apr 2021'!AR2&gt;='QLD Apr 2021'!L2,('QLD Apr 2021'!L2*'QLD Apr 2021'!AC2/100)*'QLD Apr 2021'!AR2,($C$5*F8/'QLD Apr 2021'!AR2*'QLD Apr 2021'!AC2/100)*'QLD Apr 2021'!AR2))</f>
        <v>1213.6363636363635</v>
      </c>
      <c r="N8" s="242">
        <f>IF(AND('QLD Apr 2021'!L2&gt;0,'QLD Apr 2021'!M2&gt;0),IF($C$5*F8/'QLD Apr 2021'!AR2&lt;'QLD Apr 2021'!L2,0,IF(($C$5*F8/'QLD Apr 2021'!AR2-'QLD Apr 2021'!L2)&lt;=('QLD Apr 2021'!M2+'QLD Apr 2021'!L2),((($C$5*F8/'QLD Apr 2021'!AR2-'QLD Apr 2021'!L2)*'QLD Apr 2021'!AD2/100))*'QLD Apr 2021'!AR2,((('QLD Apr 2021'!M2)*'QLD Apr 2021'!AD2/100)*'QLD Apr 2021'!AR2))),0)</f>
        <v>0</v>
      </c>
      <c r="O8" s="242">
        <f>IF(AND('QLD Apr 2021'!M2&gt;0,'QLD Apr 2021'!N2&gt;0),IF($C$5*F8/'QLD Apr 2021'!AR2&lt;('QLD Apr 2021'!L2+'QLD Apr 2021'!M2),0,IF(($C$5*F8/'QLD Apr 2021'!AR2-'QLD Apr 2021'!L2+'QLD Apr 2021'!M2)&lt;=('QLD Apr 2021'!L2+'QLD Apr 2021'!M2+'QLD Apr 2021'!N2),((($C$5*F8/'QLD Apr 2021'!AR2-('QLD Apr 2021'!L2+'QLD Apr 2021'!M2))*'QLD Apr 2021'!AE2/100))*'QLD Apr 2021'!AR2,('QLD Apr 2021'!N2*'QLD Apr 2021'!AE2/100)*'QLD Apr 2021'!AR2)),0)</f>
        <v>0</v>
      </c>
      <c r="P8" s="242">
        <f>IF(AND('QLD Apr 2021'!N2&gt;0,'QLD Apr 2021'!O2&gt;0),IF($C$5*F8/'QLD Apr 2021'!AR2&lt;('QLD Apr 2021'!L2+'QLD Apr 2021'!M2+'QLD Apr 2021'!N2),0,IF(($C$5*F8/'QLD Apr 2021'!AR2-'QLD Apr 2021'!L2+'QLD Apr 2021'!M2+'QLD Apr 2021'!N2)&lt;=('QLD Apr 2021'!L2+'QLD Apr 2021'!M2+'QLD Apr 2021'!N2+'QLD Apr 2021'!O2),(($C$5*F8/'QLD Apr 2021'!AR2-('QLD Apr 2021'!L2+'QLD Apr 2021'!M2+'QLD Apr 2021'!N2))*'QLD Apr 2021'!AF2/100)*'QLD Apr 2021'!AR2,('QLD Apr 2021'!O2*'QLD Apr 2021'!AF2/100)*'QLD Apr 2021'!AR2)),0)</f>
        <v>0</v>
      </c>
      <c r="Q8" s="242">
        <f>IF(AND('QLD Apr 2021'!P2&gt;0,'QLD Apr 2021'!P2&gt;0),IF($C$5*F8/'QLD Apr 2021'!AR2&lt;('QLD Apr 2021'!L2+'QLD Apr 2021'!M2+'QLD Apr 2021'!N2+'QLD Apr 2021'!O2),0,IF(($C$5*F8/'QLD Apr 2021'!AR2-'QLD Apr 2021'!L2+'QLD Apr 2021'!M2+'QLD Apr 2021'!N2+'QLD Apr 2021'!O2)&lt;=('QLD Apr 2021'!L2+'QLD Apr 2021'!M2+'QLD Apr 2021'!N2+'QLD Apr 2021'!O2+'QLD Apr 2021'!P2),(($C$5*F8/'QLD Apr 2021'!AR2-('QLD Apr 2021'!L2+'QLD Apr 2021'!M2+'QLD Apr 2021'!N2+'QLD Apr 2021'!O2))*'QLD Apr 2021'!AG2/100)*'QLD Apr 2021'!AR2,('QLD Apr 2021'!P2*'QLD Apr 2021'!AG2/100)*'QLD Apr 2021'!AR2)),0)</f>
        <v>0</v>
      </c>
      <c r="R8" s="242">
        <f>IF(AND('QLD Apr 2021'!P2&gt;0,'QLD Apr 2021'!O2&gt;0),IF(($C$5*F8/'QLD Apr 2021'!AR2&lt;SUM('QLD Apr 2021'!L2:P2)),(0),($C$5*F8/'QLD Apr 2021'!AR2-SUM('QLD Apr 2021'!L2:P2))*'QLD Apr 2021'!AB2/100)* 'QLD Apr 2021'!AR2,IF(AND('QLD Apr 2021'!O2&gt;0,'QLD Apr 2021'!P2=""),IF(($C$5*F8/'QLD Apr 2021'!AR2&lt; SUM('QLD Apr 2021'!L2:O2)),(0),($C$5*F8/'QLD Apr 2021'!AR2-SUM('QLD Apr 2021'!L2:O2))*'QLD Apr 2021'!AG2/100)* 'QLD Apr 2021'!AR2,IF(AND('QLD Apr 2021'!N2&gt;0,'QLD Apr 2021'!O2=""),IF(($C$5*F8/'QLD Apr 2021'!AR2&lt; SUM('QLD Apr 2021'!L2:N2)),(0),($C$5*F8/'QLD Apr 2021'!AR2-SUM('QLD Apr 2021'!L2:N2))*'QLD Apr 2021'!AF2/100)* 'QLD Apr 2021'!AR2,IF(AND('QLD Apr 2021'!M2&gt;0,'QLD Apr 2021'!N2=""),IF(($C$5*F8/'QLD Apr 2021'!AR2&lt;'QLD Apr 2021'!M2+'QLD Apr 2021'!L2),(0),(($C$5*F8/'QLD Apr 2021'!AR2-('QLD Apr 2021'!M2+'QLD Apr 2021'!L2))*'QLD Apr 2021'!AE2/100))*'QLD Apr 2021'!AR2,IF(AND('QLD Apr 2021'!L2&gt;0,'QLD Apr 2021'!M2=""&gt;0),IF(($C$5*F8/'QLD Apr 2021'!AR2&lt;'QLD Apr 2021'!L2),(0),($C$5*F8/'QLD Apr 2021'!AR2-'QLD Apr 2021'!L2)*'QLD Apr 2021'!AD2/100)*'QLD Apr 2021'!AR2,0)))))</f>
        <v>0</v>
      </c>
      <c r="S8" s="277">
        <f>SUM(G8:R8)</f>
        <v>2427.272727272727</v>
      </c>
      <c r="T8" s="244">
        <f>S8+D8</f>
        <v>2882.4940909090906</v>
      </c>
      <c r="U8" s="245">
        <f>T8*1.1</f>
        <v>3170.7435</v>
      </c>
      <c r="V8" s="246">
        <f>'QLD Apr 2021'!AT2</f>
        <v>0</v>
      </c>
      <c r="W8" s="246">
        <f>'QLD Apr 2021'!AU2</f>
        <v>0</v>
      </c>
      <c r="X8" s="246">
        <f>'QLD Apr 2021'!AV2</f>
        <v>0</v>
      </c>
      <c r="Y8" s="246">
        <f>'QLD Apr 2021'!AW2</f>
        <v>0</v>
      </c>
      <c r="Z8" s="247" t="str">
        <f>IF(SUM(V8:Y8)=0,"No discount",IF(V8&gt;0,"Guaranteed off bill",IF(W8&gt;0,"Guaranteed off usage",IF(X8&gt;0,"Pay-on-time off bill","Pay-on-time off usage"))))</f>
        <v>No discount</v>
      </c>
      <c r="AA8" s="247" t="str">
        <f>IF(OR(B8="Origin Energy",B8="Red Energy",B8="Powershop"),"Inclusive","Exclusive")</f>
        <v>Exclusive</v>
      </c>
      <c r="AB8" s="244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2882.4940909090906</v>
      </c>
      <c r="AC8" s="244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2882.4940909090906</v>
      </c>
      <c r="AD8" s="248">
        <f t="shared" ref="AD8:AE21" si="2">AB8*1.1</f>
        <v>3170.7435</v>
      </c>
      <c r="AE8" s="248">
        <f t="shared" si="2"/>
        <v>3170.7435</v>
      </c>
      <c r="AF8" s="273">
        <f>'QLD Apr 2021'!BF2</f>
        <v>0</v>
      </c>
      <c r="AG8" s="252" t="str">
        <f>'QLD Apr 2021'!BG2</f>
        <v>n</v>
      </c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</row>
    <row r="9" spans="1:48" ht="20" customHeight="1" x14ac:dyDescent="0.2">
      <c r="A9" s="345"/>
      <c r="B9" s="207" t="str">
        <f>'QLD Apr 2021'!F3</f>
        <v>Origin Energy</v>
      </c>
      <c r="C9" s="240" t="str">
        <f>'QLD Apr 2021'!G3</f>
        <v>Business Flexi</v>
      </c>
      <c r="D9" s="115">
        <f>365*'QLD Apr 2021'!H3/100</f>
        <v>386.56818181818181</v>
      </c>
      <c r="E9" s="216">
        <f>IF('QLD Apr 2021'!AQ3=3,0.5,IF('QLD Apr 2021'!AQ3=2,0.33,0))</f>
        <v>0.5</v>
      </c>
      <c r="F9" s="216">
        <f t="shared" ref="F9:F21" si="3">1-E9</f>
        <v>0.5</v>
      </c>
      <c r="G9" s="115">
        <f>IF('QLD Apr 2021'!K3="",($C$5*E9/'QLD Apr 2021'!AQ3*'QLD Apr 2021'!W3/100)*'QLD Apr 2021'!AQ3,IF($C$5*E9/'QLD Apr 2021'!AQ3&gt;='QLD Apr 2021'!L3,('QLD Apr 2021'!L3*'QLD Apr 2021'!W3/100)*'QLD Apr 2021'!AQ3,($C$5*E9/'QLD Apr 2021'!AQ3*'QLD Apr 2021'!W3/100)*'QLD Apr 2021'!AQ3))</f>
        <v>1427.2727272727273</v>
      </c>
      <c r="H9" s="115">
        <f>IF(AND('QLD Apr 2021'!L3&gt;0,'QLD Apr 2021'!M3&gt;0),IF($C$5*E9/'QLD Apr 2021'!AQ3&lt;'QLD Apr 2021'!L3,0,IF(($C$5*E9/'QLD Apr 2021'!AQ3-'QLD Apr 2021'!L3)&lt;=('QLD Apr 2021'!M3+'QLD Apr 2021'!L3),((($C$5*E9/'QLD Apr 2021'!AQ3-'QLD Apr 2021'!L3)*'QLD Apr 2021'!X3/100))*'QLD Apr 2021'!AQ3,((('QLD Apr 2021'!M3)*'QLD Apr 2021'!X3/100)*'QLD Apr 2021'!AQ3))),0)</f>
        <v>0</v>
      </c>
      <c r="I9" s="115">
        <f>IF(AND('QLD Apr 2021'!M3&gt;0,'QLD Apr 2021'!N3&gt;0),IF($C$5*E9/'QLD Apr 2021'!AQ3&lt;('QLD Apr 2021'!L3+'QLD Apr 2021'!M3),0,IF(($C$5*E9/'QLD Apr 2021'!AQ3-'QLD Apr 2021'!L3+'QLD Apr 2021'!M3)&lt;=('QLD Apr 2021'!L3+'QLD Apr 2021'!M3+'QLD Apr 2021'!N3),((($C$5*E9/'QLD Apr 2021'!AQ3-('QLD Apr 2021'!L3+'QLD Apr 2021'!M3))*'QLD Apr 2021'!Y3/100))*'QLD Apr 2021'!AQ3,('QLD Apr 2021'!N3*'QLD Apr 2021'!Y3/100)*'QLD Apr 2021'!AQ3)),0)</f>
        <v>0</v>
      </c>
      <c r="J9" s="115">
        <f>IF(AND('QLD Apr 2021'!N3&gt;0,'QLD Apr 2021'!O3&gt;0),IF($C$5*E9/'QLD Apr 2021'!AQ3&lt;('QLD Apr 2021'!L3+'QLD Apr 2021'!M3+'QLD Apr 2021'!N3),0,IF(($C$5*E9/'QLD Apr 2021'!AQ3-'QLD Apr 2021'!L3+'QLD Apr 2021'!M3+'QLD Apr 2021'!N3)&lt;=('QLD Apr 2021'!L3+'QLD Apr 2021'!M3+'QLD Apr 2021'!N3+'QLD Apr 2021'!O3),(($C$5*E9/'QLD Apr 2021'!AQ3-('QLD Apr 2021'!L3+'QLD Apr 2021'!M3+'QLD Apr 2021'!N3))*'QLD Apr 2021'!Z3/100)*'QLD Apr 2021'!AQ3,('QLD Apr 2021'!O3*'QLD Apr 2021'!Z3/100)*'QLD Apr 2021'!AQ3)),0)</f>
        <v>0</v>
      </c>
      <c r="K9" s="115">
        <f>IF(AND('QLD Apr 2021'!O3&gt;0,'QLD Apr 2021'!P3&gt;0),IF($C$5*E9/'QLD Apr 2021'!AQ3&lt;('QLD Apr 2021'!L3+'QLD Apr 2021'!M3+'QLD Apr 2021'!N3+'QLD Apr 2021'!O3),0,IF(($C$5*E9/'QLD Apr 2021'!AQ3-'QLD Apr 2021'!L3+'QLD Apr 2021'!M3+'QLD Apr 2021'!N3+'QLD Apr 2021'!O3)&lt;=('QLD Apr 2021'!L3+'QLD Apr 2021'!M3+'QLD Apr 2021'!N3+'QLD Apr 2021'!O3+'QLD Apr 2021'!P3),(($C$5*E9/'QLD Apr 2021'!AQ3-('QLD Apr 2021'!L3+'QLD Apr 2021'!M3+'QLD Apr 2021'!N3+'QLD Apr 2021'!O3))*'QLD Apr 2021'!AA3/100)*'QLD Apr 2021'!AQ3,('QLD Apr 2021'!P3*'QLD Apr 2021'!AA3/100)*'QLD Apr 2021'!AQ3)),0)</f>
        <v>0</v>
      </c>
      <c r="L9" s="115">
        <f>IF(AND('QLD Apr 2021'!P3&gt;0,'QLD Apr 2021'!O3&gt;0),IF(($C$5*E9/'QLD Apr 2021'!AQ3&lt;SUM('QLD Apr 2021'!L3:P3)),(0),($C$5*E9/'QLD Apr 2021'!AQ3-SUM('QLD Apr 2021'!L3:P3))*'QLD Apr 2021'!AB3/100)* 'QLD Apr 2021'!AQ3,IF(AND('QLD Apr 2021'!O3&gt;0,'QLD Apr 2021'!P3=""),IF(($C$5*E9/'QLD Apr 2021'!AQ3&lt; SUM('QLD Apr 2021'!L3:O3)),(0),($C$5*E9/'QLD Apr 2021'!AQ3-SUM('QLD Apr 2021'!L3:O3))*'QLD Apr 2021'!AA3/100)* 'QLD Apr 2021'!AQ3,IF(AND('QLD Apr 2021'!N3&gt;0,'QLD Apr 2021'!O3=""),IF(($C$5*E9/'QLD Apr 2021'!AQ3&lt; SUM('QLD Apr 2021'!L3:N3)),(0),($C$5*E9/'QLD Apr 2021'!AQ3-SUM('QLD Apr 2021'!L3:N3))*'QLD Apr 2021'!Z3/100)* 'QLD Apr 2021'!AQ3,IF(AND('QLD Apr 2021'!M3&gt;0,'QLD Apr 2021'!N3=""),IF(($C$5*E9/'QLD Apr 2021'!AQ3&lt;'QLD Apr 2021'!M3+'QLD Apr 2021'!L3),(0),(($C$5*E9/'QLD Apr 2021'!AQ3-('QLD Apr 2021'!M3+'QLD Apr 2021'!L3))*'QLD Apr 2021'!Y3/100))*'QLD Apr 2021'!AQ3,IF(AND('QLD Apr 2021'!L3&gt;0,'QLD Apr 2021'!M3=""&gt;0),IF(($C$5*E9/'QLD Apr 2021'!AQ3&lt;'QLD Apr 2021'!L3),(0),($C$5*E9/'QLD Apr 2021'!AQ3-'QLD Apr 2021'!L3)*'QLD Apr 2021'!X3/100)*'QLD Apr 2021'!AQ3,0)))))</f>
        <v>0</v>
      </c>
      <c r="M9" s="115">
        <f>IF('QLD Apr 2021'!K3="",($C$5*F9/'QLD Apr 2021'!AR3*'QLD Apr 2021'!AC3/100)*'QLD Apr 2021'!AR3,IF($C$5*F9/'QLD Apr 2021'!AR3&gt;='QLD Apr 2021'!L3,('QLD Apr 2021'!L3*'QLD Apr 2021'!AC3/100)*'QLD Apr 2021'!AR3,($C$5*F9/'QLD Apr 2021'!AR3*'QLD Apr 2021'!AC3/100)*'QLD Apr 2021'!AR3))</f>
        <v>1427.2727272727273</v>
      </c>
      <c r="N9" s="115">
        <f>IF(AND('QLD Apr 2021'!L3&gt;0,'QLD Apr 2021'!M3&gt;0),IF($C$5*F9/'QLD Apr 2021'!AR3&lt;'QLD Apr 2021'!L3,0,IF(($C$5*F9/'QLD Apr 2021'!AR3-'QLD Apr 2021'!L3)&lt;=('QLD Apr 2021'!M3+'QLD Apr 2021'!L3),((($C$5*F9/'QLD Apr 2021'!AR3-'QLD Apr 2021'!L3)*'QLD Apr 2021'!AD3/100))*'QLD Apr 2021'!AR3,((('QLD Apr 2021'!M3)*'QLD Apr 2021'!AD3/100)*'QLD Apr 2021'!AR3))),0)</f>
        <v>0</v>
      </c>
      <c r="O9" s="115">
        <f>IF(AND('QLD Apr 2021'!M3&gt;0,'QLD Apr 2021'!N3&gt;0),IF($C$5*F9/'QLD Apr 2021'!AR3&lt;('QLD Apr 2021'!L3+'QLD Apr 2021'!M3),0,IF(($C$5*F9/'QLD Apr 2021'!AR3-'QLD Apr 2021'!L3+'QLD Apr 2021'!M3)&lt;=('QLD Apr 2021'!L3+'QLD Apr 2021'!M3+'QLD Apr 2021'!N3),((($C$5*F9/'QLD Apr 2021'!AR3-('QLD Apr 2021'!L3+'QLD Apr 2021'!M3))*'QLD Apr 2021'!AE3/100))*'QLD Apr 2021'!AR3,('QLD Apr 2021'!N3*'QLD Apr 2021'!AE3/100)*'QLD Apr 2021'!AR3)),0)</f>
        <v>0</v>
      </c>
      <c r="P9" s="115">
        <f>IF(AND('QLD Apr 2021'!N3&gt;0,'QLD Apr 2021'!O3&gt;0),IF($C$5*F9/'QLD Apr 2021'!AR3&lt;('QLD Apr 2021'!L3+'QLD Apr 2021'!M3+'QLD Apr 2021'!N3),0,IF(($C$5*F9/'QLD Apr 2021'!AR3-'QLD Apr 2021'!L3+'QLD Apr 2021'!M3+'QLD Apr 2021'!N3)&lt;=('QLD Apr 2021'!L3+'QLD Apr 2021'!M3+'QLD Apr 2021'!N3+'QLD Apr 2021'!O3),(($C$5*F9/'QLD Apr 2021'!AR3-('QLD Apr 2021'!L3+'QLD Apr 2021'!M3+'QLD Apr 2021'!N3))*'QLD Apr 2021'!AF3/100)*'QLD Apr 2021'!AR3,('QLD Apr 2021'!O3*'QLD Apr 2021'!AF3/100)*'QLD Apr 2021'!AR3)),0)</f>
        <v>0</v>
      </c>
      <c r="Q9" s="115">
        <f>IF(AND('QLD Apr 2021'!P3&gt;0,'QLD Apr 2021'!P3&gt;0),IF($C$5*F9/'QLD Apr 2021'!AR3&lt;('QLD Apr 2021'!L3+'QLD Apr 2021'!M3+'QLD Apr 2021'!N3+'QLD Apr 2021'!O3),0,IF(($C$5*F9/'QLD Apr 2021'!AR3-'QLD Apr 2021'!L3+'QLD Apr 2021'!M3+'QLD Apr 2021'!N3+'QLD Apr 2021'!O3)&lt;=('QLD Apr 2021'!L3+'QLD Apr 2021'!M3+'QLD Apr 2021'!N3+'QLD Apr 2021'!O3+'QLD Apr 2021'!P3),(($C$5*F9/'QLD Apr 2021'!AR3-('QLD Apr 2021'!L3+'QLD Apr 2021'!M3+'QLD Apr 2021'!N3+'QLD Apr 2021'!O3))*'QLD Apr 2021'!AG3/100)*'QLD Apr 2021'!AR3,('QLD Apr 2021'!P3*'QLD Apr 2021'!AG3/100)*'QLD Apr 2021'!AR3)),0)</f>
        <v>0</v>
      </c>
      <c r="R9" s="115">
        <f>IF(AND('QLD Apr 2021'!P3&gt;0,'QLD Apr 2021'!O3&gt;0),IF(($C$5*F9/'QLD Apr 2021'!AR3&lt;SUM('QLD Apr 2021'!L3:P3)),(0),($C$5*F9/'QLD Apr 2021'!AR3-SUM('QLD Apr 2021'!L3:P3))*'QLD Apr 2021'!AB3/100)* 'QLD Apr 2021'!AR3,IF(AND('QLD Apr 2021'!O3&gt;0,'QLD Apr 2021'!P3=""),IF(($C$5*F9/'QLD Apr 2021'!AR3&lt; SUM('QLD Apr 2021'!L3:O3)),(0),($C$5*F9/'QLD Apr 2021'!AR3-SUM('QLD Apr 2021'!L3:O3))*'QLD Apr 2021'!AG3/100)* 'QLD Apr 2021'!AR3,IF(AND('QLD Apr 2021'!N3&gt;0,'QLD Apr 2021'!O3=""),IF(($C$5*F9/'QLD Apr 2021'!AR3&lt; SUM('QLD Apr 2021'!L3:N3)),(0),($C$5*F9/'QLD Apr 2021'!AR3-SUM('QLD Apr 2021'!L3:N3))*'QLD Apr 2021'!AF3/100)* 'QLD Apr 2021'!AR3,IF(AND('QLD Apr 2021'!M3&gt;0,'QLD Apr 2021'!N3=""),IF(($C$5*F9/'QLD Apr 2021'!AR3&lt;'QLD Apr 2021'!M3+'QLD Apr 2021'!L3),(0),(($C$5*F9/'QLD Apr 2021'!AR3-('QLD Apr 2021'!M3+'QLD Apr 2021'!L3))*'QLD Apr 2021'!AE3/100))*'QLD Apr 2021'!AR3,IF(AND('QLD Apr 2021'!L3&gt;0,'QLD Apr 2021'!M3=""&gt;0),IF(($C$5*F9/'QLD Apr 2021'!AR3&lt;'QLD Apr 2021'!L3),(0),($C$5*F9/'QLD Apr 2021'!AR3-'QLD Apr 2021'!L3)*'QLD Apr 2021'!AD3/100)*'QLD Apr 2021'!AR3,0)))))</f>
        <v>0</v>
      </c>
      <c r="S9" s="203">
        <f t="shared" ref="S9:S20" si="4">SUM(G9:R9)</f>
        <v>2854.5454545454545</v>
      </c>
      <c r="T9" s="220">
        <f t="shared" ref="T9:T21" si="5">S9+D9</f>
        <v>3241.1136363636365</v>
      </c>
      <c r="U9" s="118">
        <f t="shared" ref="U9:U21" si="6">T9*1.1</f>
        <v>3565.2250000000004</v>
      </c>
      <c r="V9" s="119">
        <f>'QLD Apr 2021'!AT3</f>
        <v>0</v>
      </c>
      <c r="W9" s="119">
        <f>'QLD Apr 2021'!AU3</f>
        <v>8</v>
      </c>
      <c r="X9" s="119">
        <f>'QLD Apr 2021'!AV3</f>
        <v>0</v>
      </c>
      <c r="Y9" s="119">
        <f>'QLD Apr 2021'!AW3</f>
        <v>0</v>
      </c>
      <c r="Z9" s="225" t="str">
        <f t="shared" ref="Z9:Z21" si="7">IF(SUM(V9:Y9)=0,"No discount",IF(V9&gt;0,"Guaranteed off bill",IF(W9&gt;0,"Guaranteed off usage",IF(X9&gt;0,"Pay-on-time off bill","Pay-on-time off usage"))))</f>
        <v>Guaranteed off usage</v>
      </c>
      <c r="AA9" s="225" t="str">
        <f t="shared" ref="AA9:AA21" si="8">IF(OR(B9="Origin Energy",B9="Red Energy",B9="Powershop"),"Inclusive","Exclusive")</f>
        <v>Inclusive</v>
      </c>
      <c r="AB9" s="220">
        <f t="shared" si="0"/>
        <v>3012.7500000000005</v>
      </c>
      <c r="AC9" s="220">
        <f t="shared" si="1"/>
        <v>3012.7500000000005</v>
      </c>
      <c r="AD9" s="196">
        <f t="shared" si="2"/>
        <v>3314.0250000000005</v>
      </c>
      <c r="AE9" s="196">
        <f t="shared" si="2"/>
        <v>3314.0250000000005</v>
      </c>
      <c r="AF9" s="274">
        <f>'QLD Apr 2021'!BF3</f>
        <v>12</v>
      </c>
      <c r="AG9" s="121" t="str">
        <f>'QLD Apr 2021'!BG3</f>
        <v>y</v>
      </c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79"/>
    </row>
    <row r="10" spans="1:48" ht="20" customHeight="1" x14ac:dyDescent="0.2">
      <c r="A10" s="345"/>
      <c r="B10" s="207" t="str">
        <f>'QLD Apr 2021'!F4</f>
        <v>Red Energy</v>
      </c>
      <c r="C10" s="240" t="str">
        <f>'QLD Apr 2021'!G4</f>
        <v>Business Saver</v>
      </c>
      <c r="D10" s="115">
        <f>365*'QLD Apr 2021'!H4/100</f>
        <v>419.74999999999994</v>
      </c>
      <c r="E10" s="216">
        <f>IF('QLD Apr 2021'!AQ4=3,0.5,IF('QLD Apr 2021'!AQ4=2,0.33,0))</f>
        <v>0.5</v>
      </c>
      <c r="F10" s="216">
        <f t="shared" si="3"/>
        <v>0.5</v>
      </c>
      <c r="G10" s="115">
        <f>IF('QLD Apr 2021'!K4="",($C$5*E10/'QLD Apr 2021'!AQ4*'QLD Apr 2021'!W4/100)*'QLD Apr 2021'!AQ4,IF($C$5*E10/'QLD Apr 2021'!AQ4&gt;='QLD Apr 2021'!L4,('QLD Apr 2021'!L4*'QLD Apr 2021'!W4/100)*'QLD Apr 2021'!AQ4,($C$5*E10/'QLD Apr 2021'!AQ4*'QLD Apr 2021'!W4/100)*'QLD Apr 2021'!AQ4))</f>
        <v>1277.2727272727273</v>
      </c>
      <c r="H10" s="115">
        <f>IF(AND('QLD Apr 2021'!L4&gt;0,'QLD Apr 2021'!M4&gt;0),IF($C$5*E10/'QLD Apr 2021'!AQ4&lt;'QLD Apr 2021'!L4,0,IF(($C$5*E10/'QLD Apr 2021'!AQ4-'QLD Apr 2021'!L4)&lt;=('QLD Apr 2021'!M4+'QLD Apr 2021'!L4),((($C$5*E10/'QLD Apr 2021'!AQ4-'QLD Apr 2021'!L4)*'QLD Apr 2021'!X4/100))*'QLD Apr 2021'!AQ4,((('QLD Apr 2021'!M4)*'QLD Apr 2021'!X4/100)*'QLD Apr 2021'!AQ4))),0)</f>
        <v>0</v>
      </c>
      <c r="I10" s="115">
        <f>IF(AND('QLD Apr 2021'!M4&gt;0,'QLD Apr 2021'!N4&gt;0),IF($C$5*E10/'QLD Apr 2021'!AQ4&lt;('QLD Apr 2021'!L4+'QLD Apr 2021'!M4),0,IF(($C$5*E10/'QLD Apr 2021'!AQ4-'QLD Apr 2021'!L4+'QLD Apr 2021'!M4)&lt;=('QLD Apr 2021'!L4+'QLD Apr 2021'!M4+'QLD Apr 2021'!N4),((($C$5*E10/'QLD Apr 2021'!AQ4-('QLD Apr 2021'!L4+'QLD Apr 2021'!M4))*'QLD Apr 2021'!Y4/100))*'QLD Apr 2021'!AQ4,('QLD Apr 2021'!N4*'QLD Apr 2021'!Y4/100)*'QLD Apr 2021'!AQ4)),0)</f>
        <v>0</v>
      </c>
      <c r="J10" s="115">
        <f>IF(AND('QLD Apr 2021'!N4&gt;0,'QLD Apr 2021'!O4&gt;0),IF($C$5*E10/'QLD Apr 2021'!AQ4&lt;('QLD Apr 2021'!L4+'QLD Apr 2021'!M4+'QLD Apr 2021'!N4),0,IF(($C$5*E10/'QLD Apr 2021'!AQ4-'QLD Apr 2021'!L4+'QLD Apr 2021'!M4+'QLD Apr 2021'!N4)&lt;=('QLD Apr 2021'!L4+'QLD Apr 2021'!M4+'QLD Apr 2021'!N4+'QLD Apr 2021'!O4),(($C$5*E10/'QLD Apr 2021'!AQ4-('QLD Apr 2021'!L4+'QLD Apr 2021'!M4+'QLD Apr 2021'!N4))*'QLD Apr 2021'!Z4/100)*'QLD Apr 2021'!AQ4,('QLD Apr 2021'!O4*'QLD Apr 2021'!Z4/100)*'QLD Apr 2021'!AQ4)),0)</f>
        <v>0</v>
      </c>
      <c r="K10" s="115">
        <f>IF(AND('QLD Apr 2021'!O4&gt;0,'QLD Apr 2021'!P4&gt;0),IF($C$5*E10/'QLD Apr 2021'!AQ4&lt;('QLD Apr 2021'!L4+'QLD Apr 2021'!M4+'QLD Apr 2021'!N4+'QLD Apr 2021'!O4),0,IF(($C$5*E10/'QLD Apr 2021'!AQ4-'QLD Apr 2021'!L4+'QLD Apr 2021'!M4+'QLD Apr 2021'!N4+'QLD Apr 2021'!O4)&lt;=('QLD Apr 2021'!L4+'QLD Apr 2021'!M4+'QLD Apr 2021'!N4+'QLD Apr 2021'!O4+'QLD Apr 2021'!P4),(($C$5*E10/'QLD Apr 2021'!AQ4-('QLD Apr 2021'!L4+'QLD Apr 2021'!M4+'QLD Apr 2021'!N4+'QLD Apr 2021'!O4))*'QLD Apr 2021'!AA4/100)*'QLD Apr 2021'!AQ4,('QLD Apr 2021'!P4*'QLD Apr 2021'!AA4/100)*'QLD Apr 2021'!AQ4)),0)</f>
        <v>0</v>
      </c>
      <c r="L10" s="115">
        <f>IF(AND('QLD Apr 2021'!P4&gt;0,'QLD Apr 2021'!O4&gt;0),IF(($C$5*E10/'QLD Apr 2021'!AQ4&lt;SUM('QLD Apr 2021'!L4:P4)),(0),($C$5*E10/'QLD Apr 2021'!AQ4-SUM('QLD Apr 2021'!L4:P4))*'QLD Apr 2021'!AB4/100)* 'QLD Apr 2021'!AQ4,IF(AND('QLD Apr 2021'!O4&gt;0,'QLD Apr 2021'!P4=""),IF(($C$5*E10/'QLD Apr 2021'!AQ4&lt; SUM('QLD Apr 2021'!L4:O4)),(0),($C$5*E10/'QLD Apr 2021'!AQ4-SUM('QLD Apr 2021'!L4:O4))*'QLD Apr 2021'!AA4/100)* 'QLD Apr 2021'!AQ4,IF(AND('QLD Apr 2021'!N4&gt;0,'QLD Apr 2021'!O4=""),IF(($C$5*E10/'QLD Apr 2021'!AQ4&lt; SUM('QLD Apr 2021'!L4:N4)),(0),($C$5*E10/'QLD Apr 2021'!AQ4-SUM('QLD Apr 2021'!L4:N4))*'QLD Apr 2021'!Z4/100)* 'QLD Apr 2021'!AQ4,IF(AND('QLD Apr 2021'!M4&gt;0,'QLD Apr 2021'!N4=""),IF(($C$5*E10/'QLD Apr 2021'!AQ4&lt;'QLD Apr 2021'!M4+'QLD Apr 2021'!L4),(0),(($C$5*E10/'QLD Apr 2021'!AQ4-('QLD Apr 2021'!M4+'QLD Apr 2021'!L4))*'QLD Apr 2021'!Y4/100))*'QLD Apr 2021'!AQ4,IF(AND('QLD Apr 2021'!L4&gt;0,'QLD Apr 2021'!M4=""&gt;0),IF(($C$5*E10/'QLD Apr 2021'!AQ4&lt;'QLD Apr 2021'!L4),(0),($C$5*E10/'QLD Apr 2021'!AQ4-'QLD Apr 2021'!L4)*'QLD Apr 2021'!X4/100)*'QLD Apr 2021'!AQ4,0)))))</f>
        <v>0</v>
      </c>
      <c r="M10" s="115">
        <f>IF('QLD Apr 2021'!K4="",($C$5*F10/'QLD Apr 2021'!AR4*'QLD Apr 2021'!AC4/100)*'QLD Apr 2021'!AR4,IF($C$5*F10/'QLD Apr 2021'!AR4&gt;='QLD Apr 2021'!L4,('QLD Apr 2021'!L4*'QLD Apr 2021'!AC4/100)*'QLD Apr 2021'!AR4,($C$5*F10/'QLD Apr 2021'!AR4*'QLD Apr 2021'!AC4/100)*'QLD Apr 2021'!AR4))</f>
        <v>1277.2727272727273</v>
      </c>
      <c r="N10" s="115">
        <f>IF(AND('QLD Apr 2021'!L4&gt;0,'QLD Apr 2021'!M4&gt;0),IF($C$5*F10/'QLD Apr 2021'!AR4&lt;'QLD Apr 2021'!L4,0,IF(($C$5*F10/'QLD Apr 2021'!AR4-'QLD Apr 2021'!L4)&lt;=('QLD Apr 2021'!M4+'QLD Apr 2021'!L4),((($C$5*F10/'QLD Apr 2021'!AR4-'QLD Apr 2021'!L4)*'QLD Apr 2021'!AD4/100))*'QLD Apr 2021'!AR4,((('QLD Apr 2021'!M4)*'QLD Apr 2021'!AD4/100)*'QLD Apr 2021'!AR4))),0)</f>
        <v>0</v>
      </c>
      <c r="O10" s="115">
        <f>IF(AND('QLD Apr 2021'!M4&gt;0,'QLD Apr 2021'!N4&gt;0),IF($C$5*F10/'QLD Apr 2021'!AR4&lt;('QLD Apr 2021'!L4+'QLD Apr 2021'!M4),0,IF(($C$5*F10/'QLD Apr 2021'!AR4-'QLD Apr 2021'!L4+'QLD Apr 2021'!M4)&lt;=('QLD Apr 2021'!L4+'QLD Apr 2021'!M4+'QLD Apr 2021'!N4),((($C$5*F10/'QLD Apr 2021'!AR4-('QLD Apr 2021'!L4+'QLD Apr 2021'!M4))*'QLD Apr 2021'!AE4/100))*'QLD Apr 2021'!AR4,('QLD Apr 2021'!N4*'QLD Apr 2021'!AE4/100)*'QLD Apr 2021'!AR4)),0)</f>
        <v>0</v>
      </c>
      <c r="P10" s="115">
        <f>IF(AND('QLD Apr 2021'!N4&gt;0,'QLD Apr 2021'!O4&gt;0),IF($C$5*F10/'QLD Apr 2021'!AR4&lt;('QLD Apr 2021'!L4+'QLD Apr 2021'!M4+'QLD Apr 2021'!N4),0,IF(($C$5*F10/'QLD Apr 2021'!AR4-'QLD Apr 2021'!L4+'QLD Apr 2021'!M4+'QLD Apr 2021'!N4)&lt;=('QLD Apr 2021'!L4+'QLD Apr 2021'!M4+'QLD Apr 2021'!N4+'QLD Apr 2021'!O4),(($C$5*F10/'QLD Apr 2021'!AR4-('QLD Apr 2021'!L4+'QLD Apr 2021'!M4+'QLD Apr 2021'!N4))*'QLD Apr 2021'!AF4/100)*'QLD Apr 2021'!AR4,('QLD Apr 2021'!O4*'QLD Apr 2021'!AF4/100)*'QLD Apr 2021'!AR4)),0)</f>
        <v>0</v>
      </c>
      <c r="Q10" s="115">
        <f>IF(AND('QLD Apr 2021'!P4&gt;0,'QLD Apr 2021'!P4&gt;0),IF($C$5*F10/'QLD Apr 2021'!AR4&lt;('QLD Apr 2021'!L4+'QLD Apr 2021'!M4+'QLD Apr 2021'!N4+'QLD Apr 2021'!O4),0,IF(($C$5*F10/'QLD Apr 2021'!AR4-'QLD Apr 2021'!L4+'QLD Apr 2021'!M4+'QLD Apr 2021'!N4+'QLD Apr 2021'!O4)&lt;=('QLD Apr 2021'!L4+'QLD Apr 2021'!M4+'QLD Apr 2021'!N4+'QLD Apr 2021'!O4+'QLD Apr 2021'!P4),(($C$5*F10/'QLD Apr 2021'!AR4-('QLD Apr 2021'!L4+'QLD Apr 2021'!M4+'QLD Apr 2021'!N4+'QLD Apr 2021'!O4))*'QLD Apr 2021'!AG4/100)*'QLD Apr 2021'!AR4,('QLD Apr 2021'!P4*'QLD Apr 2021'!AG4/100)*'QLD Apr 2021'!AR4)),0)</f>
        <v>0</v>
      </c>
      <c r="R10" s="115">
        <f>IF(AND('QLD Apr 2021'!P4&gt;0,'QLD Apr 2021'!O4&gt;0),IF(($C$5*F10/'QLD Apr 2021'!AR4&lt;SUM('QLD Apr 2021'!L4:P4)),(0),($C$5*F10/'QLD Apr 2021'!AR4-SUM('QLD Apr 2021'!L4:P4))*'QLD Apr 2021'!AB4/100)* 'QLD Apr 2021'!AR4,IF(AND('QLD Apr 2021'!O4&gt;0,'QLD Apr 2021'!P4=""),IF(($C$5*F10/'QLD Apr 2021'!AR4&lt; SUM('QLD Apr 2021'!L4:O4)),(0),($C$5*F10/'QLD Apr 2021'!AR4-SUM('QLD Apr 2021'!L4:O4))*'QLD Apr 2021'!AG4/100)* 'QLD Apr 2021'!AR4,IF(AND('QLD Apr 2021'!N4&gt;0,'QLD Apr 2021'!O4=""),IF(($C$5*F10/'QLD Apr 2021'!AR4&lt; SUM('QLD Apr 2021'!L4:N4)),(0),($C$5*F10/'QLD Apr 2021'!AR4-SUM('QLD Apr 2021'!L4:N4))*'QLD Apr 2021'!AF4/100)* 'QLD Apr 2021'!AR4,IF(AND('QLD Apr 2021'!M4&gt;0,'QLD Apr 2021'!N4=""),IF(($C$5*F10/'QLD Apr 2021'!AR4&lt;'QLD Apr 2021'!M4+'QLD Apr 2021'!L4),(0),(($C$5*F10/'QLD Apr 2021'!AR4-('QLD Apr 2021'!M4+'QLD Apr 2021'!L4))*'QLD Apr 2021'!AE4/100))*'QLD Apr 2021'!AR4,IF(AND('QLD Apr 2021'!L4&gt;0,'QLD Apr 2021'!M4=""&gt;0),IF(($C$5*F10/'QLD Apr 2021'!AR4&lt;'QLD Apr 2021'!L4),(0),($C$5*F10/'QLD Apr 2021'!AR4-'QLD Apr 2021'!L4)*'QLD Apr 2021'!AD4/100)*'QLD Apr 2021'!AR4,0)))))</f>
        <v>0</v>
      </c>
      <c r="S10" s="203">
        <f t="shared" si="4"/>
        <v>2554.5454545454545</v>
      </c>
      <c r="T10" s="220">
        <f t="shared" si="5"/>
        <v>2974.2954545454545</v>
      </c>
      <c r="U10" s="118">
        <f t="shared" si="6"/>
        <v>3271.7250000000004</v>
      </c>
      <c r="V10" s="119">
        <f>'QLD Apr 2021'!AT4</f>
        <v>0</v>
      </c>
      <c r="W10" s="119">
        <f>'QLD Apr 2021'!AU4</f>
        <v>0</v>
      </c>
      <c r="X10" s="119">
        <f>'QLD Apr 2021'!AV4</f>
        <v>0</v>
      </c>
      <c r="Y10" s="119">
        <f>'QLD Apr 2021'!AW4</f>
        <v>0</v>
      </c>
      <c r="Z10" s="225" t="str">
        <f t="shared" si="7"/>
        <v>No discount</v>
      </c>
      <c r="AA10" s="225" t="str">
        <f t="shared" si="8"/>
        <v>Inclusive</v>
      </c>
      <c r="AB10" s="220">
        <f t="shared" si="0"/>
        <v>2974.2954545454545</v>
      </c>
      <c r="AC10" s="220">
        <f t="shared" si="1"/>
        <v>2974.2954545454545</v>
      </c>
      <c r="AD10" s="196">
        <f t="shared" si="2"/>
        <v>3271.7250000000004</v>
      </c>
      <c r="AE10" s="196">
        <f t="shared" si="2"/>
        <v>3271.7250000000004</v>
      </c>
      <c r="AF10" s="274">
        <f>'QLD Apr 2021'!BF4</f>
        <v>0</v>
      </c>
      <c r="AG10" s="121" t="str">
        <f>'QLD Apr 2021'!BG4</f>
        <v>n</v>
      </c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  <c r="AR10" s="284"/>
      <c r="AS10" s="284"/>
      <c r="AT10" s="284"/>
      <c r="AU10" s="284"/>
      <c r="AV10" s="284"/>
    </row>
    <row r="11" spans="1:48" ht="20" customHeight="1" x14ac:dyDescent="0.2">
      <c r="A11" s="345"/>
      <c r="B11" s="207" t="str">
        <f>'QLD Apr 2021'!F5</f>
        <v>Covau</v>
      </c>
      <c r="C11" s="240" t="str">
        <f>'QLD Apr 2021'!G5</f>
        <v>Freedom</v>
      </c>
      <c r="D11" s="115">
        <f>365*'QLD Apr 2021'!H5/100</f>
        <v>419.75</v>
      </c>
      <c r="E11" s="216">
        <f>IF('QLD Apr 2021'!AQ5=3,0.5,IF('QLD Apr 2021'!AQ5=2,0.33,0))</f>
        <v>0.5</v>
      </c>
      <c r="F11" s="216">
        <f t="shared" si="3"/>
        <v>0.5</v>
      </c>
      <c r="G11" s="115">
        <f>IF('QLD Apr 2021'!K5="",($C$5*E11/'QLD Apr 2021'!AQ5*'QLD Apr 2021'!W5/100)*'QLD Apr 2021'!AQ5,IF($C$5*E11/'QLD Apr 2021'!AQ5&gt;='QLD Apr 2021'!L5,('QLD Apr 2021'!L5*'QLD Apr 2021'!W5/100)*'QLD Apr 2021'!AQ5,($C$5*E11/'QLD Apr 2021'!AQ5*'QLD Apr 2021'!W5/100)*'QLD Apr 2021'!AQ5))</f>
        <v>1468.181818181818</v>
      </c>
      <c r="H11" s="115">
        <f>IF(AND('QLD Apr 2021'!L5&gt;0,'QLD Apr 2021'!M5&gt;0),IF($C$5*E11/'QLD Apr 2021'!AQ5&lt;'QLD Apr 2021'!L5,0,IF(($C$5*E11/'QLD Apr 2021'!AQ5-'QLD Apr 2021'!L5)&lt;=('QLD Apr 2021'!M5+'QLD Apr 2021'!L5),((($C$5*E11/'QLD Apr 2021'!AQ5-'QLD Apr 2021'!L5)*'QLD Apr 2021'!X5/100))*'QLD Apr 2021'!AQ5,((('QLD Apr 2021'!M5)*'QLD Apr 2021'!X5/100)*'QLD Apr 2021'!AQ5))),0)</f>
        <v>0</v>
      </c>
      <c r="I11" s="115">
        <f>IF(AND('QLD Apr 2021'!M5&gt;0,'QLD Apr 2021'!N5&gt;0),IF($C$5*E11/'QLD Apr 2021'!AQ5&lt;('QLD Apr 2021'!L5+'QLD Apr 2021'!M5),0,IF(($C$5*E11/'QLD Apr 2021'!AQ5-'QLD Apr 2021'!L5+'QLD Apr 2021'!M5)&lt;=('QLD Apr 2021'!L5+'QLD Apr 2021'!M5+'QLD Apr 2021'!N5),((($C$5*E11/'QLD Apr 2021'!AQ5-('QLD Apr 2021'!L5+'QLD Apr 2021'!M5))*'QLD Apr 2021'!Y5/100))*'QLD Apr 2021'!AQ5,('QLD Apr 2021'!N5*'QLD Apr 2021'!Y5/100)*'QLD Apr 2021'!AQ5)),0)</f>
        <v>0</v>
      </c>
      <c r="J11" s="115">
        <f>IF(AND('QLD Apr 2021'!N5&gt;0,'QLD Apr 2021'!O5&gt;0),IF($C$5*E11/'QLD Apr 2021'!AQ5&lt;('QLD Apr 2021'!L5+'QLD Apr 2021'!M5+'QLD Apr 2021'!N5),0,IF(($C$5*E11/'QLD Apr 2021'!AQ5-'QLD Apr 2021'!L5+'QLD Apr 2021'!M5+'QLD Apr 2021'!N5)&lt;=('QLD Apr 2021'!L5+'QLD Apr 2021'!M5+'QLD Apr 2021'!N5+'QLD Apr 2021'!O5),(($C$5*E11/'QLD Apr 2021'!AQ5-('QLD Apr 2021'!L5+'QLD Apr 2021'!M5+'QLD Apr 2021'!N5))*'QLD Apr 2021'!Z5/100)*'QLD Apr 2021'!AQ5,('QLD Apr 2021'!O5*'QLD Apr 2021'!Z5/100)*'QLD Apr 2021'!AQ5)),0)</f>
        <v>0</v>
      </c>
      <c r="K11" s="115">
        <f>IF(AND('QLD Apr 2021'!O5&gt;0,'QLD Apr 2021'!P5&gt;0),IF($C$5*E11/'QLD Apr 2021'!AQ5&lt;('QLD Apr 2021'!L5+'QLD Apr 2021'!M5+'QLD Apr 2021'!N5+'QLD Apr 2021'!O5),0,IF(($C$5*E11/'QLD Apr 2021'!AQ5-'QLD Apr 2021'!L5+'QLD Apr 2021'!M5+'QLD Apr 2021'!N5+'QLD Apr 2021'!O5)&lt;=('QLD Apr 2021'!L5+'QLD Apr 2021'!M5+'QLD Apr 2021'!N5+'QLD Apr 2021'!O5+'QLD Apr 2021'!P5),(($C$5*E11/'QLD Apr 2021'!AQ5-('QLD Apr 2021'!L5+'QLD Apr 2021'!M5+'QLD Apr 2021'!N5+'QLD Apr 2021'!O5))*'QLD Apr 2021'!AA5/100)*'QLD Apr 2021'!AQ5,('QLD Apr 2021'!P5*'QLD Apr 2021'!AA5/100)*'QLD Apr 2021'!AQ5)),0)</f>
        <v>0</v>
      </c>
      <c r="L11" s="115">
        <f>IF(AND('QLD Apr 2021'!P5&gt;0,'QLD Apr 2021'!O5&gt;0),IF(($C$5*E11/'QLD Apr 2021'!AQ5&lt;SUM('QLD Apr 2021'!L5:P5)),(0),($C$5*E11/'QLD Apr 2021'!AQ5-SUM('QLD Apr 2021'!L5:P5))*'QLD Apr 2021'!AB5/100)* 'QLD Apr 2021'!AQ5,IF(AND('QLD Apr 2021'!O5&gt;0,'QLD Apr 2021'!P5=""),IF(($C$5*E11/'QLD Apr 2021'!AQ5&lt; SUM('QLD Apr 2021'!L5:O5)),(0),($C$5*E11/'QLD Apr 2021'!AQ5-SUM('QLD Apr 2021'!L5:O5))*'QLD Apr 2021'!AA5/100)* 'QLD Apr 2021'!AQ5,IF(AND('QLD Apr 2021'!N5&gt;0,'QLD Apr 2021'!O5=""),IF(($C$5*E11/'QLD Apr 2021'!AQ5&lt; SUM('QLD Apr 2021'!L5:N5)),(0),($C$5*E11/'QLD Apr 2021'!AQ5-SUM('QLD Apr 2021'!L5:N5))*'QLD Apr 2021'!Z5/100)* 'QLD Apr 2021'!AQ5,IF(AND('QLD Apr 2021'!M5&gt;0,'QLD Apr 2021'!N5=""),IF(($C$5*E11/'QLD Apr 2021'!AQ5&lt;'QLD Apr 2021'!M5+'QLD Apr 2021'!L5),(0),(($C$5*E11/'QLD Apr 2021'!AQ5-('QLD Apr 2021'!M5+'QLD Apr 2021'!L5))*'QLD Apr 2021'!Y5/100))*'QLD Apr 2021'!AQ5,IF(AND('QLD Apr 2021'!L5&gt;0,'QLD Apr 2021'!M5=""&gt;0),IF(($C$5*E11/'QLD Apr 2021'!AQ5&lt;'QLD Apr 2021'!L5),(0),($C$5*E11/'QLD Apr 2021'!AQ5-'QLD Apr 2021'!L5)*'QLD Apr 2021'!X5/100)*'QLD Apr 2021'!AQ5,0)))))</f>
        <v>0</v>
      </c>
      <c r="M11" s="115">
        <f>IF('QLD Apr 2021'!K5="",($C$5*F11/'QLD Apr 2021'!AR5*'QLD Apr 2021'!AC5/100)*'QLD Apr 2021'!AR5,IF($C$5*F11/'QLD Apr 2021'!AR5&gt;='QLD Apr 2021'!L5,('QLD Apr 2021'!L5*'QLD Apr 2021'!AC5/100)*'QLD Apr 2021'!AR5,($C$5*F11/'QLD Apr 2021'!AR5*'QLD Apr 2021'!AC5/100)*'QLD Apr 2021'!AR5))</f>
        <v>1468.181818181818</v>
      </c>
      <c r="N11" s="115">
        <f>IF(AND('QLD Apr 2021'!L5&gt;0,'QLD Apr 2021'!M5&gt;0),IF($C$5*F11/'QLD Apr 2021'!AR5&lt;'QLD Apr 2021'!L5,0,IF(($C$5*F11/'QLD Apr 2021'!AR5-'QLD Apr 2021'!L5)&lt;=('QLD Apr 2021'!M5+'QLD Apr 2021'!L5),((($C$5*F11/'QLD Apr 2021'!AR5-'QLD Apr 2021'!L5)*'QLD Apr 2021'!AD5/100))*'QLD Apr 2021'!AR5,((('QLD Apr 2021'!M5)*'QLD Apr 2021'!AD5/100)*'QLD Apr 2021'!AR5))),0)</f>
        <v>0</v>
      </c>
      <c r="O11" s="115">
        <f>IF(AND('QLD Apr 2021'!M5&gt;0,'QLD Apr 2021'!N5&gt;0),IF($C$5*F11/'QLD Apr 2021'!AR5&lt;('QLD Apr 2021'!L5+'QLD Apr 2021'!M5),0,IF(($C$5*F11/'QLD Apr 2021'!AR5-'QLD Apr 2021'!L5+'QLD Apr 2021'!M5)&lt;=('QLD Apr 2021'!L5+'QLD Apr 2021'!M5+'QLD Apr 2021'!N5),((($C$5*F11/'QLD Apr 2021'!AR5-('QLD Apr 2021'!L5+'QLD Apr 2021'!M5))*'QLD Apr 2021'!AE5/100))*'QLD Apr 2021'!AR5,('QLD Apr 2021'!N5*'QLD Apr 2021'!AE5/100)*'QLD Apr 2021'!AR5)),0)</f>
        <v>0</v>
      </c>
      <c r="P11" s="115">
        <f>IF(AND('QLD Apr 2021'!N5&gt;0,'QLD Apr 2021'!O5&gt;0),IF($C$5*F11/'QLD Apr 2021'!AR5&lt;('QLD Apr 2021'!L5+'QLD Apr 2021'!M5+'QLD Apr 2021'!N5),0,IF(($C$5*F11/'QLD Apr 2021'!AR5-'QLD Apr 2021'!L5+'QLD Apr 2021'!M5+'QLD Apr 2021'!N5)&lt;=('QLD Apr 2021'!L5+'QLD Apr 2021'!M5+'QLD Apr 2021'!N5+'QLD Apr 2021'!O5),(($C$5*F11/'QLD Apr 2021'!AR5-('QLD Apr 2021'!L5+'QLD Apr 2021'!M5+'QLD Apr 2021'!N5))*'QLD Apr 2021'!AF5/100)*'QLD Apr 2021'!AR5,('QLD Apr 2021'!O5*'QLD Apr 2021'!AF5/100)*'QLD Apr 2021'!AR5)),0)</f>
        <v>0</v>
      </c>
      <c r="Q11" s="115">
        <f>IF(AND('QLD Apr 2021'!P5&gt;0,'QLD Apr 2021'!P5&gt;0),IF($C$5*F11/'QLD Apr 2021'!AR5&lt;('QLD Apr 2021'!L5+'QLD Apr 2021'!M5+'QLD Apr 2021'!N5+'QLD Apr 2021'!O5),0,IF(($C$5*F11/'QLD Apr 2021'!AR5-'QLD Apr 2021'!L5+'QLD Apr 2021'!M5+'QLD Apr 2021'!N5+'QLD Apr 2021'!O5)&lt;=('QLD Apr 2021'!L5+'QLD Apr 2021'!M5+'QLD Apr 2021'!N5+'QLD Apr 2021'!O5+'QLD Apr 2021'!P5),(($C$5*F11/'QLD Apr 2021'!AR5-('QLD Apr 2021'!L5+'QLD Apr 2021'!M5+'QLD Apr 2021'!N5+'QLD Apr 2021'!O5))*'QLD Apr 2021'!AG5/100)*'QLD Apr 2021'!AR5,('QLD Apr 2021'!P5*'QLD Apr 2021'!AG5/100)*'QLD Apr 2021'!AR5)),0)</f>
        <v>0</v>
      </c>
      <c r="R11" s="115">
        <f>IF(AND('QLD Apr 2021'!P5&gt;0,'QLD Apr 2021'!O5&gt;0),IF(($C$5*F11/'QLD Apr 2021'!AR5&lt;SUM('QLD Apr 2021'!L5:P5)),(0),($C$5*F11/'QLD Apr 2021'!AR5-SUM('QLD Apr 2021'!L5:P5))*'QLD Apr 2021'!AB5/100)* 'QLD Apr 2021'!AR5,IF(AND('QLD Apr 2021'!O5&gt;0,'QLD Apr 2021'!P5=""),IF(($C$5*F11/'QLD Apr 2021'!AR5&lt; SUM('QLD Apr 2021'!L5:O5)),(0),($C$5*F11/'QLD Apr 2021'!AR5-SUM('QLD Apr 2021'!L5:O5))*'QLD Apr 2021'!AG5/100)* 'QLD Apr 2021'!AR5,IF(AND('QLD Apr 2021'!N5&gt;0,'QLD Apr 2021'!O5=""),IF(($C$5*F11/'QLD Apr 2021'!AR5&lt; SUM('QLD Apr 2021'!L5:N5)),(0),($C$5*F11/'QLD Apr 2021'!AR5-SUM('QLD Apr 2021'!L5:N5))*'QLD Apr 2021'!AF5/100)* 'QLD Apr 2021'!AR5,IF(AND('QLD Apr 2021'!M5&gt;0,'QLD Apr 2021'!N5=""),IF(($C$5*F11/'QLD Apr 2021'!AR5&lt;'QLD Apr 2021'!M5+'QLD Apr 2021'!L5),(0),(($C$5*F11/'QLD Apr 2021'!AR5-('QLD Apr 2021'!M5+'QLD Apr 2021'!L5))*'QLD Apr 2021'!AE5/100))*'QLD Apr 2021'!AR5,IF(AND('QLD Apr 2021'!L5&gt;0,'QLD Apr 2021'!M5=""&gt;0),IF(($C$5*F11/'QLD Apr 2021'!AR5&lt;'QLD Apr 2021'!L5),(0),($C$5*F11/'QLD Apr 2021'!AR5-'QLD Apr 2021'!L5)*'QLD Apr 2021'!AD5/100)*'QLD Apr 2021'!AR5,0)))))</f>
        <v>0</v>
      </c>
      <c r="S11" s="203">
        <f t="shared" ref="S11" si="9">SUM(G11:R11)</f>
        <v>2936.363636363636</v>
      </c>
      <c r="T11" s="220">
        <f t="shared" si="5"/>
        <v>3356.113636363636</v>
      </c>
      <c r="U11" s="118">
        <f t="shared" si="6"/>
        <v>3691.7249999999999</v>
      </c>
      <c r="V11" s="119">
        <f>'QLD Apr 2021'!AT5</f>
        <v>0</v>
      </c>
      <c r="W11" s="119">
        <f>'QLD Apr 2021'!AU5</f>
        <v>15</v>
      </c>
      <c r="X11" s="119">
        <f>'QLD Apr 2021'!AV5</f>
        <v>0</v>
      </c>
      <c r="Y11" s="119">
        <f>'QLD Apr 2021'!AW5</f>
        <v>0</v>
      </c>
      <c r="Z11" s="225" t="str">
        <f t="shared" si="7"/>
        <v>Guaranteed off usage</v>
      </c>
      <c r="AA11" s="225" t="str">
        <f t="shared" si="8"/>
        <v>Exclusive</v>
      </c>
      <c r="AB11" s="220">
        <f t="shared" si="0"/>
        <v>2915.6590909090905</v>
      </c>
      <c r="AC11" s="220">
        <f t="shared" si="1"/>
        <v>2915.6590909090905</v>
      </c>
      <c r="AD11" s="196">
        <f t="shared" si="2"/>
        <v>3207.2249999999999</v>
      </c>
      <c r="AE11" s="196">
        <f t="shared" si="2"/>
        <v>3207.2249999999999</v>
      </c>
      <c r="AF11" s="274">
        <f>'QLD Apr 2021'!BF5</f>
        <v>0</v>
      </c>
      <c r="AG11" s="121" t="str">
        <f>'QLD Apr 2021'!BG5</f>
        <v>n</v>
      </c>
      <c r="AH11" s="284"/>
      <c r="AI11" s="284"/>
      <c r="AJ11" s="284"/>
      <c r="AK11" s="284"/>
      <c r="AL11" s="284"/>
      <c r="AM11" s="284"/>
      <c r="AN11" s="284"/>
      <c r="AO11" s="284"/>
      <c r="AP11" s="284"/>
      <c r="AQ11" s="284"/>
      <c r="AR11" s="284"/>
      <c r="AS11" s="284"/>
      <c r="AT11" s="284"/>
      <c r="AU11" s="284"/>
      <c r="AV11" s="284"/>
    </row>
    <row r="12" spans="1:48" ht="20" customHeight="1" thickBot="1" x14ac:dyDescent="0.25">
      <c r="A12" s="346"/>
      <c r="B12" s="208" t="str">
        <f>'QLD Apr 2021'!F6</f>
        <v>Alinta Energy</v>
      </c>
      <c r="C12" s="241" t="str">
        <f>'QLD Apr 2021'!G6</f>
        <v>Business Deal</v>
      </c>
      <c r="D12" s="123">
        <f>365*'QLD Apr 2021'!H6/100</f>
        <v>430.7</v>
      </c>
      <c r="E12" s="217">
        <f>IF('QLD Apr 2021'!AQ6=3,0.5,IF('QLD Apr 2021'!AQ6=2,0.33,0))</f>
        <v>0.5</v>
      </c>
      <c r="F12" s="217">
        <f t="shared" si="3"/>
        <v>0.5</v>
      </c>
      <c r="G12" s="123">
        <f>IF('QLD Apr 2021'!K6="",($C$5*E12/'QLD Apr 2021'!AQ6*'QLD Apr 2021'!W6/100)*'QLD Apr 2021'!AQ6,IF($C$5*E12/'QLD Apr 2021'!AQ6&gt;='QLD Apr 2021'!L6,('QLD Apr 2021'!L6*'QLD Apr 2021'!W6/100)*'QLD Apr 2021'!AQ6,($C$5*E12/'QLD Apr 2021'!AQ6*'QLD Apr 2021'!W6/100)*'QLD Apr 2021'!AQ6))</f>
        <v>1200</v>
      </c>
      <c r="H12" s="123">
        <f>IF(AND('QLD Apr 2021'!L6&gt;0,'QLD Apr 2021'!M6&gt;0),IF($C$5*E12/'QLD Apr 2021'!AQ6&lt;'QLD Apr 2021'!L6,0,IF(($C$5*E12/'QLD Apr 2021'!AQ6-'QLD Apr 2021'!L6)&lt;=('QLD Apr 2021'!M6+'QLD Apr 2021'!L6),((($C$5*E12/'QLD Apr 2021'!AQ6-'QLD Apr 2021'!L6)*'QLD Apr 2021'!X6/100))*'QLD Apr 2021'!AQ6,((('QLD Apr 2021'!M6)*'QLD Apr 2021'!X6/100)*'QLD Apr 2021'!AQ6))),0)</f>
        <v>0</v>
      </c>
      <c r="I12" s="123">
        <f>IF(AND('QLD Apr 2021'!M6&gt;0,'QLD Apr 2021'!N6&gt;0),IF($C$5*E12/'QLD Apr 2021'!AQ6&lt;('QLD Apr 2021'!L6+'QLD Apr 2021'!M6),0,IF(($C$5*E12/'QLD Apr 2021'!AQ6-'QLD Apr 2021'!L6+'QLD Apr 2021'!M6)&lt;=('QLD Apr 2021'!L6+'QLD Apr 2021'!M6+'QLD Apr 2021'!N6),((($C$5*E12/'QLD Apr 2021'!AQ6-('QLD Apr 2021'!L6+'QLD Apr 2021'!M6))*'QLD Apr 2021'!Y6/100))*'QLD Apr 2021'!AQ6,('QLD Apr 2021'!N6*'QLD Apr 2021'!Y6/100)*'QLD Apr 2021'!AQ6)),0)</f>
        <v>0</v>
      </c>
      <c r="J12" s="123">
        <f>IF(AND('QLD Apr 2021'!N6&gt;0,'QLD Apr 2021'!O6&gt;0),IF($C$5*E12/'QLD Apr 2021'!AQ6&lt;('QLD Apr 2021'!L6+'QLD Apr 2021'!M6+'QLD Apr 2021'!N6),0,IF(($C$5*E12/'QLD Apr 2021'!AQ6-'QLD Apr 2021'!L6+'QLD Apr 2021'!M6+'QLD Apr 2021'!N6)&lt;=('QLD Apr 2021'!L6+'QLD Apr 2021'!M6+'QLD Apr 2021'!N6+'QLD Apr 2021'!O6),(($C$5*E12/'QLD Apr 2021'!AQ6-('QLD Apr 2021'!L6+'QLD Apr 2021'!M6+'QLD Apr 2021'!N6))*'QLD Apr 2021'!Z6/100)*'QLD Apr 2021'!AQ6,('QLD Apr 2021'!O6*'QLD Apr 2021'!Z6/100)*'QLD Apr 2021'!AQ6)),0)</f>
        <v>0</v>
      </c>
      <c r="K12" s="123">
        <f>IF(AND('QLD Apr 2021'!O6&gt;0,'QLD Apr 2021'!P6&gt;0),IF($C$5*E12/'QLD Apr 2021'!AQ6&lt;('QLD Apr 2021'!L6+'QLD Apr 2021'!M6+'QLD Apr 2021'!N6+'QLD Apr 2021'!O6),0,IF(($C$5*E12/'QLD Apr 2021'!AQ6-'QLD Apr 2021'!L6+'QLD Apr 2021'!M6+'QLD Apr 2021'!N6+'QLD Apr 2021'!O6)&lt;=('QLD Apr 2021'!L6+'QLD Apr 2021'!M6+'QLD Apr 2021'!N6+'QLD Apr 2021'!O6+'QLD Apr 2021'!P6),(($C$5*E12/'QLD Apr 2021'!AQ6-('QLD Apr 2021'!L6+'QLD Apr 2021'!M6+'QLD Apr 2021'!N6+'QLD Apr 2021'!O6))*'QLD Apr 2021'!AA6/100)*'QLD Apr 2021'!AQ6,('QLD Apr 2021'!P6*'QLD Apr 2021'!AA6/100)*'QLD Apr 2021'!AQ6)),0)</f>
        <v>0</v>
      </c>
      <c r="L12" s="123">
        <f>IF(AND('QLD Apr 2021'!P6&gt;0,'QLD Apr 2021'!O6&gt;0),IF(($C$5*E12/'QLD Apr 2021'!AQ6&lt;SUM('QLD Apr 2021'!L6:P6)),(0),($C$5*E12/'QLD Apr 2021'!AQ6-SUM('QLD Apr 2021'!L6:P6))*'QLD Apr 2021'!AB6/100)* 'QLD Apr 2021'!AQ6,IF(AND('QLD Apr 2021'!O6&gt;0,'QLD Apr 2021'!P6=""),IF(($C$5*E12/'QLD Apr 2021'!AQ6&lt; SUM('QLD Apr 2021'!L6:O6)),(0),($C$5*E12/'QLD Apr 2021'!AQ6-SUM('QLD Apr 2021'!L6:O6))*'QLD Apr 2021'!AA6/100)* 'QLD Apr 2021'!AQ6,IF(AND('QLD Apr 2021'!N6&gt;0,'QLD Apr 2021'!O6=""),IF(($C$5*E12/'QLD Apr 2021'!AQ6&lt; SUM('QLD Apr 2021'!L6:N6)),(0),($C$5*E12/'QLD Apr 2021'!AQ6-SUM('QLD Apr 2021'!L6:N6))*'QLD Apr 2021'!Z6/100)* 'QLD Apr 2021'!AQ6,IF(AND('QLD Apr 2021'!M6&gt;0,'QLD Apr 2021'!N6=""),IF(($C$5*E12/'QLD Apr 2021'!AQ6&lt;'QLD Apr 2021'!M6+'QLD Apr 2021'!L6),(0),(($C$5*E12/'QLD Apr 2021'!AQ6-('QLD Apr 2021'!M6+'QLD Apr 2021'!L6))*'QLD Apr 2021'!Y6/100))*'QLD Apr 2021'!AQ6,IF(AND('QLD Apr 2021'!L6&gt;0,'QLD Apr 2021'!M6=""&gt;0),IF(($C$5*E12/'QLD Apr 2021'!AQ6&lt;'QLD Apr 2021'!L6),(0),($C$5*E12/'QLD Apr 2021'!AQ6-'QLD Apr 2021'!L6)*'QLD Apr 2021'!X6/100)*'QLD Apr 2021'!AQ6,0)))))</f>
        <v>0</v>
      </c>
      <c r="M12" s="123">
        <f>IF('QLD Apr 2021'!K6="",($C$5*F12/'QLD Apr 2021'!AR6*'QLD Apr 2021'!AC6/100)*'QLD Apr 2021'!AR6,IF($C$5*F12/'QLD Apr 2021'!AR6&gt;='QLD Apr 2021'!L6,('QLD Apr 2021'!L6*'QLD Apr 2021'!AC6/100)*'QLD Apr 2021'!AR6,($C$5*F12/'QLD Apr 2021'!AR6*'QLD Apr 2021'!AC6/100)*'QLD Apr 2021'!AR6))</f>
        <v>1200</v>
      </c>
      <c r="N12" s="123">
        <f>IF(AND('QLD Apr 2021'!L6&gt;0,'QLD Apr 2021'!M6&gt;0),IF($C$5*F12/'QLD Apr 2021'!AR6&lt;'QLD Apr 2021'!L6,0,IF(($C$5*F12/'QLD Apr 2021'!AR6-'QLD Apr 2021'!L6)&lt;=('QLD Apr 2021'!M6+'QLD Apr 2021'!L6),((($C$5*F12/'QLD Apr 2021'!AR6-'QLD Apr 2021'!L6)*'QLD Apr 2021'!AD6/100))*'QLD Apr 2021'!AR6,((('QLD Apr 2021'!M6)*'QLD Apr 2021'!AD6/100)*'QLD Apr 2021'!AR6))),0)</f>
        <v>0</v>
      </c>
      <c r="O12" s="123">
        <f>IF(AND('QLD Apr 2021'!M6&gt;0,'QLD Apr 2021'!N6&gt;0),IF($C$5*F12/'QLD Apr 2021'!AR6&lt;('QLD Apr 2021'!L6+'QLD Apr 2021'!M6),0,IF(($C$5*F12/'QLD Apr 2021'!AR6-'QLD Apr 2021'!L6+'QLD Apr 2021'!M6)&lt;=('QLD Apr 2021'!L6+'QLD Apr 2021'!M6+'QLD Apr 2021'!N6),((($C$5*F12/'QLD Apr 2021'!AR6-('QLD Apr 2021'!L6+'QLD Apr 2021'!M6))*'QLD Apr 2021'!AE6/100))*'QLD Apr 2021'!AR6,('QLD Apr 2021'!N6*'QLD Apr 2021'!AE6/100)*'QLD Apr 2021'!AR6)),0)</f>
        <v>0</v>
      </c>
      <c r="P12" s="123">
        <f>IF(AND('QLD Apr 2021'!N6&gt;0,'QLD Apr 2021'!O6&gt;0),IF($C$5*F12/'QLD Apr 2021'!AR6&lt;('QLD Apr 2021'!L6+'QLD Apr 2021'!M6+'QLD Apr 2021'!N6),0,IF(($C$5*F12/'QLD Apr 2021'!AR6-'QLD Apr 2021'!L6+'QLD Apr 2021'!M6+'QLD Apr 2021'!N6)&lt;=('QLD Apr 2021'!L6+'QLD Apr 2021'!M6+'QLD Apr 2021'!N6+'QLD Apr 2021'!O6),(($C$5*F12/'QLD Apr 2021'!AR6-('QLD Apr 2021'!L6+'QLD Apr 2021'!M6+'QLD Apr 2021'!N6))*'QLD Apr 2021'!AF6/100)*'QLD Apr 2021'!AR6,('QLD Apr 2021'!O6*'QLD Apr 2021'!AF6/100)*'QLD Apr 2021'!AR6)),0)</f>
        <v>0</v>
      </c>
      <c r="Q12" s="123">
        <f>IF(AND('QLD Apr 2021'!P6&gt;0,'QLD Apr 2021'!P6&gt;0),IF($C$5*F12/'QLD Apr 2021'!AR6&lt;('QLD Apr 2021'!L6+'QLD Apr 2021'!M6+'QLD Apr 2021'!N6+'QLD Apr 2021'!O6),0,IF(($C$5*F12/'QLD Apr 2021'!AR6-'QLD Apr 2021'!L6+'QLD Apr 2021'!M6+'QLD Apr 2021'!N6+'QLD Apr 2021'!O6)&lt;=('QLD Apr 2021'!L6+'QLD Apr 2021'!M6+'QLD Apr 2021'!N6+'QLD Apr 2021'!O6+'QLD Apr 2021'!P6),(($C$5*F12/'QLD Apr 2021'!AR6-('QLD Apr 2021'!L6+'QLD Apr 2021'!M6+'QLD Apr 2021'!N6+'QLD Apr 2021'!O6))*'QLD Apr 2021'!AG6/100)*'QLD Apr 2021'!AR6,('QLD Apr 2021'!P6*'QLD Apr 2021'!AG6/100)*'QLD Apr 2021'!AR6)),0)</f>
        <v>0</v>
      </c>
      <c r="R12" s="123">
        <f>IF(AND('QLD Apr 2021'!P6&gt;0,'QLD Apr 2021'!O6&gt;0),IF(($C$5*F12/'QLD Apr 2021'!AR6&lt;SUM('QLD Apr 2021'!L6:P6)),(0),($C$5*F12/'QLD Apr 2021'!AR6-SUM('QLD Apr 2021'!L6:P6))*'QLD Apr 2021'!AB6/100)* 'QLD Apr 2021'!AR6,IF(AND('QLD Apr 2021'!O6&gt;0,'QLD Apr 2021'!P6=""),IF(($C$5*F12/'QLD Apr 2021'!AR6&lt; SUM('QLD Apr 2021'!L6:O6)),(0),($C$5*F12/'QLD Apr 2021'!AR6-SUM('QLD Apr 2021'!L6:O6))*'QLD Apr 2021'!AG6/100)* 'QLD Apr 2021'!AR6,IF(AND('QLD Apr 2021'!N6&gt;0,'QLD Apr 2021'!O6=""),IF(($C$5*F12/'QLD Apr 2021'!AR6&lt; SUM('QLD Apr 2021'!L6:N6)),(0),($C$5*F12/'QLD Apr 2021'!AR6-SUM('QLD Apr 2021'!L6:N6))*'QLD Apr 2021'!AF6/100)* 'QLD Apr 2021'!AR6,IF(AND('QLD Apr 2021'!M6&gt;0,'QLD Apr 2021'!N6=""),IF(($C$5*F12/'QLD Apr 2021'!AR6&lt;'QLD Apr 2021'!M6+'QLD Apr 2021'!L6),(0),(($C$5*F12/'QLD Apr 2021'!AR6-('QLD Apr 2021'!M6+'QLD Apr 2021'!L6))*'QLD Apr 2021'!AE6/100))*'QLD Apr 2021'!AR6,IF(AND('QLD Apr 2021'!L6&gt;0,'QLD Apr 2021'!M6=""&gt;0),IF(($C$5*F12/'QLD Apr 2021'!AR6&lt;'QLD Apr 2021'!L6),(0),($C$5*F12/'QLD Apr 2021'!AR6-'QLD Apr 2021'!L6)*'QLD Apr 2021'!AD6/100)*'QLD Apr 2021'!AR6,0)))))</f>
        <v>0</v>
      </c>
      <c r="S12" s="204">
        <f t="shared" ref="S12" si="10">SUM(G12:R12)</f>
        <v>2400</v>
      </c>
      <c r="T12" s="221">
        <f t="shared" si="5"/>
        <v>2830.7</v>
      </c>
      <c r="U12" s="126">
        <f t="shared" si="6"/>
        <v>3113.77</v>
      </c>
      <c r="V12" s="127">
        <f>'QLD Apr 2021'!AT6</f>
        <v>0</v>
      </c>
      <c r="W12" s="127">
        <f>'QLD Apr 2021'!AU6</f>
        <v>0</v>
      </c>
      <c r="X12" s="127">
        <f>'QLD Apr 2021'!AV6</f>
        <v>0</v>
      </c>
      <c r="Y12" s="127">
        <f>'QLD Apr 2021'!AW6</f>
        <v>0</v>
      </c>
      <c r="Z12" s="226" t="str">
        <f t="shared" si="7"/>
        <v>No discount</v>
      </c>
      <c r="AA12" s="226" t="str">
        <f t="shared" si="8"/>
        <v>Exclusive</v>
      </c>
      <c r="AB12" s="221">
        <f t="shared" si="0"/>
        <v>2830.7</v>
      </c>
      <c r="AC12" s="221">
        <f t="shared" si="1"/>
        <v>2830.7</v>
      </c>
      <c r="AD12" s="230">
        <f t="shared" si="2"/>
        <v>3113.77</v>
      </c>
      <c r="AE12" s="230">
        <f t="shared" si="2"/>
        <v>3113.77</v>
      </c>
      <c r="AF12" s="275">
        <f>'QLD Apr 2021'!BF6</f>
        <v>0</v>
      </c>
      <c r="AG12" s="129" t="str">
        <f>'QLD Apr 2021'!BG6</f>
        <v>n</v>
      </c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</row>
    <row r="13" spans="1:48" ht="20" customHeight="1" thickTop="1" x14ac:dyDescent="0.2">
      <c r="A13" s="347" t="str">
        <f>'QLD Apr 2021'!D7</f>
        <v>Envestra Brisbane North</v>
      </c>
      <c r="B13" s="207" t="str">
        <f>'QLD Apr 2021'!F7</f>
        <v>AGL</v>
      </c>
      <c r="C13" s="240" t="str">
        <f>'QLD Apr 2021'!G7</f>
        <v>Business Essential Saver</v>
      </c>
      <c r="D13" s="115">
        <f>365*'QLD Apr 2021'!H7/100</f>
        <v>254.1063636363636</v>
      </c>
      <c r="E13" s="216">
        <f>IF('QLD Apr 2021'!AQ7=3,0.5,IF('QLD Apr 2021'!AQ7=2,0.33,0))</f>
        <v>0.5</v>
      </c>
      <c r="F13" s="216">
        <f t="shared" si="3"/>
        <v>0.5</v>
      </c>
      <c r="G13" s="115">
        <f>IF('QLD Apr 2021'!K7="",($C$5*E13/'QLD Apr 2021'!AQ7*'QLD Apr 2021'!W7/100)*'QLD Apr 2021'!AQ7,IF($C$5*E13/'QLD Apr 2021'!AQ7&gt;='QLD Apr 2021'!L7,('QLD Apr 2021'!L7*'QLD Apr 2021'!W7/100)*'QLD Apr 2021'!AQ7,($C$5*E13/'QLD Apr 2021'!AQ7*'QLD Apr 2021'!W7/100)*'QLD Apr 2021'!AQ7))</f>
        <v>1663.6363636363635</v>
      </c>
      <c r="H13" s="115">
        <f>IF(AND('QLD Apr 2021'!L7&gt;0,'QLD Apr 2021'!M7&gt;0),IF($C$5*E13/'QLD Apr 2021'!AQ7&lt;'QLD Apr 2021'!L7,0,IF(($C$5*E13/'QLD Apr 2021'!AQ7-'QLD Apr 2021'!L7)&lt;=('QLD Apr 2021'!M7+'QLD Apr 2021'!L7),((($C$5*E13/'QLD Apr 2021'!AQ7-'QLD Apr 2021'!L7)*'QLD Apr 2021'!X7/100))*'QLD Apr 2021'!AQ7,((('QLD Apr 2021'!M7)*'QLD Apr 2021'!X7/100)*'QLD Apr 2021'!AQ7))),0)</f>
        <v>0</v>
      </c>
      <c r="I13" s="115">
        <f>IF(AND('QLD Apr 2021'!M7&gt;0,'QLD Apr 2021'!N7&gt;0),IF($C$5*E13/'QLD Apr 2021'!AQ7&lt;('QLD Apr 2021'!L7+'QLD Apr 2021'!M7),0,IF(($C$5*E13/'QLD Apr 2021'!AQ7-'QLD Apr 2021'!L7+'QLD Apr 2021'!M7)&lt;=('QLD Apr 2021'!L7+'QLD Apr 2021'!M7+'QLD Apr 2021'!N7),((($C$5*E13/'QLD Apr 2021'!AQ7-('QLD Apr 2021'!L7+'QLD Apr 2021'!M7))*'QLD Apr 2021'!Y7/100))*'QLD Apr 2021'!AQ7,('QLD Apr 2021'!N7*'QLD Apr 2021'!Y7/100)*'QLD Apr 2021'!AQ7)),0)</f>
        <v>0</v>
      </c>
      <c r="J13" s="115">
        <f>IF(AND('QLD Apr 2021'!N7&gt;0,'QLD Apr 2021'!O7&gt;0),IF($C$5*E13/'QLD Apr 2021'!AQ7&lt;('QLD Apr 2021'!L7+'QLD Apr 2021'!M7+'QLD Apr 2021'!N7),0,IF(($C$5*E13/'QLD Apr 2021'!AQ7-'QLD Apr 2021'!L7+'QLD Apr 2021'!M7+'QLD Apr 2021'!N7)&lt;=('QLD Apr 2021'!L7+'QLD Apr 2021'!M7+'QLD Apr 2021'!N7+'QLD Apr 2021'!O7),(($C$5*E13/'QLD Apr 2021'!AQ7-('QLD Apr 2021'!L7+'QLD Apr 2021'!M7+'QLD Apr 2021'!N7))*'QLD Apr 2021'!Z7/100)*'QLD Apr 2021'!AQ7,('QLD Apr 2021'!O7*'QLD Apr 2021'!Z7/100)*'QLD Apr 2021'!AQ7)),0)</f>
        <v>0</v>
      </c>
      <c r="K13" s="115">
        <f>IF(AND('QLD Apr 2021'!O7&gt;0,'QLD Apr 2021'!P7&gt;0),IF($C$5*E13/'QLD Apr 2021'!AQ7&lt;('QLD Apr 2021'!L7+'QLD Apr 2021'!M7+'QLD Apr 2021'!N7+'QLD Apr 2021'!O7),0,IF(($C$5*E13/'QLD Apr 2021'!AQ7-'QLD Apr 2021'!L7+'QLD Apr 2021'!M7+'QLD Apr 2021'!N7+'QLD Apr 2021'!O7)&lt;=('QLD Apr 2021'!L7+'QLD Apr 2021'!M7+'QLD Apr 2021'!N7+'QLD Apr 2021'!O7+'QLD Apr 2021'!P7),(($C$5*E13/'QLD Apr 2021'!AQ7-('QLD Apr 2021'!L7+'QLD Apr 2021'!M7+'QLD Apr 2021'!N7+'QLD Apr 2021'!O7))*'QLD Apr 2021'!AA7/100)*'QLD Apr 2021'!AQ7,('QLD Apr 2021'!P7*'QLD Apr 2021'!AA7/100)*'QLD Apr 2021'!AQ7)),0)</f>
        <v>0</v>
      </c>
      <c r="L13" s="115">
        <f>IF(AND('QLD Apr 2021'!P7&gt;0,'QLD Apr 2021'!O7&gt;0),IF(($C$5*E13/'QLD Apr 2021'!AQ7&lt;SUM('QLD Apr 2021'!L7:P7)),(0),($C$5*E13/'QLD Apr 2021'!AQ7-SUM('QLD Apr 2021'!L7:P7))*'QLD Apr 2021'!AB7/100)* 'QLD Apr 2021'!AQ7,IF(AND('QLD Apr 2021'!O7&gt;0,'QLD Apr 2021'!P7=""),IF(($C$5*E13/'QLD Apr 2021'!AQ7&lt; SUM('QLD Apr 2021'!L7:O7)),(0),($C$5*E13/'QLD Apr 2021'!AQ7-SUM('QLD Apr 2021'!L7:O7))*'QLD Apr 2021'!AA7/100)* 'QLD Apr 2021'!AQ7,IF(AND('QLD Apr 2021'!N7&gt;0,'QLD Apr 2021'!O7=""),IF(($C$5*E13/'QLD Apr 2021'!AQ7&lt; SUM('QLD Apr 2021'!L7:N7)),(0),($C$5*E13/'QLD Apr 2021'!AQ7-SUM('QLD Apr 2021'!L7:N7))*'QLD Apr 2021'!Z7/100)* 'QLD Apr 2021'!AQ7,IF(AND('QLD Apr 2021'!M7&gt;0,'QLD Apr 2021'!N7=""),IF(($C$5*E13/'QLD Apr 2021'!AQ7&lt;'QLD Apr 2021'!M7+'QLD Apr 2021'!L7),(0),(($C$5*E13/'QLD Apr 2021'!AQ7-('QLD Apr 2021'!M7+'QLD Apr 2021'!L7))*'QLD Apr 2021'!Y7/100))*'QLD Apr 2021'!AQ7,IF(AND('QLD Apr 2021'!L7&gt;0,'QLD Apr 2021'!M7=""&gt;0),IF(($C$5*E13/'QLD Apr 2021'!AQ7&lt;'QLD Apr 2021'!L7),(0),($C$5*E13/'QLD Apr 2021'!AQ7-'QLD Apr 2021'!L7)*'QLD Apr 2021'!X7/100)*'QLD Apr 2021'!AQ7,0)))))</f>
        <v>0</v>
      </c>
      <c r="M13" s="115">
        <f>IF('QLD Apr 2021'!K7="",($C$5*F13/'QLD Apr 2021'!AR7*'QLD Apr 2021'!AC7/100)*'QLD Apr 2021'!AR7,IF($C$5*F13/'QLD Apr 2021'!AR7&gt;='QLD Apr 2021'!L7,('QLD Apr 2021'!L7*'QLD Apr 2021'!AC7/100)*'QLD Apr 2021'!AR7,($C$5*F13/'QLD Apr 2021'!AR7*'QLD Apr 2021'!AC7/100)*'QLD Apr 2021'!AR7))</f>
        <v>1663.6363636363635</v>
      </c>
      <c r="N13" s="115">
        <f>IF(AND('QLD Apr 2021'!L7&gt;0,'QLD Apr 2021'!M7&gt;0),IF($C$5*F13/'QLD Apr 2021'!AR7&lt;'QLD Apr 2021'!L7,0,IF(($C$5*F13/'QLD Apr 2021'!AR7-'QLD Apr 2021'!L7)&lt;=('QLD Apr 2021'!M7+'QLD Apr 2021'!L7),((($C$5*F13/'QLD Apr 2021'!AR7-'QLD Apr 2021'!L7)*'QLD Apr 2021'!AD7/100))*'QLD Apr 2021'!AR7,((('QLD Apr 2021'!M7)*'QLD Apr 2021'!AD7/100)*'QLD Apr 2021'!AR7))),0)</f>
        <v>0</v>
      </c>
      <c r="O13" s="115">
        <f>IF(AND('QLD Apr 2021'!M7&gt;0,'QLD Apr 2021'!N7&gt;0),IF($C$5*F13/'QLD Apr 2021'!AR7&lt;('QLD Apr 2021'!L7+'QLD Apr 2021'!M7),0,IF(($C$5*F13/'QLD Apr 2021'!AR7-'QLD Apr 2021'!L7+'QLD Apr 2021'!M7)&lt;=('QLD Apr 2021'!L7+'QLD Apr 2021'!M7+'QLD Apr 2021'!N7),((($C$5*F13/'QLD Apr 2021'!AR7-('QLD Apr 2021'!L7+'QLD Apr 2021'!M7))*'QLD Apr 2021'!AE7/100))*'QLD Apr 2021'!AR7,('QLD Apr 2021'!N7*'QLD Apr 2021'!AE7/100)*'QLD Apr 2021'!AR7)),0)</f>
        <v>0</v>
      </c>
      <c r="P13" s="115">
        <f>IF(AND('QLD Apr 2021'!N7&gt;0,'QLD Apr 2021'!O7&gt;0),IF($C$5*F13/'QLD Apr 2021'!AR7&lt;('QLD Apr 2021'!L7+'QLD Apr 2021'!M7+'QLD Apr 2021'!N7),0,IF(($C$5*F13/'QLD Apr 2021'!AR7-'QLD Apr 2021'!L7+'QLD Apr 2021'!M7+'QLD Apr 2021'!N7)&lt;=('QLD Apr 2021'!L7+'QLD Apr 2021'!M7+'QLD Apr 2021'!N7+'QLD Apr 2021'!O7),(($C$5*F13/'QLD Apr 2021'!AR7-('QLD Apr 2021'!L7+'QLD Apr 2021'!M7+'QLD Apr 2021'!N7))*'QLD Apr 2021'!AF7/100)*'QLD Apr 2021'!AR7,('QLD Apr 2021'!O7*'QLD Apr 2021'!AF7/100)*'QLD Apr 2021'!AR7)),0)</f>
        <v>0</v>
      </c>
      <c r="Q13" s="115">
        <f>IF(AND('QLD Apr 2021'!P7&gt;0,'QLD Apr 2021'!P7&gt;0),IF($C$5*F13/'QLD Apr 2021'!AR7&lt;('QLD Apr 2021'!L7+'QLD Apr 2021'!M7+'QLD Apr 2021'!N7+'QLD Apr 2021'!O7),0,IF(($C$5*F13/'QLD Apr 2021'!AR7-'QLD Apr 2021'!L7+'QLD Apr 2021'!M7+'QLD Apr 2021'!N7+'QLD Apr 2021'!O7)&lt;=('QLD Apr 2021'!L7+'QLD Apr 2021'!M7+'QLD Apr 2021'!N7+'QLD Apr 2021'!O7+'QLD Apr 2021'!P7),(($C$5*F13/'QLD Apr 2021'!AR7-('QLD Apr 2021'!L7+'QLD Apr 2021'!M7+'QLD Apr 2021'!N7+'QLD Apr 2021'!O7))*'QLD Apr 2021'!AG7/100)*'QLD Apr 2021'!AR7,('QLD Apr 2021'!P7*'QLD Apr 2021'!AG7/100)*'QLD Apr 2021'!AR7)),0)</f>
        <v>0</v>
      </c>
      <c r="R13" s="115">
        <f>IF(AND('QLD Apr 2021'!P7&gt;0,'QLD Apr 2021'!O7&gt;0),IF(($C$5*F13/'QLD Apr 2021'!AR7&lt;SUM('QLD Apr 2021'!L7:P7)),(0),($C$5*F13/'QLD Apr 2021'!AR7-SUM('QLD Apr 2021'!L7:P7))*'QLD Apr 2021'!AB7/100)* 'QLD Apr 2021'!AR7,IF(AND('QLD Apr 2021'!O7&gt;0,'QLD Apr 2021'!P7=""),IF(($C$5*F13/'QLD Apr 2021'!AR7&lt; SUM('QLD Apr 2021'!L7:O7)),(0),($C$5*F13/'QLD Apr 2021'!AR7-SUM('QLD Apr 2021'!L7:O7))*'QLD Apr 2021'!AG7/100)* 'QLD Apr 2021'!AR7,IF(AND('QLD Apr 2021'!N7&gt;0,'QLD Apr 2021'!O7=""),IF(($C$5*F13/'QLD Apr 2021'!AR7&lt; SUM('QLD Apr 2021'!L7:N7)),(0),($C$5*F13/'QLD Apr 2021'!AR7-SUM('QLD Apr 2021'!L7:N7))*'QLD Apr 2021'!AF7/100)* 'QLD Apr 2021'!AR7,IF(AND('QLD Apr 2021'!M7&gt;0,'QLD Apr 2021'!N7=""),IF(($C$5*F13/'QLD Apr 2021'!AR7&lt;'QLD Apr 2021'!M7+'QLD Apr 2021'!L7),(0),(($C$5*F13/'QLD Apr 2021'!AR7-('QLD Apr 2021'!M7+'QLD Apr 2021'!L7))*'QLD Apr 2021'!AE7/100))*'QLD Apr 2021'!AR7,IF(AND('QLD Apr 2021'!L7&gt;0,'QLD Apr 2021'!M7=""&gt;0),IF(($C$5*F13/'QLD Apr 2021'!AR7&lt;'QLD Apr 2021'!L7),(0),($C$5*F13/'QLD Apr 2021'!AR7-'QLD Apr 2021'!L7)*'QLD Apr 2021'!AD7/100)*'QLD Apr 2021'!AR7,0)))))</f>
        <v>0</v>
      </c>
      <c r="S13" s="203">
        <f t="shared" si="4"/>
        <v>3327.272727272727</v>
      </c>
      <c r="T13" s="220">
        <f t="shared" si="5"/>
        <v>3581.3790909090908</v>
      </c>
      <c r="U13" s="118">
        <f t="shared" si="6"/>
        <v>3939.5170000000003</v>
      </c>
      <c r="V13" s="119">
        <f>'QLD Apr 2021'!AT7</f>
        <v>0</v>
      </c>
      <c r="W13" s="119">
        <f>'QLD Apr 2021'!AU7</f>
        <v>0</v>
      </c>
      <c r="X13" s="119">
        <f>'QLD Apr 2021'!AV7</f>
        <v>0</v>
      </c>
      <c r="Y13" s="119">
        <f>'QLD Apr 2021'!AW7</f>
        <v>0</v>
      </c>
      <c r="Z13" s="225" t="str">
        <f t="shared" si="7"/>
        <v>No discount</v>
      </c>
      <c r="AA13" s="225" t="str">
        <f t="shared" si="8"/>
        <v>Exclusive</v>
      </c>
      <c r="AB13" s="220">
        <f t="shared" si="0"/>
        <v>3581.3790909090908</v>
      </c>
      <c r="AC13" s="220">
        <f t="shared" si="1"/>
        <v>3581.3790909090908</v>
      </c>
      <c r="AD13" s="196">
        <f t="shared" si="2"/>
        <v>3939.5170000000003</v>
      </c>
      <c r="AE13" s="196">
        <f t="shared" si="2"/>
        <v>3939.5170000000003</v>
      </c>
      <c r="AF13" s="274">
        <f>'QLD Apr 2021'!BF7</f>
        <v>0</v>
      </c>
      <c r="AG13" s="121" t="str">
        <f>'QLD Apr 2021'!BG7</f>
        <v>n</v>
      </c>
      <c r="AH13" s="279"/>
      <c r="AI13" s="279"/>
      <c r="AJ13" s="279"/>
      <c r="AK13" s="279"/>
      <c r="AL13" s="279"/>
      <c r="AM13" s="279"/>
      <c r="AN13" s="279"/>
      <c r="AO13" s="279"/>
      <c r="AP13" s="279"/>
      <c r="AQ13" s="279"/>
      <c r="AR13" s="279"/>
      <c r="AS13" s="279"/>
      <c r="AT13" s="279"/>
      <c r="AU13" s="279"/>
      <c r="AV13" s="279"/>
    </row>
    <row r="14" spans="1:48" ht="20" customHeight="1" x14ac:dyDescent="0.2">
      <c r="A14" s="345"/>
      <c r="B14" s="207" t="str">
        <f>'QLD Apr 2021'!F8</f>
        <v>Origin Energy</v>
      </c>
      <c r="C14" s="240" t="str">
        <f>'QLD Apr 2021'!G8</f>
        <v>Business Flexi</v>
      </c>
      <c r="D14" s="115">
        <f>365*'QLD Apr 2021'!H8/100</f>
        <v>238.90909090909091</v>
      </c>
      <c r="E14" s="216">
        <f>IF('QLD Apr 2021'!AQ8=3,0.5,IF('QLD Apr 2021'!AQ8=2,0.33,0))</f>
        <v>0.5</v>
      </c>
      <c r="F14" s="216">
        <f t="shared" si="3"/>
        <v>0.5</v>
      </c>
      <c r="G14" s="115">
        <f>IF('QLD Apr 2021'!K8="",($C$5*E14/'QLD Apr 2021'!AQ8*'QLD Apr 2021'!W8/100)*'QLD Apr 2021'!AQ8,IF($C$5*E14/'QLD Apr 2021'!AQ8&gt;='QLD Apr 2021'!L8,('QLD Apr 2021'!L8*'QLD Apr 2021'!W8/100)*'QLD Apr 2021'!AQ8,($C$5*E14/'QLD Apr 2021'!AQ8*'QLD Apr 2021'!W8/100)*'QLD Apr 2021'!AQ8))</f>
        <v>1417.090909090909</v>
      </c>
      <c r="H14" s="115">
        <f>IF(AND('QLD Apr 2021'!L8&gt;0,'QLD Apr 2021'!M8&gt;0),IF($C$5*E14/'QLD Apr 2021'!AQ8&lt;'QLD Apr 2021'!L8,0,IF(($C$5*E14/'QLD Apr 2021'!AQ8-'QLD Apr 2021'!L8)&lt;=('QLD Apr 2021'!M8+'QLD Apr 2021'!L8),((($C$5*E14/'QLD Apr 2021'!AQ8-'QLD Apr 2021'!L8)*'QLD Apr 2021'!X8/100))*'QLD Apr 2021'!AQ8,((('QLD Apr 2021'!M8)*'QLD Apr 2021'!X8/100)*'QLD Apr 2021'!AQ8))),0)</f>
        <v>476.00000000000006</v>
      </c>
      <c r="I14" s="115">
        <f>IF(AND('QLD Apr 2021'!M8&gt;0,'QLD Apr 2021'!N8&gt;0),IF($C$5*E14/'QLD Apr 2021'!AQ8&lt;('QLD Apr 2021'!L8+'QLD Apr 2021'!M8),0,IF(($C$5*E14/'QLD Apr 2021'!AQ8-'QLD Apr 2021'!L8+'QLD Apr 2021'!M8)&lt;=('QLD Apr 2021'!L8+'QLD Apr 2021'!M8+'QLD Apr 2021'!N8),((($C$5*E14/'QLD Apr 2021'!AQ8-('QLD Apr 2021'!L8+'QLD Apr 2021'!M8))*'QLD Apr 2021'!Y8/100))*'QLD Apr 2021'!AQ8,('QLD Apr 2021'!N8*'QLD Apr 2021'!Y8/100)*'QLD Apr 2021'!AQ8)),0)</f>
        <v>0</v>
      </c>
      <c r="J14" s="115">
        <f>IF(AND('QLD Apr 2021'!N8&gt;0,'QLD Apr 2021'!O8&gt;0),IF($C$5*E14/'QLD Apr 2021'!AQ8&lt;('QLD Apr 2021'!L8+'QLD Apr 2021'!M8+'QLD Apr 2021'!N8),0,IF(($C$5*E14/'QLD Apr 2021'!AQ8-'QLD Apr 2021'!L8+'QLD Apr 2021'!M8+'QLD Apr 2021'!N8)&lt;=('QLD Apr 2021'!L8+'QLD Apr 2021'!M8+'QLD Apr 2021'!N8+'QLD Apr 2021'!O8),(($C$5*E14/'QLD Apr 2021'!AQ8-('QLD Apr 2021'!L8+'QLD Apr 2021'!M8+'QLD Apr 2021'!N8))*'QLD Apr 2021'!Z8/100)*'QLD Apr 2021'!AQ8,('QLD Apr 2021'!O8*'QLD Apr 2021'!Z8/100)*'QLD Apr 2021'!AQ8)),0)</f>
        <v>0</v>
      </c>
      <c r="K14" s="115">
        <f>IF(AND('QLD Apr 2021'!O8&gt;0,'QLD Apr 2021'!P8&gt;0),IF($C$5*E14/'QLD Apr 2021'!AQ8&lt;('QLD Apr 2021'!L8+'QLD Apr 2021'!M8+'QLD Apr 2021'!N8+'QLD Apr 2021'!O8),0,IF(($C$5*E14/'QLD Apr 2021'!AQ8-'QLD Apr 2021'!L8+'QLD Apr 2021'!M8+'QLD Apr 2021'!N8+'QLD Apr 2021'!O8)&lt;=('QLD Apr 2021'!L8+'QLD Apr 2021'!M8+'QLD Apr 2021'!N8+'QLD Apr 2021'!O8+'QLD Apr 2021'!P8),(($C$5*E14/'QLD Apr 2021'!AQ8-('QLD Apr 2021'!L8+'QLD Apr 2021'!M8+'QLD Apr 2021'!N8+'QLD Apr 2021'!O8))*'QLD Apr 2021'!AA8/100)*'QLD Apr 2021'!AQ8,('QLD Apr 2021'!P8*'QLD Apr 2021'!AA8/100)*'QLD Apr 2021'!AQ8)),0)</f>
        <v>0</v>
      </c>
      <c r="L14" s="115">
        <f>IF(AND('QLD Apr 2021'!P8&gt;0,'QLD Apr 2021'!O8&gt;0),IF(($C$5*E14/'QLD Apr 2021'!AQ8&lt;SUM('QLD Apr 2021'!L8:P8)),(0),($C$5*E14/'QLD Apr 2021'!AQ8-SUM('QLD Apr 2021'!L8:P8))*'QLD Apr 2021'!AB8/100)* 'QLD Apr 2021'!AQ8,IF(AND('QLD Apr 2021'!O8&gt;0,'QLD Apr 2021'!P8=""),IF(($C$5*E14/'QLD Apr 2021'!AQ8&lt; SUM('QLD Apr 2021'!L8:O8)),(0),($C$5*E14/'QLD Apr 2021'!AQ8-SUM('QLD Apr 2021'!L8:O8))*'QLD Apr 2021'!AA8/100)* 'QLD Apr 2021'!AQ8,IF(AND('QLD Apr 2021'!N8&gt;0,'QLD Apr 2021'!O8=""),IF(($C$5*E14/'QLD Apr 2021'!AQ8&lt; SUM('QLD Apr 2021'!L8:N8)),(0),($C$5*E14/'QLD Apr 2021'!AQ8-SUM('QLD Apr 2021'!L8:N8))*'QLD Apr 2021'!Z8/100)* 'QLD Apr 2021'!AQ8,IF(AND('QLD Apr 2021'!M8&gt;0,'QLD Apr 2021'!N8=""),IF(($C$5*E14/'QLD Apr 2021'!AQ8&lt;'QLD Apr 2021'!M8+'QLD Apr 2021'!L8),(0),(($C$5*E14/'QLD Apr 2021'!AQ8-('QLD Apr 2021'!M8+'QLD Apr 2021'!L8))*'QLD Apr 2021'!Y8/100))*'QLD Apr 2021'!AQ8,IF(AND('QLD Apr 2021'!L8&gt;0,'QLD Apr 2021'!M8=""&gt;0),IF(($C$5*E14/'QLD Apr 2021'!AQ8&lt;'QLD Apr 2021'!L8),(0),($C$5*E14/'QLD Apr 2021'!AQ8-'QLD Apr 2021'!L8)*'QLD Apr 2021'!X8/100)*'QLD Apr 2021'!AQ8,0)))))</f>
        <v>0</v>
      </c>
      <c r="M14" s="115">
        <f>IF('QLD Apr 2021'!K8="",($C$5*F14/'QLD Apr 2021'!AR8*'QLD Apr 2021'!AC8/100)*'QLD Apr 2021'!AR8,IF($C$5*F14/'QLD Apr 2021'!AR8&gt;='QLD Apr 2021'!L8,('QLD Apr 2021'!L8*'QLD Apr 2021'!AC8/100)*'QLD Apr 2021'!AR8,($C$5*F14/'QLD Apr 2021'!AR8*'QLD Apr 2021'!AC8/100)*'QLD Apr 2021'!AR8))</f>
        <v>1417.090909090909</v>
      </c>
      <c r="N14" s="115">
        <f>IF(AND('QLD Apr 2021'!L8&gt;0,'QLD Apr 2021'!M8&gt;0),IF($C$5*F14/'QLD Apr 2021'!AR8&lt;'QLD Apr 2021'!L8,0,IF(($C$5*F14/'QLD Apr 2021'!AR8-'QLD Apr 2021'!L8)&lt;=('QLD Apr 2021'!M8+'QLD Apr 2021'!L8),((($C$5*F14/'QLD Apr 2021'!AR8-'QLD Apr 2021'!L8)*'QLD Apr 2021'!AD8/100))*'QLD Apr 2021'!AR8,((('QLD Apr 2021'!M8)*'QLD Apr 2021'!AD8/100)*'QLD Apr 2021'!AR8))),0)</f>
        <v>476.00000000000006</v>
      </c>
      <c r="O14" s="115">
        <f>IF(AND('QLD Apr 2021'!M8&gt;0,'QLD Apr 2021'!N8&gt;0),IF($C$5*F14/'QLD Apr 2021'!AR8&lt;('QLD Apr 2021'!L8+'QLD Apr 2021'!M8),0,IF(($C$5*F14/'QLD Apr 2021'!AR8-'QLD Apr 2021'!L8+'QLD Apr 2021'!M8)&lt;=('QLD Apr 2021'!L8+'QLD Apr 2021'!M8+'QLD Apr 2021'!N8),((($C$5*F14/'QLD Apr 2021'!AR8-('QLD Apr 2021'!L8+'QLD Apr 2021'!M8))*'QLD Apr 2021'!AE8/100))*'QLD Apr 2021'!AR8,('QLD Apr 2021'!N8*'QLD Apr 2021'!AE8/100)*'QLD Apr 2021'!AR8)),0)</f>
        <v>0</v>
      </c>
      <c r="P14" s="115">
        <f>IF(AND('QLD Apr 2021'!N8&gt;0,'QLD Apr 2021'!O8&gt;0),IF($C$5*F14/'QLD Apr 2021'!AR8&lt;('QLD Apr 2021'!L8+'QLD Apr 2021'!M8+'QLD Apr 2021'!N8),0,IF(($C$5*F14/'QLD Apr 2021'!AR8-'QLD Apr 2021'!L8+'QLD Apr 2021'!M8+'QLD Apr 2021'!N8)&lt;=('QLD Apr 2021'!L8+'QLD Apr 2021'!M8+'QLD Apr 2021'!N8+'QLD Apr 2021'!O8),(($C$5*F14/'QLD Apr 2021'!AR8-('QLD Apr 2021'!L8+'QLD Apr 2021'!M8+'QLD Apr 2021'!N8))*'QLD Apr 2021'!AF8/100)*'QLD Apr 2021'!AR8,('QLD Apr 2021'!O8*'QLD Apr 2021'!AF8/100)*'QLD Apr 2021'!AR8)),0)</f>
        <v>0</v>
      </c>
      <c r="Q14" s="115">
        <f>IF(AND('QLD Apr 2021'!P8&gt;0,'QLD Apr 2021'!P8&gt;0),IF($C$5*F14/'QLD Apr 2021'!AR8&lt;('QLD Apr 2021'!L8+'QLD Apr 2021'!M8+'QLD Apr 2021'!N8+'QLD Apr 2021'!O8),0,IF(($C$5*F14/'QLD Apr 2021'!AR8-'QLD Apr 2021'!L8+'QLD Apr 2021'!M8+'QLD Apr 2021'!N8+'QLD Apr 2021'!O8)&lt;=('QLD Apr 2021'!L8+'QLD Apr 2021'!M8+'QLD Apr 2021'!N8+'QLD Apr 2021'!O8+'QLD Apr 2021'!P8),(($C$5*F14/'QLD Apr 2021'!AR8-('QLD Apr 2021'!L8+'QLD Apr 2021'!M8+'QLD Apr 2021'!N8+'QLD Apr 2021'!O8))*'QLD Apr 2021'!AG8/100)*'QLD Apr 2021'!AR8,('QLD Apr 2021'!P8*'QLD Apr 2021'!AG8/100)*'QLD Apr 2021'!AR8)),0)</f>
        <v>0</v>
      </c>
      <c r="R14" s="115">
        <f>IF(AND('QLD Apr 2021'!P8&gt;0,'QLD Apr 2021'!O8&gt;0),IF(($C$5*F14/'QLD Apr 2021'!AR8&lt;SUM('QLD Apr 2021'!L8:P8)),(0),($C$5*F14/'QLD Apr 2021'!AR8-SUM('QLD Apr 2021'!L8:P8))*'QLD Apr 2021'!AB8/100)* 'QLD Apr 2021'!AR8,IF(AND('QLD Apr 2021'!O8&gt;0,'QLD Apr 2021'!P8=""),IF(($C$5*F14/'QLD Apr 2021'!AR8&lt; SUM('QLD Apr 2021'!L8:O8)),(0),($C$5*F14/'QLD Apr 2021'!AR8-SUM('QLD Apr 2021'!L8:O8))*'QLD Apr 2021'!AG8/100)* 'QLD Apr 2021'!AR8,IF(AND('QLD Apr 2021'!N8&gt;0,'QLD Apr 2021'!O8=""),IF(($C$5*F14/'QLD Apr 2021'!AR8&lt; SUM('QLD Apr 2021'!L8:N8)),(0),($C$5*F14/'QLD Apr 2021'!AR8-SUM('QLD Apr 2021'!L8:N8))*'QLD Apr 2021'!AF8/100)* 'QLD Apr 2021'!AR8,IF(AND('QLD Apr 2021'!M8&gt;0,'QLD Apr 2021'!N8=""),IF(($C$5*F14/'QLD Apr 2021'!AR8&lt;'QLD Apr 2021'!M8+'QLD Apr 2021'!L8),(0),(($C$5*F14/'QLD Apr 2021'!AR8-('QLD Apr 2021'!M8+'QLD Apr 2021'!L8))*'QLD Apr 2021'!AE8/100))*'QLD Apr 2021'!AR8,IF(AND('QLD Apr 2021'!L8&gt;0,'QLD Apr 2021'!M8=""&gt;0),IF(($C$5*F14/'QLD Apr 2021'!AR8&lt;'QLD Apr 2021'!L8),(0),($C$5*F14/'QLD Apr 2021'!AR8-'QLD Apr 2021'!L8)*'QLD Apr 2021'!AD8/100)*'QLD Apr 2021'!AR8,0)))))</f>
        <v>0</v>
      </c>
      <c r="S14" s="203">
        <f t="shared" si="4"/>
        <v>3786.181818181818</v>
      </c>
      <c r="T14" s="220">
        <f t="shared" si="5"/>
        <v>4025.090909090909</v>
      </c>
      <c r="U14" s="118">
        <f t="shared" si="6"/>
        <v>4427.6000000000004</v>
      </c>
      <c r="V14" s="119">
        <f>'QLD Apr 2021'!AT8</f>
        <v>0</v>
      </c>
      <c r="W14" s="119">
        <f>'QLD Apr 2021'!AU8</f>
        <v>8</v>
      </c>
      <c r="X14" s="119">
        <f>'QLD Apr 2021'!AV8</f>
        <v>0</v>
      </c>
      <c r="Y14" s="119">
        <f>'QLD Apr 2021'!AW8</f>
        <v>0</v>
      </c>
      <c r="Z14" s="225" t="str">
        <f t="shared" si="7"/>
        <v>Guaranteed off usage</v>
      </c>
      <c r="AA14" s="225" t="str">
        <f t="shared" si="8"/>
        <v>Inclusive</v>
      </c>
      <c r="AB14" s="220">
        <f t="shared" si="0"/>
        <v>3722.1963636363635</v>
      </c>
      <c r="AC14" s="220">
        <f t="shared" si="1"/>
        <v>3722.1963636363635</v>
      </c>
      <c r="AD14" s="196">
        <f t="shared" si="2"/>
        <v>4094.4160000000002</v>
      </c>
      <c r="AE14" s="196">
        <f t="shared" si="2"/>
        <v>4094.4160000000002</v>
      </c>
      <c r="AF14" s="274">
        <f>'QLD Apr 2021'!BF8</f>
        <v>12</v>
      </c>
      <c r="AG14" s="121" t="str">
        <f>'QLD Apr 2021'!BG8</f>
        <v>y</v>
      </c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</row>
    <row r="15" spans="1:48" ht="20" customHeight="1" x14ac:dyDescent="0.2">
      <c r="A15" s="345"/>
      <c r="B15" s="207" t="str">
        <f>'QLD Apr 2021'!F9</f>
        <v>Red Energy</v>
      </c>
      <c r="C15" s="240" t="str">
        <f>'QLD Apr 2021'!G9</f>
        <v>Business Saver</v>
      </c>
      <c r="D15" s="115">
        <f>365*'QLD Apr 2021'!H9/100</f>
        <v>255.5</v>
      </c>
      <c r="E15" s="216">
        <f>IF('QLD Apr 2021'!AQ9=3,0.5,IF('QLD Apr 2021'!AQ9=2,0.33,0))</f>
        <v>0.5</v>
      </c>
      <c r="F15" s="216">
        <f t="shared" si="3"/>
        <v>0.5</v>
      </c>
      <c r="G15" s="115">
        <f>IF('QLD Apr 2021'!K9="",($C$5*E15/'QLD Apr 2021'!AQ9*'QLD Apr 2021'!W9/100)*'QLD Apr 2021'!AQ9,IF($C$5*E15/'QLD Apr 2021'!AQ9&gt;='QLD Apr 2021'!L9,('QLD Apr 2021'!L9*'QLD Apr 2021'!W9/100)*'QLD Apr 2021'!AQ9,($C$5*E15/'QLD Apr 2021'!AQ9*'QLD Apr 2021'!W9/100)*'QLD Apr 2021'!AQ9))</f>
        <v>1260</v>
      </c>
      <c r="H15" s="115">
        <f>IF(AND('QLD Apr 2021'!L9&gt;0,'QLD Apr 2021'!M9&gt;0),IF($C$5*E15/'QLD Apr 2021'!AQ9&lt;'QLD Apr 2021'!L9,0,IF(($C$5*E15/'QLD Apr 2021'!AQ9-'QLD Apr 2021'!L9)&lt;=('QLD Apr 2021'!M9+'QLD Apr 2021'!L9),((($C$5*E15/'QLD Apr 2021'!AQ9-'QLD Apr 2021'!L9)*'QLD Apr 2021'!X9/100))*'QLD Apr 2021'!AQ9,((('QLD Apr 2021'!M9)*'QLD Apr 2021'!X9/100)*'QLD Apr 2021'!AQ9))),0)</f>
        <v>441.63636363636374</v>
      </c>
      <c r="I15" s="115">
        <f>IF(AND('QLD Apr 2021'!M9&gt;0,'QLD Apr 2021'!N9&gt;0),IF($C$5*E15/'QLD Apr 2021'!AQ9&lt;('QLD Apr 2021'!L9+'QLD Apr 2021'!M9),0,IF(($C$5*E15/'QLD Apr 2021'!AQ9-'QLD Apr 2021'!L9+'QLD Apr 2021'!M9)&lt;=('QLD Apr 2021'!L9+'QLD Apr 2021'!M9+'QLD Apr 2021'!N9),((($C$5*E15/'QLD Apr 2021'!AQ9-('QLD Apr 2021'!L9+'QLD Apr 2021'!M9))*'QLD Apr 2021'!Y9/100))*'QLD Apr 2021'!AQ9,('QLD Apr 2021'!N9*'QLD Apr 2021'!Y9/100)*'QLD Apr 2021'!AQ9)),0)</f>
        <v>0</v>
      </c>
      <c r="J15" s="115">
        <f>IF(AND('QLD Apr 2021'!N9&gt;0,'QLD Apr 2021'!O9&gt;0),IF($C$5*E15/'QLD Apr 2021'!AQ9&lt;('QLD Apr 2021'!L9+'QLD Apr 2021'!M9+'QLD Apr 2021'!N9),0,IF(($C$5*E15/'QLD Apr 2021'!AQ9-'QLD Apr 2021'!L9+'QLD Apr 2021'!M9+'QLD Apr 2021'!N9)&lt;=('QLD Apr 2021'!L9+'QLD Apr 2021'!M9+'QLD Apr 2021'!N9+'QLD Apr 2021'!O9),(($C$5*E15/'QLD Apr 2021'!AQ9-('QLD Apr 2021'!L9+'QLD Apr 2021'!M9+'QLD Apr 2021'!N9))*'QLD Apr 2021'!Z9/100)*'QLD Apr 2021'!AQ9,('QLD Apr 2021'!O9*'QLD Apr 2021'!Z9/100)*'QLD Apr 2021'!AQ9)),0)</f>
        <v>0</v>
      </c>
      <c r="K15" s="115">
        <f>IF(AND('QLD Apr 2021'!O9&gt;0,'QLD Apr 2021'!P9&gt;0),IF($C$5*E15/'QLD Apr 2021'!AQ9&lt;('QLD Apr 2021'!L9+'QLD Apr 2021'!M9+'QLD Apr 2021'!N9+'QLD Apr 2021'!O9),0,IF(($C$5*E15/'QLD Apr 2021'!AQ9-'QLD Apr 2021'!L9+'QLD Apr 2021'!M9+'QLD Apr 2021'!N9+'QLD Apr 2021'!O9)&lt;=('QLD Apr 2021'!L9+'QLD Apr 2021'!M9+'QLD Apr 2021'!N9+'QLD Apr 2021'!O9+'QLD Apr 2021'!P9),(($C$5*E15/'QLD Apr 2021'!AQ9-('QLD Apr 2021'!L9+'QLD Apr 2021'!M9+'QLD Apr 2021'!N9+'QLD Apr 2021'!O9))*'QLD Apr 2021'!AA9/100)*'QLD Apr 2021'!AQ9,('QLD Apr 2021'!P9*'QLD Apr 2021'!AA9/100)*'QLD Apr 2021'!AQ9)),0)</f>
        <v>0</v>
      </c>
      <c r="L15" s="115">
        <f>IF(AND('QLD Apr 2021'!P9&gt;0,'QLD Apr 2021'!O9&gt;0),IF(($C$5*E15/'QLD Apr 2021'!AQ9&lt;SUM('QLD Apr 2021'!L9:P9)),(0),($C$5*E15/'QLD Apr 2021'!AQ9-SUM('QLD Apr 2021'!L9:P9))*'QLD Apr 2021'!AB9/100)* 'QLD Apr 2021'!AQ9,IF(AND('QLD Apr 2021'!O9&gt;0,'QLD Apr 2021'!P9=""),IF(($C$5*E15/'QLD Apr 2021'!AQ9&lt; SUM('QLD Apr 2021'!L9:O9)),(0),($C$5*E15/'QLD Apr 2021'!AQ9-SUM('QLD Apr 2021'!L9:O9))*'QLD Apr 2021'!AA9/100)* 'QLD Apr 2021'!AQ9,IF(AND('QLD Apr 2021'!N9&gt;0,'QLD Apr 2021'!O9=""),IF(($C$5*E15/'QLD Apr 2021'!AQ9&lt; SUM('QLD Apr 2021'!L9:N9)),(0),($C$5*E15/'QLD Apr 2021'!AQ9-SUM('QLD Apr 2021'!L9:N9))*'QLD Apr 2021'!Z9/100)* 'QLD Apr 2021'!AQ9,IF(AND('QLD Apr 2021'!M9&gt;0,'QLD Apr 2021'!N9=""),IF(($C$5*E15/'QLD Apr 2021'!AQ9&lt;'QLD Apr 2021'!M9+'QLD Apr 2021'!L9),(0),(($C$5*E15/'QLD Apr 2021'!AQ9-('QLD Apr 2021'!M9+'QLD Apr 2021'!L9))*'QLD Apr 2021'!Y9/100))*'QLD Apr 2021'!AQ9,IF(AND('QLD Apr 2021'!L9&gt;0,'QLD Apr 2021'!M9=""&gt;0),IF(($C$5*E15/'QLD Apr 2021'!AQ9&lt;'QLD Apr 2021'!L9),(0),($C$5*E15/'QLD Apr 2021'!AQ9-'QLD Apr 2021'!L9)*'QLD Apr 2021'!X9/100)*'QLD Apr 2021'!AQ9,0)))))</f>
        <v>0</v>
      </c>
      <c r="M15" s="115">
        <f>IF('QLD Apr 2021'!K9="",($C$5*F15/'QLD Apr 2021'!AR9*'QLD Apr 2021'!AC9/100)*'QLD Apr 2021'!AR9,IF($C$5*F15/'QLD Apr 2021'!AR9&gt;='QLD Apr 2021'!L9,('QLD Apr 2021'!L9*'QLD Apr 2021'!AC9/100)*'QLD Apr 2021'!AR9,($C$5*F15/'QLD Apr 2021'!AR9*'QLD Apr 2021'!AC9/100)*'QLD Apr 2021'!AR9))</f>
        <v>1260</v>
      </c>
      <c r="N15" s="115">
        <f>IF(AND('QLD Apr 2021'!L9&gt;0,'QLD Apr 2021'!M9&gt;0),IF($C$5*F15/'QLD Apr 2021'!AR9&lt;'QLD Apr 2021'!L9,0,IF(($C$5*F15/'QLD Apr 2021'!AR9-'QLD Apr 2021'!L9)&lt;=('QLD Apr 2021'!M9+'QLD Apr 2021'!L9),((($C$5*F15/'QLD Apr 2021'!AR9-'QLD Apr 2021'!L9)*'QLD Apr 2021'!AD9/100))*'QLD Apr 2021'!AR9,((('QLD Apr 2021'!M9)*'QLD Apr 2021'!AD9/100)*'QLD Apr 2021'!AR9))),0)</f>
        <v>441.63636363636374</v>
      </c>
      <c r="O15" s="115">
        <f>IF(AND('QLD Apr 2021'!M9&gt;0,'QLD Apr 2021'!N9&gt;0),IF($C$5*F15/'QLD Apr 2021'!AR9&lt;('QLD Apr 2021'!L9+'QLD Apr 2021'!M9),0,IF(($C$5*F15/'QLD Apr 2021'!AR9-'QLD Apr 2021'!L9+'QLD Apr 2021'!M9)&lt;=('QLD Apr 2021'!L9+'QLD Apr 2021'!M9+'QLD Apr 2021'!N9),((($C$5*F15/'QLD Apr 2021'!AR9-('QLD Apr 2021'!L9+'QLD Apr 2021'!M9))*'QLD Apr 2021'!AE9/100))*'QLD Apr 2021'!AR9,('QLD Apr 2021'!N9*'QLD Apr 2021'!AE9/100)*'QLD Apr 2021'!AR9)),0)</f>
        <v>0</v>
      </c>
      <c r="P15" s="115">
        <f>IF(AND('QLD Apr 2021'!N9&gt;0,'QLD Apr 2021'!O9&gt;0),IF($C$5*F15/'QLD Apr 2021'!AR9&lt;('QLD Apr 2021'!L9+'QLD Apr 2021'!M9+'QLD Apr 2021'!N9),0,IF(($C$5*F15/'QLD Apr 2021'!AR9-'QLD Apr 2021'!L9+'QLD Apr 2021'!M9+'QLD Apr 2021'!N9)&lt;=('QLD Apr 2021'!L9+'QLD Apr 2021'!M9+'QLD Apr 2021'!N9+'QLD Apr 2021'!O9),(($C$5*F15/'QLD Apr 2021'!AR9-('QLD Apr 2021'!L9+'QLD Apr 2021'!M9+'QLD Apr 2021'!N9))*'QLD Apr 2021'!AF9/100)*'QLD Apr 2021'!AR9,('QLD Apr 2021'!O9*'QLD Apr 2021'!AF9/100)*'QLD Apr 2021'!AR9)),0)</f>
        <v>0</v>
      </c>
      <c r="Q15" s="115">
        <f>IF(AND('QLD Apr 2021'!P9&gt;0,'QLD Apr 2021'!P9&gt;0),IF($C$5*F15/'QLD Apr 2021'!AR9&lt;('QLD Apr 2021'!L9+'QLD Apr 2021'!M9+'QLD Apr 2021'!N9+'QLD Apr 2021'!O9),0,IF(($C$5*F15/'QLD Apr 2021'!AR9-'QLD Apr 2021'!L9+'QLD Apr 2021'!M9+'QLD Apr 2021'!N9+'QLD Apr 2021'!O9)&lt;=('QLD Apr 2021'!L9+'QLD Apr 2021'!M9+'QLD Apr 2021'!N9+'QLD Apr 2021'!O9+'QLD Apr 2021'!P9),(($C$5*F15/'QLD Apr 2021'!AR9-('QLD Apr 2021'!L9+'QLD Apr 2021'!M9+'QLD Apr 2021'!N9+'QLD Apr 2021'!O9))*'QLD Apr 2021'!AG9/100)*'QLD Apr 2021'!AR9,('QLD Apr 2021'!P9*'QLD Apr 2021'!AG9/100)*'QLD Apr 2021'!AR9)),0)</f>
        <v>0</v>
      </c>
      <c r="R15" s="115">
        <f>IF(AND('QLD Apr 2021'!P9&gt;0,'QLD Apr 2021'!O9&gt;0),IF(($C$5*F15/'QLD Apr 2021'!AR9&lt;SUM('QLD Apr 2021'!L9:P9)),(0),($C$5*F15/'QLD Apr 2021'!AR9-SUM('QLD Apr 2021'!L9:P9))*'QLD Apr 2021'!AB9/100)* 'QLD Apr 2021'!AR9,IF(AND('QLD Apr 2021'!O9&gt;0,'QLD Apr 2021'!P9=""),IF(($C$5*F15/'QLD Apr 2021'!AR9&lt; SUM('QLD Apr 2021'!L9:O9)),(0),($C$5*F15/'QLD Apr 2021'!AR9-SUM('QLD Apr 2021'!L9:O9))*'QLD Apr 2021'!AG9/100)* 'QLD Apr 2021'!AR9,IF(AND('QLD Apr 2021'!N9&gt;0,'QLD Apr 2021'!O9=""),IF(($C$5*F15/'QLD Apr 2021'!AR9&lt; SUM('QLD Apr 2021'!L9:N9)),(0),($C$5*F15/'QLD Apr 2021'!AR9-SUM('QLD Apr 2021'!L9:N9))*'QLD Apr 2021'!AF9/100)* 'QLD Apr 2021'!AR9,IF(AND('QLD Apr 2021'!M9&gt;0,'QLD Apr 2021'!N9=""),IF(($C$5*F15/'QLD Apr 2021'!AR9&lt;'QLD Apr 2021'!M9+'QLD Apr 2021'!L9),(0),(($C$5*F15/'QLD Apr 2021'!AR9-('QLD Apr 2021'!M9+'QLD Apr 2021'!L9))*'QLD Apr 2021'!AE9/100))*'QLD Apr 2021'!AR9,IF(AND('QLD Apr 2021'!L9&gt;0,'QLD Apr 2021'!M9=""&gt;0),IF(($C$5*F15/'QLD Apr 2021'!AR9&lt;'QLD Apr 2021'!L9),(0),($C$5*F15/'QLD Apr 2021'!AR9-'QLD Apr 2021'!L9)*'QLD Apr 2021'!AD9/100)*'QLD Apr 2021'!AR9,0)))))</f>
        <v>0</v>
      </c>
      <c r="S15" s="203">
        <f t="shared" si="4"/>
        <v>3403.2727272727279</v>
      </c>
      <c r="T15" s="220">
        <f t="shared" si="5"/>
        <v>3658.7727272727279</v>
      </c>
      <c r="U15" s="118">
        <f t="shared" si="6"/>
        <v>4024.650000000001</v>
      </c>
      <c r="V15" s="119">
        <f>'QLD Apr 2021'!AT9</f>
        <v>0</v>
      </c>
      <c r="W15" s="119">
        <f>'QLD Apr 2021'!AU9</f>
        <v>0</v>
      </c>
      <c r="X15" s="119">
        <f>'QLD Apr 2021'!AV9</f>
        <v>0</v>
      </c>
      <c r="Y15" s="119">
        <f>'QLD Apr 2021'!AW9</f>
        <v>0</v>
      </c>
      <c r="Z15" s="225" t="str">
        <f t="shared" si="7"/>
        <v>No discount</v>
      </c>
      <c r="AA15" s="225" t="str">
        <f t="shared" si="8"/>
        <v>Inclusive</v>
      </c>
      <c r="AB15" s="220">
        <f t="shared" si="0"/>
        <v>3658.7727272727279</v>
      </c>
      <c r="AC15" s="220">
        <f t="shared" si="1"/>
        <v>3658.7727272727279</v>
      </c>
      <c r="AD15" s="196">
        <f t="shared" si="2"/>
        <v>4024.650000000001</v>
      </c>
      <c r="AE15" s="196">
        <f t="shared" si="2"/>
        <v>4024.650000000001</v>
      </c>
      <c r="AF15" s="274">
        <f>'QLD Apr 2021'!BF9</f>
        <v>0</v>
      </c>
      <c r="AG15" s="121" t="str">
        <f>'QLD Apr 2021'!BG9</f>
        <v>n</v>
      </c>
      <c r="AH15" s="284"/>
      <c r="AI15" s="284"/>
      <c r="AJ15" s="284"/>
      <c r="AK15" s="284"/>
      <c r="AL15" s="284"/>
      <c r="AM15" s="284"/>
      <c r="AN15" s="284"/>
      <c r="AO15" s="284"/>
      <c r="AP15" s="284"/>
      <c r="AQ15" s="284"/>
      <c r="AR15" s="284"/>
      <c r="AS15" s="284"/>
      <c r="AT15" s="284"/>
      <c r="AU15" s="284"/>
      <c r="AV15" s="284"/>
    </row>
    <row r="16" spans="1:48" ht="20" customHeight="1" x14ac:dyDescent="0.2">
      <c r="A16" s="345"/>
      <c r="B16" s="207" t="str">
        <f>'QLD Apr 2021'!F10</f>
        <v>Covau</v>
      </c>
      <c r="C16" s="240" t="str">
        <f>'QLD Apr 2021'!G10</f>
        <v>Freedom</v>
      </c>
      <c r="D16" s="115">
        <f>365*'QLD Apr 2021'!H10/100</f>
        <v>255.5</v>
      </c>
      <c r="E16" s="216">
        <f>IF('QLD Apr 2021'!AQ10=3,0.5,IF('QLD Apr 2021'!AQ10=2,0.33,0))</f>
        <v>0.5</v>
      </c>
      <c r="F16" s="216">
        <f t="shared" si="3"/>
        <v>0.5</v>
      </c>
      <c r="G16" s="115">
        <f>IF('QLD Apr 2021'!K10="",($C$5*E16/'QLD Apr 2021'!AQ10*'QLD Apr 2021'!W10/100)*'QLD Apr 2021'!AQ10,IF($C$5*E16/'QLD Apr 2021'!AQ10&gt;='QLD Apr 2021'!L10,('QLD Apr 2021'!L10*'QLD Apr 2021'!W10/100)*'QLD Apr 2021'!AQ10,($C$5*E16/'QLD Apr 2021'!AQ10*'QLD Apr 2021'!W10/100)*'QLD Apr 2021'!AQ10))</f>
        <v>1489.090909090909</v>
      </c>
      <c r="H16" s="115">
        <f>IF(AND('QLD Apr 2021'!L10&gt;0,'QLD Apr 2021'!M10&gt;0),IF($C$5*E16/'QLD Apr 2021'!AQ10&lt;'QLD Apr 2021'!L10,0,IF(($C$5*E16/'QLD Apr 2021'!AQ10-'QLD Apr 2021'!L10)&lt;=('QLD Apr 2021'!M10+'QLD Apr 2021'!L10),((($C$5*E16/'QLD Apr 2021'!AQ10-'QLD Apr 2021'!L10)*'QLD Apr 2021'!X10/100))*'QLD Apr 2021'!AQ10,((('QLD Apr 2021'!M10)*'QLD Apr 2021'!X10/100)*'QLD Apr 2021'!AQ10))),0)</f>
        <v>537.09090909090924</v>
      </c>
      <c r="I16" s="115">
        <f>IF(AND('QLD Apr 2021'!M10&gt;0,'QLD Apr 2021'!N10&gt;0),IF($C$5*E16/'QLD Apr 2021'!AQ10&lt;('QLD Apr 2021'!L10+'QLD Apr 2021'!M10),0,IF(($C$5*E16/'QLD Apr 2021'!AQ10-'QLD Apr 2021'!L10+'QLD Apr 2021'!M10)&lt;=('QLD Apr 2021'!L10+'QLD Apr 2021'!M10+'QLD Apr 2021'!N10),((($C$5*E16/'QLD Apr 2021'!AQ10-('QLD Apr 2021'!L10+'QLD Apr 2021'!M10))*'QLD Apr 2021'!Y10/100))*'QLD Apr 2021'!AQ10,('QLD Apr 2021'!N10*'QLD Apr 2021'!Y10/100)*'QLD Apr 2021'!AQ10)),0)</f>
        <v>0</v>
      </c>
      <c r="J16" s="115">
        <f>IF(AND('QLD Apr 2021'!N10&gt;0,'QLD Apr 2021'!O10&gt;0),IF($C$5*E16/'QLD Apr 2021'!AQ10&lt;('QLD Apr 2021'!L10+'QLD Apr 2021'!M10+'QLD Apr 2021'!N10),0,IF(($C$5*E16/'QLD Apr 2021'!AQ10-'QLD Apr 2021'!L10+'QLD Apr 2021'!M10+'QLD Apr 2021'!N10)&lt;=('QLD Apr 2021'!L10+'QLD Apr 2021'!M10+'QLD Apr 2021'!N10+'QLD Apr 2021'!O10),(($C$5*E16/'QLD Apr 2021'!AQ10-('QLD Apr 2021'!L10+'QLD Apr 2021'!M10+'QLD Apr 2021'!N10))*'QLD Apr 2021'!Z10/100)*'QLD Apr 2021'!AQ10,('QLD Apr 2021'!O10*'QLD Apr 2021'!Z10/100)*'QLD Apr 2021'!AQ10)),0)</f>
        <v>0</v>
      </c>
      <c r="K16" s="115">
        <f>IF(AND('QLD Apr 2021'!O10&gt;0,'QLD Apr 2021'!P10&gt;0),IF($C$5*E16/'QLD Apr 2021'!AQ10&lt;('QLD Apr 2021'!L10+'QLD Apr 2021'!M10+'QLD Apr 2021'!N10+'QLD Apr 2021'!O10),0,IF(($C$5*E16/'QLD Apr 2021'!AQ10-'QLD Apr 2021'!L10+'QLD Apr 2021'!M10+'QLD Apr 2021'!N10+'QLD Apr 2021'!O10)&lt;=('QLD Apr 2021'!L10+'QLD Apr 2021'!M10+'QLD Apr 2021'!N10+'QLD Apr 2021'!O10+'QLD Apr 2021'!P10),(($C$5*E16/'QLD Apr 2021'!AQ10-('QLD Apr 2021'!L10+'QLD Apr 2021'!M10+'QLD Apr 2021'!N10+'QLD Apr 2021'!O10))*'QLD Apr 2021'!AA10/100)*'QLD Apr 2021'!AQ10,('QLD Apr 2021'!P10*'QLD Apr 2021'!AA10/100)*'QLD Apr 2021'!AQ10)),0)</f>
        <v>0</v>
      </c>
      <c r="L16" s="115">
        <f>IF(AND('QLD Apr 2021'!P10&gt;0,'QLD Apr 2021'!O10&gt;0),IF(($C$5*E16/'QLD Apr 2021'!AQ10&lt;SUM('QLD Apr 2021'!L10:P10)),(0),($C$5*E16/'QLD Apr 2021'!AQ10-SUM('QLD Apr 2021'!L10:P10))*'QLD Apr 2021'!AB10/100)* 'QLD Apr 2021'!AQ10,IF(AND('QLD Apr 2021'!O10&gt;0,'QLD Apr 2021'!P10=""),IF(($C$5*E16/'QLD Apr 2021'!AQ10&lt; SUM('QLD Apr 2021'!L10:O10)),(0),($C$5*E16/'QLD Apr 2021'!AQ10-SUM('QLD Apr 2021'!L10:O10))*'QLD Apr 2021'!AA10/100)* 'QLD Apr 2021'!AQ10,IF(AND('QLD Apr 2021'!N10&gt;0,'QLD Apr 2021'!O10=""),IF(($C$5*E16/'QLD Apr 2021'!AQ10&lt; SUM('QLD Apr 2021'!L10:N10)),(0),($C$5*E16/'QLD Apr 2021'!AQ10-SUM('QLD Apr 2021'!L10:N10))*'QLD Apr 2021'!Z10/100)* 'QLD Apr 2021'!AQ10,IF(AND('QLD Apr 2021'!M10&gt;0,'QLD Apr 2021'!N10=""),IF(($C$5*E16/'QLD Apr 2021'!AQ10&lt;'QLD Apr 2021'!M10+'QLD Apr 2021'!L10),(0),(($C$5*E16/'QLD Apr 2021'!AQ10-('QLD Apr 2021'!M10+'QLD Apr 2021'!L10))*'QLD Apr 2021'!Y10/100))*'QLD Apr 2021'!AQ10,IF(AND('QLD Apr 2021'!L10&gt;0,'QLD Apr 2021'!M10=""&gt;0),IF(($C$5*E16/'QLD Apr 2021'!AQ10&lt;'QLD Apr 2021'!L10),(0),($C$5*E16/'QLD Apr 2021'!AQ10-'QLD Apr 2021'!L10)*'QLD Apr 2021'!X10/100)*'QLD Apr 2021'!AQ10,0)))))</f>
        <v>0</v>
      </c>
      <c r="M16" s="115">
        <f>IF('QLD Apr 2021'!K10="",($C$5*F16/'QLD Apr 2021'!AR10*'QLD Apr 2021'!AC10/100)*'QLD Apr 2021'!AR10,IF($C$5*F16/'QLD Apr 2021'!AR10&gt;='QLD Apr 2021'!L10,('QLD Apr 2021'!L10*'QLD Apr 2021'!AC10/100)*'QLD Apr 2021'!AR10,($C$5*F16/'QLD Apr 2021'!AR10*'QLD Apr 2021'!AC10/100)*'QLD Apr 2021'!AR10))</f>
        <v>1489.090909090909</v>
      </c>
      <c r="N16" s="115">
        <f>IF(AND('QLD Apr 2021'!L10&gt;0,'QLD Apr 2021'!M10&gt;0),IF($C$5*F16/'QLD Apr 2021'!AR10&lt;'QLD Apr 2021'!L10,0,IF(($C$5*F16/'QLD Apr 2021'!AR10-'QLD Apr 2021'!L10)&lt;=('QLD Apr 2021'!M10+'QLD Apr 2021'!L10),((($C$5*F16/'QLD Apr 2021'!AR10-'QLD Apr 2021'!L10)*'QLD Apr 2021'!AD10/100))*'QLD Apr 2021'!AR10,((('QLD Apr 2021'!M10)*'QLD Apr 2021'!AD10/100)*'QLD Apr 2021'!AR10))),0)</f>
        <v>537.09090909090924</v>
      </c>
      <c r="O16" s="115">
        <f>IF(AND('QLD Apr 2021'!M10&gt;0,'QLD Apr 2021'!N10&gt;0),IF($C$5*F16/'QLD Apr 2021'!AR10&lt;('QLD Apr 2021'!L10+'QLD Apr 2021'!M10),0,IF(($C$5*F16/'QLD Apr 2021'!AR10-'QLD Apr 2021'!L10+'QLD Apr 2021'!M10)&lt;=('QLD Apr 2021'!L10+'QLD Apr 2021'!M10+'QLD Apr 2021'!N10),((($C$5*F16/'QLD Apr 2021'!AR10-('QLD Apr 2021'!L10+'QLD Apr 2021'!M10))*'QLD Apr 2021'!AE10/100))*'QLD Apr 2021'!AR10,('QLD Apr 2021'!N10*'QLD Apr 2021'!AE10/100)*'QLD Apr 2021'!AR10)),0)</f>
        <v>0</v>
      </c>
      <c r="P16" s="115">
        <f>IF(AND('QLD Apr 2021'!N10&gt;0,'QLD Apr 2021'!O10&gt;0),IF($C$5*F16/'QLD Apr 2021'!AR10&lt;('QLD Apr 2021'!L10+'QLD Apr 2021'!M10+'QLD Apr 2021'!N10),0,IF(($C$5*F16/'QLD Apr 2021'!AR10-'QLD Apr 2021'!L10+'QLD Apr 2021'!M10+'QLD Apr 2021'!N10)&lt;=('QLD Apr 2021'!L10+'QLD Apr 2021'!M10+'QLD Apr 2021'!N10+'QLD Apr 2021'!O10),(($C$5*F16/'QLD Apr 2021'!AR10-('QLD Apr 2021'!L10+'QLD Apr 2021'!M10+'QLD Apr 2021'!N10))*'QLD Apr 2021'!AF10/100)*'QLD Apr 2021'!AR10,('QLD Apr 2021'!O10*'QLD Apr 2021'!AF10/100)*'QLD Apr 2021'!AR10)),0)</f>
        <v>0</v>
      </c>
      <c r="Q16" s="115">
        <f>IF(AND('QLD Apr 2021'!P10&gt;0,'QLD Apr 2021'!P10&gt;0),IF($C$5*F16/'QLD Apr 2021'!AR10&lt;('QLD Apr 2021'!L10+'QLD Apr 2021'!M10+'QLD Apr 2021'!N10+'QLD Apr 2021'!O10),0,IF(($C$5*F16/'QLD Apr 2021'!AR10-'QLD Apr 2021'!L10+'QLD Apr 2021'!M10+'QLD Apr 2021'!N10+'QLD Apr 2021'!O10)&lt;=('QLD Apr 2021'!L10+'QLD Apr 2021'!M10+'QLD Apr 2021'!N10+'QLD Apr 2021'!O10+'QLD Apr 2021'!P10),(($C$5*F16/'QLD Apr 2021'!AR10-('QLD Apr 2021'!L10+'QLD Apr 2021'!M10+'QLD Apr 2021'!N10+'QLD Apr 2021'!O10))*'QLD Apr 2021'!AG10/100)*'QLD Apr 2021'!AR10,('QLD Apr 2021'!P10*'QLD Apr 2021'!AG10/100)*'QLD Apr 2021'!AR10)),0)</f>
        <v>0</v>
      </c>
      <c r="R16" s="115">
        <f>IF(AND('QLD Apr 2021'!P10&gt;0,'QLD Apr 2021'!O10&gt;0),IF(($C$5*F16/'QLD Apr 2021'!AR10&lt;SUM('QLD Apr 2021'!L10:P10)),(0),($C$5*F16/'QLD Apr 2021'!AR10-SUM('QLD Apr 2021'!L10:P10))*'QLD Apr 2021'!AB10/100)* 'QLD Apr 2021'!AR10,IF(AND('QLD Apr 2021'!O10&gt;0,'QLD Apr 2021'!P10=""),IF(($C$5*F16/'QLD Apr 2021'!AR10&lt; SUM('QLD Apr 2021'!L10:O10)),(0),($C$5*F16/'QLD Apr 2021'!AR10-SUM('QLD Apr 2021'!L10:O10))*'QLD Apr 2021'!AG10/100)* 'QLD Apr 2021'!AR10,IF(AND('QLD Apr 2021'!N10&gt;0,'QLD Apr 2021'!O10=""),IF(($C$5*F16/'QLD Apr 2021'!AR10&lt; SUM('QLD Apr 2021'!L10:N10)),(0),($C$5*F16/'QLD Apr 2021'!AR10-SUM('QLD Apr 2021'!L10:N10))*'QLD Apr 2021'!AF10/100)* 'QLD Apr 2021'!AR10,IF(AND('QLD Apr 2021'!M10&gt;0,'QLD Apr 2021'!N10=""),IF(($C$5*F16/'QLD Apr 2021'!AR10&lt;'QLD Apr 2021'!M10+'QLD Apr 2021'!L10),(0),(($C$5*F16/'QLD Apr 2021'!AR10-('QLD Apr 2021'!M10+'QLD Apr 2021'!L10))*'QLD Apr 2021'!AE10/100))*'QLD Apr 2021'!AR10,IF(AND('QLD Apr 2021'!L10&gt;0,'QLD Apr 2021'!M10=""&gt;0),IF(($C$5*F16/'QLD Apr 2021'!AR10&lt;'QLD Apr 2021'!L10),(0),($C$5*F16/'QLD Apr 2021'!AR10-'QLD Apr 2021'!L10)*'QLD Apr 2021'!AD10/100)*'QLD Apr 2021'!AR10,0)))))</f>
        <v>0</v>
      </c>
      <c r="S16" s="203">
        <f t="shared" ref="S16" si="11">SUM(G16:R16)</f>
        <v>4052.363636363636</v>
      </c>
      <c r="T16" s="220">
        <f t="shared" si="5"/>
        <v>4307.863636363636</v>
      </c>
      <c r="U16" s="118">
        <f t="shared" si="6"/>
        <v>4738.6499999999996</v>
      </c>
      <c r="V16" s="119">
        <f>'QLD Apr 2021'!AT10</f>
        <v>0</v>
      </c>
      <c r="W16" s="119">
        <f>'QLD Apr 2021'!AU10</f>
        <v>15</v>
      </c>
      <c r="X16" s="119">
        <f>'QLD Apr 2021'!AV10</f>
        <v>0</v>
      </c>
      <c r="Y16" s="119">
        <f>'QLD Apr 2021'!AW10</f>
        <v>0</v>
      </c>
      <c r="Z16" s="225" t="str">
        <f t="shared" si="7"/>
        <v>Guaranteed off usage</v>
      </c>
      <c r="AA16" s="225" t="str">
        <f t="shared" si="8"/>
        <v>Exclusive</v>
      </c>
      <c r="AB16" s="220">
        <f t="shared" si="0"/>
        <v>3700.0090909090904</v>
      </c>
      <c r="AC16" s="220">
        <f t="shared" si="1"/>
        <v>3700.0090909090904</v>
      </c>
      <c r="AD16" s="196">
        <f t="shared" si="2"/>
        <v>4070.0099999999998</v>
      </c>
      <c r="AE16" s="196">
        <f t="shared" si="2"/>
        <v>4070.0099999999998</v>
      </c>
      <c r="AF16" s="274">
        <f>'QLD Apr 2021'!BF10</f>
        <v>0</v>
      </c>
      <c r="AG16" s="121" t="str">
        <f>'QLD Apr 2021'!BG10</f>
        <v>n</v>
      </c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</row>
    <row r="17" spans="1:48" ht="20" customHeight="1" thickBot="1" x14ac:dyDescent="0.25">
      <c r="A17" s="346"/>
      <c r="B17" s="208" t="str">
        <f>'QLD Apr 2021'!F11</f>
        <v>Alinta Energy</v>
      </c>
      <c r="C17" s="241" t="str">
        <f>'QLD Apr 2021'!G11</f>
        <v>Business Deal</v>
      </c>
      <c r="D17" s="123">
        <f>365*'QLD Apr 2021'!H11/100</f>
        <v>237.25</v>
      </c>
      <c r="E17" s="217">
        <f>IF('QLD Apr 2021'!AQ11=3,0.5,IF('QLD Apr 2021'!AQ11=2,0.33,0))</f>
        <v>0.5</v>
      </c>
      <c r="F17" s="217">
        <f t="shared" si="3"/>
        <v>0.5</v>
      </c>
      <c r="G17" s="123">
        <f>IF('QLD Apr 2021'!K11="",($C$5*E17/'QLD Apr 2021'!AQ11*'QLD Apr 2021'!W11/100)*'QLD Apr 2021'!AQ11,IF($C$5*E17/'QLD Apr 2021'!AQ11&gt;='QLD Apr 2021'!L11,('QLD Apr 2021'!L11*'QLD Apr 2021'!W11/100)*'QLD Apr 2021'!AQ11,($C$5*E17/'QLD Apr 2021'!AQ11*'QLD Apr 2021'!W11/100)*'QLD Apr 2021'!AQ11))</f>
        <v>1148.4000000000001</v>
      </c>
      <c r="H17" s="123">
        <f>IF(AND('QLD Apr 2021'!L11&gt;0,'QLD Apr 2021'!M11&gt;0),IF($C$5*E17/'QLD Apr 2021'!AQ11&lt;'QLD Apr 2021'!L11,0,IF(($C$5*E17/'QLD Apr 2021'!AQ11-'QLD Apr 2021'!L11)&lt;=('QLD Apr 2021'!M11+'QLD Apr 2021'!L11),((($C$5*E17/'QLD Apr 2021'!AQ11-'QLD Apr 2021'!L11)*'QLD Apr 2021'!X11/100))*'QLD Apr 2021'!AQ11,((('QLD Apr 2021'!M11)*'QLD Apr 2021'!X11/100)*'QLD Apr 2021'!AQ11))),0)</f>
        <v>446.60000000000014</v>
      </c>
      <c r="I17" s="123">
        <f>IF(AND('QLD Apr 2021'!M11&gt;0,'QLD Apr 2021'!N11&gt;0),IF($C$5*E17/'QLD Apr 2021'!AQ11&lt;('QLD Apr 2021'!L11+'QLD Apr 2021'!M11),0,IF(($C$5*E17/'QLD Apr 2021'!AQ11-'QLD Apr 2021'!L11+'QLD Apr 2021'!M11)&lt;=('QLD Apr 2021'!L11+'QLD Apr 2021'!M11+'QLD Apr 2021'!N11),((($C$5*E17/'QLD Apr 2021'!AQ11-('QLD Apr 2021'!L11+'QLD Apr 2021'!M11))*'QLD Apr 2021'!Y11/100))*'QLD Apr 2021'!AQ11,('QLD Apr 2021'!N11*'QLD Apr 2021'!Y11/100)*'QLD Apr 2021'!AQ11)),0)</f>
        <v>0</v>
      </c>
      <c r="J17" s="123">
        <f>IF(AND('QLD Apr 2021'!N11&gt;0,'QLD Apr 2021'!O11&gt;0),IF($C$5*E17/'QLD Apr 2021'!AQ11&lt;('QLD Apr 2021'!L11+'QLD Apr 2021'!M11+'QLD Apr 2021'!N11),0,IF(($C$5*E17/'QLD Apr 2021'!AQ11-'QLD Apr 2021'!L11+'QLD Apr 2021'!M11+'QLD Apr 2021'!N11)&lt;=('QLD Apr 2021'!L11+'QLD Apr 2021'!M11+'QLD Apr 2021'!N11+'QLD Apr 2021'!O11),(($C$5*E17/'QLD Apr 2021'!AQ11-('QLD Apr 2021'!L11+'QLD Apr 2021'!M11+'QLD Apr 2021'!N11))*'QLD Apr 2021'!Z11/100)*'QLD Apr 2021'!AQ11,('QLD Apr 2021'!O11*'QLD Apr 2021'!Z11/100)*'QLD Apr 2021'!AQ11)),0)</f>
        <v>0</v>
      </c>
      <c r="K17" s="123">
        <f>IF(AND('QLD Apr 2021'!O11&gt;0,'QLD Apr 2021'!P11&gt;0),IF($C$5*E17/'QLD Apr 2021'!AQ11&lt;('QLD Apr 2021'!L11+'QLD Apr 2021'!M11+'QLD Apr 2021'!N11+'QLD Apr 2021'!O11),0,IF(($C$5*E17/'QLD Apr 2021'!AQ11-'QLD Apr 2021'!L11+'QLD Apr 2021'!M11+'QLD Apr 2021'!N11+'QLD Apr 2021'!O11)&lt;=('QLD Apr 2021'!L11+'QLD Apr 2021'!M11+'QLD Apr 2021'!N11+'QLD Apr 2021'!O11+'QLD Apr 2021'!P11),(($C$5*E17/'QLD Apr 2021'!AQ11-('QLD Apr 2021'!L11+'QLD Apr 2021'!M11+'QLD Apr 2021'!N11+'QLD Apr 2021'!O11))*'QLD Apr 2021'!AA11/100)*'QLD Apr 2021'!AQ11,('QLD Apr 2021'!P11*'QLD Apr 2021'!AA11/100)*'QLD Apr 2021'!AQ11)),0)</f>
        <v>0</v>
      </c>
      <c r="L17" s="123">
        <f>IF(AND('QLD Apr 2021'!P11&gt;0,'QLD Apr 2021'!O11&gt;0),IF(($C$5*E17/'QLD Apr 2021'!AQ11&lt;SUM('QLD Apr 2021'!L11:P11)),(0),($C$5*E17/'QLD Apr 2021'!AQ11-SUM('QLD Apr 2021'!L11:P11))*'QLD Apr 2021'!AB11/100)* 'QLD Apr 2021'!AQ11,IF(AND('QLD Apr 2021'!O11&gt;0,'QLD Apr 2021'!P11=""),IF(($C$5*E17/'QLD Apr 2021'!AQ11&lt; SUM('QLD Apr 2021'!L11:O11)),(0),($C$5*E17/'QLD Apr 2021'!AQ11-SUM('QLD Apr 2021'!L11:O11))*'QLD Apr 2021'!AA11/100)* 'QLD Apr 2021'!AQ11,IF(AND('QLD Apr 2021'!N11&gt;0,'QLD Apr 2021'!O11=""),IF(($C$5*E17/'QLD Apr 2021'!AQ11&lt; SUM('QLD Apr 2021'!L11:N11)),(0),($C$5*E17/'QLD Apr 2021'!AQ11-SUM('QLD Apr 2021'!L11:N11))*'QLD Apr 2021'!Z11/100)* 'QLD Apr 2021'!AQ11,IF(AND('QLD Apr 2021'!M11&gt;0,'QLD Apr 2021'!N11=""),IF(($C$5*E17/'QLD Apr 2021'!AQ11&lt;'QLD Apr 2021'!M11+'QLD Apr 2021'!L11),(0),(($C$5*E17/'QLD Apr 2021'!AQ11-('QLD Apr 2021'!M11+'QLD Apr 2021'!L11))*'QLD Apr 2021'!Y11/100))*'QLD Apr 2021'!AQ11,IF(AND('QLD Apr 2021'!L11&gt;0,'QLD Apr 2021'!M11=""&gt;0),IF(($C$5*E17/'QLD Apr 2021'!AQ11&lt;'QLD Apr 2021'!L11),(0),($C$5*E17/'QLD Apr 2021'!AQ11-'QLD Apr 2021'!L11)*'QLD Apr 2021'!X11/100)*'QLD Apr 2021'!AQ11,0)))))</f>
        <v>0</v>
      </c>
      <c r="M17" s="123">
        <f>IF('QLD Apr 2021'!K11="",($C$5*F17/'QLD Apr 2021'!AR11*'QLD Apr 2021'!AC11/100)*'QLD Apr 2021'!AR11,IF($C$5*F17/'QLD Apr 2021'!AR11&gt;='QLD Apr 2021'!L11,('QLD Apr 2021'!L11*'QLD Apr 2021'!AC11/100)*'QLD Apr 2021'!AR11,($C$5*F17/'QLD Apr 2021'!AR11*'QLD Apr 2021'!AC11/100)*'QLD Apr 2021'!AR11))</f>
        <v>1148.4000000000001</v>
      </c>
      <c r="N17" s="123">
        <f>IF(AND('QLD Apr 2021'!L11&gt;0,'QLD Apr 2021'!M11&gt;0),IF($C$5*F17/'QLD Apr 2021'!AR11&lt;'QLD Apr 2021'!L11,0,IF(($C$5*F17/'QLD Apr 2021'!AR11-'QLD Apr 2021'!L11)&lt;=('QLD Apr 2021'!M11+'QLD Apr 2021'!L11),((($C$5*F17/'QLD Apr 2021'!AR11-'QLD Apr 2021'!L11)*'QLD Apr 2021'!AD11/100))*'QLD Apr 2021'!AR11,((('QLD Apr 2021'!M11)*'QLD Apr 2021'!AD11/100)*'QLD Apr 2021'!AR11))),0)</f>
        <v>446.60000000000014</v>
      </c>
      <c r="O17" s="123">
        <f>IF(AND('QLD Apr 2021'!M11&gt;0,'QLD Apr 2021'!N11&gt;0),IF($C$5*F17/'QLD Apr 2021'!AR11&lt;('QLD Apr 2021'!L11+'QLD Apr 2021'!M11),0,IF(($C$5*F17/'QLD Apr 2021'!AR11-'QLD Apr 2021'!L11+'QLD Apr 2021'!M11)&lt;=('QLD Apr 2021'!L11+'QLD Apr 2021'!M11+'QLD Apr 2021'!N11),((($C$5*F17/'QLD Apr 2021'!AR11-('QLD Apr 2021'!L11+'QLD Apr 2021'!M11))*'QLD Apr 2021'!AE11/100))*'QLD Apr 2021'!AR11,('QLD Apr 2021'!N11*'QLD Apr 2021'!AE11/100)*'QLD Apr 2021'!AR11)),0)</f>
        <v>0</v>
      </c>
      <c r="P17" s="123">
        <f>IF(AND('QLD Apr 2021'!N11&gt;0,'QLD Apr 2021'!O11&gt;0),IF($C$5*F17/'QLD Apr 2021'!AR11&lt;('QLD Apr 2021'!L11+'QLD Apr 2021'!M11+'QLD Apr 2021'!N11),0,IF(($C$5*F17/'QLD Apr 2021'!AR11-'QLD Apr 2021'!L11+'QLD Apr 2021'!M11+'QLD Apr 2021'!N11)&lt;=('QLD Apr 2021'!L11+'QLD Apr 2021'!M11+'QLD Apr 2021'!N11+'QLD Apr 2021'!O11),(($C$5*F17/'QLD Apr 2021'!AR11-('QLD Apr 2021'!L11+'QLD Apr 2021'!M11+'QLD Apr 2021'!N11))*'QLD Apr 2021'!AF11/100)*'QLD Apr 2021'!AR11,('QLD Apr 2021'!O11*'QLD Apr 2021'!AF11/100)*'QLD Apr 2021'!AR11)),0)</f>
        <v>0</v>
      </c>
      <c r="Q17" s="123">
        <f>IF(AND('QLD Apr 2021'!P11&gt;0,'QLD Apr 2021'!P11&gt;0),IF($C$5*F17/'QLD Apr 2021'!AR11&lt;('QLD Apr 2021'!L11+'QLD Apr 2021'!M11+'QLD Apr 2021'!N11+'QLD Apr 2021'!O11),0,IF(($C$5*F17/'QLD Apr 2021'!AR11-'QLD Apr 2021'!L11+'QLD Apr 2021'!M11+'QLD Apr 2021'!N11+'QLD Apr 2021'!O11)&lt;=('QLD Apr 2021'!L11+'QLD Apr 2021'!M11+'QLD Apr 2021'!N11+'QLD Apr 2021'!O11+'QLD Apr 2021'!P11),(($C$5*F17/'QLD Apr 2021'!AR11-('QLD Apr 2021'!L11+'QLD Apr 2021'!M11+'QLD Apr 2021'!N11+'QLD Apr 2021'!O11))*'QLD Apr 2021'!AG11/100)*'QLD Apr 2021'!AR11,('QLD Apr 2021'!P11*'QLD Apr 2021'!AG11/100)*'QLD Apr 2021'!AR11)),0)</f>
        <v>0</v>
      </c>
      <c r="R17" s="123">
        <f>IF(AND('QLD Apr 2021'!P11&gt;0,'QLD Apr 2021'!O11&gt;0),IF(($C$5*F17/'QLD Apr 2021'!AR11&lt;SUM('QLD Apr 2021'!L11:P11)),(0),($C$5*F17/'QLD Apr 2021'!AR11-SUM('QLD Apr 2021'!L11:P11))*'QLD Apr 2021'!AB11/100)* 'QLD Apr 2021'!AR11,IF(AND('QLD Apr 2021'!O11&gt;0,'QLD Apr 2021'!P11=""),IF(($C$5*F17/'QLD Apr 2021'!AR11&lt; SUM('QLD Apr 2021'!L11:O11)),(0),($C$5*F17/'QLD Apr 2021'!AR11-SUM('QLD Apr 2021'!L11:O11))*'QLD Apr 2021'!AG11/100)* 'QLD Apr 2021'!AR11,IF(AND('QLD Apr 2021'!N11&gt;0,'QLD Apr 2021'!O11=""),IF(($C$5*F17/'QLD Apr 2021'!AR11&lt; SUM('QLD Apr 2021'!L11:N11)),(0),($C$5*F17/'QLD Apr 2021'!AR11-SUM('QLD Apr 2021'!L11:N11))*'QLD Apr 2021'!AF11/100)* 'QLD Apr 2021'!AR11,IF(AND('QLD Apr 2021'!M11&gt;0,'QLD Apr 2021'!N11=""),IF(($C$5*F17/'QLD Apr 2021'!AR11&lt;'QLD Apr 2021'!M11+'QLD Apr 2021'!L11),(0),(($C$5*F17/'QLD Apr 2021'!AR11-('QLD Apr 2021'!M11+'QLD Apr 2021'!L11))*'QLD Apr 2021'!AE11/100))*'QLD Apr 2021'!AR11,IF(AND('QLD Apr 2021'!L11&gt;0,'QLD Apr 2021'!M11=""&gt;0),IF(($C$5*F17/'QLD Apr 2021'!AR11&lt;'QLD Apr 2021'!L11),(0),($C$5*F17/'QLD Apr 2021'!AR11-'QLD Apr 2021'!L11)*'QLD Apr 2021'!AD11/100)*'QLD Apr 2021'!AR11,0)))))</f>
        <v>0</v>
      </c>
      <c r="S17" s="204">
        <f t="shared" ref="S17" si="12">SUM(G17:R17)</f>
        <v>3190.0000000000009</v>
      </c>
      <c r="T17" s="221">
        <f t="shared" si="5"/>
        <v>3427.2500000000009</v>
      </c>
      <c r="U17" s="126">
        <f t="shared" si="6"/>
        <v>3769.9750000000013</v>
      </c>
      <c r="V17" s="127">
        <f>'QLD Apr 2021'!AT11</f>
        <v>0</v>
      </c>
      <c r="W17" s="127">
        <f>'QLD Apr 2021'!AU11</f>
        <v>0</v>
      </c>
      <c r="X17" s="127">
        <f>'QLD Apr 2021'!AV11</f>
        <v>0</v>
      </c>
      <c r="Y17" s="127">
        <f>'QLD Apr 2021'!AW11</f>
        <v>0</v>
      </c>
      <c r="Z17" s="226" t="str">
        <f t="shared" si="7"/>
        <v>No discount</v>
      </c>
      <c r="AA17" s="226" t="str">
        <f t="shared" si="8"/>
        <v>Exclusive</v>
      </c>
      <c r="AB17" s="221">
        <f t="shared" si="0"/>
        <v>3427.2500000000009</v>
      </c>
      <c r="AC17" s="221">
        <f t="shared" si="1"/>
        <v>3427.2500000000009</v>
      </c>
      <c r="AD17" s="230">
        <f t="shared" si="2"/>
        <v>3769.9750000000013</v>
      </c>
      <c r="AE17" s="230">
        <f t="shared" si="2"/>
        <v>3769.9750000000013</v>
      </c>
      <c r="AF17" s="275">
        <f>'QLD Apr 2021'!BF11</f>
        <v>0</v>
      </c>
      <c r="AG17" s="129" t="str">
        <f>'QLD Apr 2021'!BG11</f>
        <v>n</v>
      </c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84"/>
    </row>
    <row r="18" spans="1:48" ht="20" customHeight="1" thickTop="1" thickBot="1" x14ac:dyDescent="0.25">
      <c r="A18" s="278" t="str">
        <f>'QLD Apr 2021'!D12</f>
        <v>Envestra Northern</v>
      </c>
      <c r="B18" s="208" t="str">
        <f>'QLD Apr 2021'!F12</f>
        <v>Origin Energy</v>
      </c>
      <c r="C18" s="241" t="str">
        <f>'QLD Apr 2021'!G12</f>
        <v>Business Flexi</v>
      </c>
      <c r="D18" s="123">
        <f>365*'QLD Apr 2021'!H12/100</f>
        <v>232.27272727272725</v>
      </c>
      <c r="E18" s="217">
        <f>IF('QLD Apr 2021'!AQ12=3,0.5,IF('QLD Apr 2021'!AQ12=2,0.33,0))</f>
        <v>0.5</v>
      </c>
      <c r="F18" s="217">
        <f t="shared" si="3"/>
        <v>0.5</v>
      </c>
      <c r="G18" s="123">
        <f>IF('QLD Apr 2021'!K12="",($C$5*E18/'QLD Apr 2021'!AQ12*'QLD Apr 2021'!W12/100)*'QLD Apr 2021'!AQ12,IF($C$5*E18/'QLD Apr 2021'!AQ12&gt;='QLD Apr 2021'!L12,('QLD Apr 2021'!L12*'QLD Apr 2021'!W12/100)*'QLD Apr 2021'!AQ12,($C$5*E18/'QLD Apr 2021'!AQ12*'QLD Apr 2021'!W12/100)*'QLD Apr 2021'!AQ12))</f>
        <v>1495.6363636363635</v>
      </c>
      <c r="H18" s="123">
        <f>IF(AND('QLD Apr 2021'!L12&gt;0,'QLD Apr 2021'!M12&gt;0),IF($C$5*E18/'QLD Apr 2021'!AQ12&lt;'QLD Apr 2021'!L12,0,IF(($C$5*E18/'QLD Apr 2021'!AQ12-'QLD Apr 2021'!L12)&lt;=('QLD Apr 2021'!M12+'QLD Apr 2021'!L12),((($C$5*E18/'QLD Apr 2021'!AQ12-'QLD Apr 2021'!L12)*'QLD Apr 2021'!X12/100))*'QLD Apr 2021'!AQ12,((('QLD Apr 2021'!M12)*'QLD Apr 2021'!X12/100)*'QLD Apr 2021'!AQ12))),0)</f>
        <v>487.45454545454561</v>
      </c>
      <c r="I18" s="123">
        <f>IF(AND('QLD Apr 2021'!M12&gt;0,'QLD Apr 2021'!N12&gt;0),IF($C$5*E18/'QLD Apr 2021'!AQ12&lt;('QLD Apr 2021'!L12+'QLD Apr 2021'!M12),0,IF(($C$5*E18/'QLD Apr 2021'!AQ12-'QLD Apr 2021'!L12+'QLD Apr 2021'!M12)&lt;=('QLD Apr 2021'!L12+'QLD Apr 2021'!M12+'QLD Apr 2021'!N12),((($C$5*E18/'QLD Apr 2021'!AQ12-('QLD Apr 2021'!L12+'QLD Apr 2021'!M12))*'QLD Apr 2021'!Y12/100))*'QLD Apr 2021'!AQ12,('QLD Apr 2021'!N12*'QLD Apr 2021'!Y12/100)*'QLD Apr 2021'!AQ12)),0)</f>
        <v>0</v>
      </c>
      <c r="J18" s="123">
        <f>IF(AND('QLD Apr 2021'!N12&gt;0,'QLD Apr 2021'!O12&gt;0),IF($C$5*E18/'QLD Apr 2021'!AQ12&lt;('QLD Apr 2021'!L12+'QLD Apr 2021'!M12+'QLD Apr 2021'!N12),0,IF(($C$5*E18/'QLD Apr 2021'!AQ12-'QLD Apr 2021'!L12+'QLD Apr 2021'!M12+'QLD Apr 2021'!N12)&lt;=('QLD Apr 2021'!L12+'QLD Apr 2021'!M12+'QLD Apr 2021'!N12+'QLD Apr 2021'!O12),(($C$5*E18/'QLD Apr 2021'!AQ12-('QLD Apr 2021'!L12+'QLD Apr 2021'!M12+'QLD Apr 2021'!N12))*'QLD Apr 2021'!Z12/100)*'QLD Apr 2021'!AQ12,('QLD Apr 2021'!O12*'QLD Apr 2021'!Z12/100)*'QLD Apr 2021'!AQ12)),0)</f>
        <v>0</v>
      </c>
      <c r="K18" s="123">
        <f>IF(AND('QLD Apr 2021'!O12&gt;0,'QLD Apr 2021'!P12&gt;0),IF($C$5*E18/'QLD Apr 2021'!AQ12&lt;('QLD Apr 2021'!L12+'QLD Apr 2021'!M12+'QLD Apr 2021'!N12+'QLD Apr 2021'!O12),0,IF(($C$5*E18/'QLD Apr 2021'!AQ12-'QLD Apr 2021'!L12+'QLD Apr 2021'!M12+'QLD Apr 2021'!N12+'QLD Apr 2021'!O12)&lt;=('QLD Apr 2021'!L12+'QLD Apr 2021'!M12+'QLD Apr 2021'!N12+'QLD Apr 2021'!O12+'QLD Apr 2021'!P12),(($C$5*E18/'QLD Apr 2021'!AQ12-('QLD Apr 2021'!L12+'QLD Apr 2021'!M12+'QLD Apr 2021'!N12+'QLD Apr 2021'!O12))*'QLD Apr 2021'!AA12/100)*'QLD Apr 2021'!AQ12,('QLD Apr 2021'!P12*'QLD Apr 2021'!AA12/100)*'QLD Apr 2021'!AQ12)),0)</f>
        <v>0</v>
      </c>
      <c r="L18" s="123">
        <f>IF(AND('QLD Apr 2021'!P12&gt;0,'QLD Apr 2021'!O12&gt;0),IF(($C$5*E18/'QLD Apr 2021'!AQ12&lt;SUM('QLD Apr 2021'!L12:P12)),(0),($C$5*E18/'QLD Apr 2021'!AQ12-SUM('QLD Apr 2021'!L12:P12))*'QLD Apr 2021'!AB12/100)* 'QLD Apr 2021'!AQ12,IF(AND('QLD Apr 2021'!O12&gt;0,'QLD Apr 2021'!P12=""),IF(($C$5*E18/'QLD Apr 2021'!AQ12&lt; SUM('QLD Apr 2021'!L12:O12)),(0),($C$5*E18/'QLD Apr 2021'!AQ12-SUM('QLD Apr 2021'!L12:O12))*'QLD Apr 2021'!AA12/100)* 'QLD Apr 2021'!AQ12,IF(AND('QLD Apr 2021'!N12&gt;0,'QLD Apr 2021'!O12=""),IF(($C$5*E18/'QLD Apr 2021'!AQ12&lt; SUM('QLD Apr 2021'!L12:N12)),(0),($C$5*E18/'QLD Apr 2021'!AQ12-SUM('QLD Apr 2021'!L12:N12))*'QLD Apr 2021'!Z12/100)* 'QLD Apr 2021'!AQ12,IF(AND('QLD Apr 2021'!M12&gt;0,'QLD Apr 2021'!N12=""),IF(($C$5*E18/'QLD Apr 2021'!AQ12&lt;'QLD Apr 2021'!M12+'QLD Apr 2021'!L12),(0),(($C$5*E18/'QLD Apr 2021'!AQ12-('QLD Apr 2021'!M12+'QLD Apr 2021'!L12))*'QLD Apr 2021'!Y12/100))*'QLD Apr 2021'!AQ12,IF(AND('QLD Apr 2021'!L12&gt;0,'QLD Apr 2021'!M12=""&gt;0),IF(($C$5*E18/'QLD Apr 2021'!AQ12&lt;'QLD Apr 2021'!L12),(0),($C$5*E18/'QLD Apr 2021'!AQ12-'QLD Apr 2021'!L12)*'QLD Apr 2021'!X12/100)*'QLD Apr 2021'!AQ12,0)))))</f>
        <v>0</v>
      </c>
      <c r="M18" s="123">
        <f>IF('QLD Apr 2021'!K12="",($C$5*F18/'QLD Apr 2021'!AR12*'QLD Apr 2021'!AC12/100)*'QLD Apr 2021'!AR12,IF($C$5*F18/'QLD Apr 2021'!AR12&gt;='QLD Apr 2021'!L12,('QLD Apr 2021'!L12*'QLD Apr 2021'!AC12/100)*'QLD Apr 2021'!AR12,($C$5*F18/'QLD Apr 2021'!AR12*'QLD Apr 2021'!AC12/100)*'QLD Apr 2021'!AR12))</f>
        <v>1495.6363636363635</v>
      </c>
      <c r="N18" s="123">
        <f>IF(AND('QLD Apr 2021'!L12&gt;0,'QLD Apr 2021'!M12&gt;0),IF($C$5*F18/'QLD Apr 2021'!AR12&lt;'QLD Apr 2021'!L12,0,IF(($C$5*F18/'QLD Apr 2021'!AR12-'QLD Apr 2021'!L12)&lt;=('QLD Apr 2021'!M12+'QLD Apr 2021'!L12),((($C$5*F18/'QLD Apr 2021'!AR12-'QLD Apr 2021'!L12)*'QLD Apr 2021'!AD12/100))*'QLD Apr 2021'!AR12,((('QLD Apr 2021'!M12)*'QLD Apr 2021'!AD12/100)*'QLD Apr 2021'!AR12))),0)</f>
        <v>487.45454545454561</v>
      </c>
      <c r="O18" s="123">
        <f>IF(AND('QLD Apr 2021'!M12&gt;0,'QLD Apr 2021'!N12&gt;0),IF($C$5*F18/'QLD Apr 2021'!AR12&lt;('QLD Apr 2021'!L12+'QLD Apr 2021'!M12),0,IF(($C$5*F18/'QLD Apr 2021'!AR12-'QLD Apr 2021'!L12+'QLD Apr 2021'!M12)&lt;=('QLD Apr 2021'!L12+'QLD Apr 2021'!M12+'QLD Apr 2021'!N12),((($C$5*F18/'QLD Apr 2021'!AR12-('QLD Apr 2021'!L12+'QLD Apr 2021'!M12))*'QLD Apr 2021'!AE12/100))*'QLD Apr 2021'!AR12,('QLD Apr 2021'!N12*'QLD Apr 2021'!AE12/100)*'QLD Apr 2021'!AR12)),0)</f>
        <v>0</v>
      </c>
      <c r="P18" s="123">
        <f>IF(AND('QLD Apr 2021'!N12&gt;0,'QLD Apr 2021'!O12&gt;0),IF($C$5*F18/'QLD Apr 2021'!AR12&lt;('QLD Apr 2021'!L12+'QLD Apr 2021'!M12+'QLD Apr 2021'!N12),0,IF(($C$5*F18/'QLD Apr 2021'!AR12-'QLD Apr 2021'!L12+'QLD Apr 2021'!M12+'QLD Apr 2021'!N12)&lt;=('QLD Apr 2021'!L12+'QLD Apr 2021'!M12+'QLD Apr 2021'!N12+'QLD Apr 2021'!O12),(($C$5*F18/'QLD Apr 2021'!AR12-('QLD Apr 2021'!L12+'QLD Apr 2021'!M12+'QLD Apr 2021'!N12))*'QLD Apr 2021'!AF12/100)*'QLD Apr 2021'!AR12,('QLD Apr 2021'!O12*'QLD Apr 2021'!AF12/100)*'QLD Apr 2021'!AR12)),0)</f>
        <v>0</v>
      </c>
      <c r="Q18" s="123">
        <f>IF(AND('QLD Apr 2021'!P12&gt;0,'QLD Apr 2021'!P12&gt;0),IF($C$5*F18/'QLD Apr 2021'!AR12&lt;('QLD Apr 2021'!L12+'QLD Apr 2021'!M12+'QLD Apr 2021'!N12+'QLD Apr 2021'!O12),0,IF(($C$5*F18/'QLD Apr 2021'!AR12-'QLD Apr 2021'!L12+'QLD Apr 2021'!M12+'QLD Apr 2021'!N12+'QLD Apr 2021'!O12)&lt;=('QLD Apr 2021'!L12+'QLD Apr 2021'!M12+'QLD Apr 2021'!N12+'QLD Apr 2021'!O12+'QLD Apr 2021'!P12),(($C$5*F18/'QLD Apr 2021'!AR12-('QLD Apr 2021'!L12+'QLD Apr 2021'!M12+'QLD Apr 2021'!N12+'QLD Apr 2021'!O12))*'QLD Apr 2021'!AG12/100)*'QLD Apr 2021'!AR12,('QLD Apr 2021'!P12*'QLD Apr 2021'!AG12/100)*'QLD Apr 2021'!AR12)),0)</f>
        <v>0</v>
      </c>
      <c r="R18" s="123">
        <f>IF(AND('QLD Apr 2021'!P12&gt;0,'QLD Apr 2021'!O12&gt;0),IF(($C$5*F18/'QLD Apr 2021'!AR12&lt;SUM('QLD Apr 2021'!L12:P12)),(0),($C$5*F18/'QLD Apr 2021'!AR12-SUM('QLD Apr 2021'!L12:P12))*'QLD Apr 2021'!AB12/100)* 'QLD Apr 2021'!AR12,IF(AND('QLD Apr 2021'!O12&gt;0,'QLD Apr 2021'!P12=""),IF(($C$5*F18/'QLD Apr 2021'!AR12&lt; SUM('QLD Apr 2021'!L12:O12)),(0),($C$5*F18/'QLD Apr 2021'!AR12-SUM('QLD Apr 2021'!L12:O12))*'QLD Apr 2021'!AG12/100)* 'QLD Apr 2021'!AR12,IF(AND('QLD Apr 2021'!N12&gt;0,'QLD Apr 2021'!O12=""),IF(($C$5*F18/'QLD Apr 2021'!AR12&lt; SUM('QLD Apr 2021'!L12:N12)),(0),($C$5*F18/'QLD Apr 2021'!AR12-SUM('QLD Apr 2021'!L12:N12))*'QLD Apr 2021'!AF12/100)* 'QLD Apr 2021'!AR12,IF(AND('QLD Apr 2021'!M12&gt;0,'QLD Apr 2021'!N12=""),IF(($C$5*F18/'QLD Apr 2021'!AR12&lt;'QLD Apr 2021'!M12+'QLD Apr 2021'!L12),(0),(($C$5*F18/'QLD Apr 2021'!AR12-('QLD Apr 2021'!M12+'QLD Apr 2021'!L12))*'QLD Apr 2021'!AE12/100))*'QLD Apr 2021'!AR12,IF(AND('QLD Apr 2021'!L12&gt;0,'QLD Apr 2021'!M12=""&gt;0),IF(($C$5*F18/'QLD Apr 2021'!AR12&lt;'QLD Apr 2021'!L12),(0),($C$5*F18/'QLD Apr 2021'!AR12-'QLD Apr 2021'!L12)*'QLD Apr 2021'!AD12/100)*'QLD Apr 2021'!AR12,0)))))</f>
        <v>0</v>
      </c>
      <c r="S18" s="204">
        <f t="shared" si="4"/>
        <v>3966.181818181818</v>
      </c>
      <c r="T18" s="221">
        <f t="shared" si="5"/>
        <v>4198.454545454545</v>
      </c>
      <c r="U18" s="126">
        <f t="shared" si="6"/>
        <v>4618.3</v>
      </c>
      <c r="V18" s="127">
        <f>'QLD Apr 2021'!AT12</f>
        <v>0</v>
      </c>
      <c r="W18" s="127">
        <f>'QLD Apr 2021'!AU12</f>
        <v>8</v>
      </c>
      <c r="X18" s="127">
        <f>'QLD Apr 2021'!AV12</f>
        <v>0</v>
      </c>
      <c r="Y18" s="127">
        <f>'QLD Apr 2021'!AW12</f>
        <v>0</v>
      </c>
      <c r="Z18" s="226" t="str">
        <f t="shared" si="7"/>
        <v>Guaranteed off usage</v>
      </c>
      <c r="AA18" s="226" t="str">
        <f t="shared" si="8"/>
        <v>Inclusive</v>
      </c>
      <c r="AB18" s="221">
        <f t="shared" si="0"/>
        <v>3881.1599999999994</v>
      </c>
      <c r="AC18" s="221">
        <f t="shared" si="1"/>
        <v>3881.1599999999994</v>
      </c>
      <c r="AD18" s="230">
        <f t="shared" si="2"/>
        <v>4269.2759999999998</v>
      </c>
      <c r="AE18" s="230">
        <f t="shared" si="2"/>
        <v>4269.2759999999998</v>
      </c>
      <c r="AF18" s="275">
        <f>'QLD Apr 2021'!BF12</f>
        <v>12</v>
      </c>
      <c r="AG18" s="129" t="str">
        <f>'QLD Apr 2021'!BG12</f>
        <v>y</v>
      </c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79"/>
      <c r="AT18" s="279"/>
      <c r="AU18" s="279"/>
      <c r="AV18" s="279"/>
    </row>
    <row r="19" spans="1:48" ht="20" customHeight="1" thickTop="1" x14ac:dyDescent="0.2">
      <c r="A19" s="347" t="str">
        <f>'QLD Apr 2021'!D13</f>
        <v>Envestra Wide Bay</v>
      </c>
      <c r="B19" s="207" t="str">
        <f>'QLD Apr 2021'!F13</f>
        <v>AGL</v>
      </c>
      <c r="C19" s="240" t="str">
        <f>'QLD Apr 2021'!G13</f>
        <v>Business Essential Saver</v>
      </c>
      <c r="D19" s="115">
        <f>365*'QLD Apr 2021'!H13/100</f>
        <v>254.1063636363636</v>
      </c>
      <c r="E19" s="216">
        <f>IF('QLD Apr 2021'!AQ13=3,0.5,IF('QLD Apr 2021'!AQ13=2,0.33,0))</f>
        <v>0.5</v>
      </c>
      <c r="F19" s="216">
        <f t="shared" si="3"/>
        <v>0.5</v>
      </c>
      <c r="G19" s="115">
        <f>IF('QLD Apr 2021'!K13="",($C$5*E19/'QLD Apr 2021'!AQ13*'QLD Apr 2021'!W13/100)*'QLD Apr 2021'!AQ13,IF($C$5*E19/'QLD Apr 2021'!AQ13&gt;='QLD Apr 2021'!L13,('QLD Apr 2021'!L13*'QLD Apr 2021'!W13/100)*'QLD Apr 2021'!AQ13,($C$5*E19/'QLD Apr 2021'!AQ13*'QLD Apr 2021'!W13/100)*'QLD Apr 2021'!AQ13))</f>
        <v>1663.6363636363635</v>
      </c>
      <c r="H19" s="115">
        <f>IF(AND('QLD Apr 2021'!L13&gt;0,'QLD Apr 2021'!M13&gt;0),IF($C$5*E19/'QLD Apr 2021'!AQ13&lt;'QLD Apr 2021'!L13,0,IF(($C$5*E19/'QLD Apr 2021'!AQ13-'QLD Apr 2021'!L13)&lt;=('QLD Apr 2021'!M13+'QLD Apr 2021'!L13),((($C$5*E19/'QLD Apr 2021'!AQ13-'QLD Apr 2021'!L13)*'QLD Apr 2021'!X13/100))*'QLD Apr 2021'!AQ13,((('QLD Apr 2021'!M13)*'QLD Apr 2021'!X13/100)*'QLD Apr 2021'!AQ13))),0)</f>
        <v>0</v>
      </c>
      <c r="I19" s="115">
        <f>IF(AND('QLD Apr 2021'!M13&gt;0,'QLD Apr 2021'!N13&gt;0),IF($C$5*E19/'QLD Apr 2021'!AQ13&lt;('QLD Apr 2021'!L13+'QLD Apr 2021'!M13),0,IF(($C$5*E19/'QLD Apr 2021'!AQ13-'QLD Apr 2021'!L13+'QLD Apr 2021'!M13)&lt;=('QLD Apr 2021'!L13+'QLD Apr 2021'!M13+'QLD Apr 2021'!N13),((($C$5*E19/'QLD Apr 2021'!AQ13-('QLD Apr 2021'!L13+'QLD Apr 2021'!M13))*'QLD Apr 2021'!Y13/100))*'QLD Apr 2021'!AQ13,('QLD Apr 2021'!N13*'QLD Apr 2021'!Y13/100)*'QLD Apr 2021'!AQ13)),0)</f>
        <v>0</v>
      </c>
      <c r="J19" s="115">
        <f>IF(AND('QLD Apr 2021'!N13&gt;0,'QLD Apr 2021'!O13&gt;0),IF($C$5*E19/'QLD Apr 2021'!AQ13&lt;('QLD Apr 2021'!L13+'QLD Apr 2021'!M13+'QLD Apr 2021'!N13),0,IF(($C$5*E19/'QLD Apr 2021'!AQ13-'QLD Apr 2021'!L13+'QLD Apr 2021'!M13+'QLD Apr 2021'!N13)&lt;=('QLD Apr 2021'!L13+'QLD Apr 2021'!M13+'QLD Apr 2021'!N13+'QLD Apr 2021'!O13),(($C$5*E19/'QLD Apr 2021'!AQ13-('QLD Apr 2021'!L13+'QLD Apr 2021'!M13+'QLD Apr 2021'!N13))*'QLD Apr 2021'!Z13/100)*'QLD Apr 2021'!AQ13,('QLD Apr 2021'!O13*'QLD Apr 2021'!Z13/100)*'QLD Apr 2021'!AQ13)),0)</f>
        <v>0</v>
      </c>
      <c r="K19" s="115">
        <f>IF(AND('QLD Apr 2021'!O13&gt;0,'QLD Apr 2021'!P13&gt;0),IF($C$5*E19/'QLD Apr 2021'!AQ13&lt;('QLD Apr 2021'!L13+'QLD Apr 2021'!M13+'QLD Apr 2021'!N13+'QLD Apr 2021'!O13),0,IF(($C$5*E19/'QLD Apr 2021'!AQ13-'QLD Apr 2021'!L13+'QLD Apr 2021'!M13+'QLD Apr 2021'!N13+'QLD Apr 2021'!O13)&lt;=('QLD Apr 2021'!L13+'QLD Apr 2021'!M13+'QLD Apr 2021'!N13+'QLD Apr 2021'!O13+'QLD Apr 2021'!P13),(($C$5*E19/'QLD Apr 2021'!AQ13-('QLD Apr 2021'!L13+'QLD Apr 2021'!M13+'QLD Apr 2021'!N13+'QLD Apr 2021'!O13))*'QLD Apr 2021'!AA13/100)*'QLD Apr 2021'!AQ13,('QLD Apr 2021'!P13*'QLD Apr 2021'!AA13/100)*'QLD Apr 2021'!AQ13)),0)</f>
        <v>0</v>
      </c>
      <c r="L19" s="115">
        <f>IF(AND('QLD Apr 2021'!P13&gt;0,'QLD Apr 2021'!O13&gt;0),IF(($C$5*E19/'QLD Apr 2021'!AQ13&lt;SUM('QLD Apr 2021'!L13:P13)),(0),($C$5*E19/'QLD Apr 2021'!AQ13-SUM('QLD Apr 2021'!L13:P13))*'QLD Apr 2021'!AB13/100)* 'QLD Apr 2021'!AQ13,IF(AND('QLD Apr 2021'!O13&gt;0,'QLD Apr 2021'!P13=""),IF(($C$5*E19/'QLD Apr 2021'!AQ13&lt; SUM('QLD Apr 2021'!L13:O13)),(0),($C$5*E19/'QLD Apr 2021'!AQ13-SUM('QLD Apr 2021'!L13:O13))*'QLD Apr 2021'!AA13/100)* 'QLD Apr 2021'!AQ13,IF(AND('QLD Apr 2021'!N13&gt;0,'QLD Apr 2021'!O13=""),IF(($C$5*E19/'QLD Apr 2021'!AQ13&lt; SUM('QLD Apr 2021'!L13:N13)),(0),($C$5*E19/'QLD Apr 2021'!AQ13-SUM('QLD Apr 2021'!L13:N13))*'QLD Apr 2021'!Z13/100)* 'QLD Apr 2021'!AQ13,IF(AND('QLD Apr 2021'!M13&gt;0,'QLD Apr 2021'!N13=""),IF(($C$5*E19/'QLD Apr 2021'!AQ13&lt;'QLD Apr 2021'!M13+'QLD Apr 2021'!L13),(0),(($C$5*E19/'QLD Apr 2021'!AQ13-('QLD Apr 2021'!M13+'QLD Apr 2021'!L13))*'QLD Apr 2021'!Y13/100))*'QLD Apr 2021'!AQ13,IF(AND('QLD Apr 2021'!L13&gt;0,'QLD Apr 2021'!M13=""&gt;0),IF(($C$5*E19/'QLD Apr 2021'!AQ13&lt;'QLD Apr 2021'!L13),(0),($C$5*E19/'QLD Apr 2021'!AQ13-'QLD Apr 2021'!L13)*'QLD Apr 2021'!X13/100)*'QLD Apr 2021'!AQ13,0)))))</f>
        <v>0</v>
      </c>
      <c r="M19" s="115">
        <f>IF('QLD Apr 2021'!K13="",($C$5*F19/'QLD Apr 2021'!AR13*'QLD Apr 2021'!AC13/100)*'QLD Apr 2021'!AR13,IF($C$5*F19/'QLD Apr 2021'!AR13&gt;='QLD Apr 2021'!L13,('QLD Apr 2021'!L13*'QLD Apr 2021'!AC13/100)*'QLD Apr 2021'!AR13,($C$5*F19/'QLD Apr 2021'!AR13*'QLD Apr 2021'!AC13/100)*'QLD Apr 2021'!AR13))</f>
        <v>1663.6363636363635</v>
      </c>
      <c r="N19" s="115">
        <f>IF(AND('QLD Apr 2021'!L13&gt;0,'QLD Apr 2021'!M13&gt;0),IF($C$5*F19/'QLD Apr 2021'!AR13&lt;'QLD Apr 2021'!L13,0,IF(($C$5*F19/'QLD Apr 2021'!AR13-'QLD Apr 2021'!L13)&lt;=('QLD Apr 2021'!M13+'QLD Apr 2021'!L13),((($C$5*F19/'QLD Apr 2021'!AR13-'QLD Apr 2021'!L13)*'QLD Apr 2021'!AD13/100))*'QLD Apr 2021'!AR13,((('QLD Apr 2021'!M13)*'QLD Apr 2021'!AD13/100)*'QLD Apr 2021'!AR13))),0)</f>
        <v>0</v>
      </c>
      <c r="O19" s="115">
        <f>IF(AND('QLD Apr 2021'!M13&gt;0,'QLD Apr 2021'!N13&gt;0),IF($C$5*F19/'QLD Apr 2021'!AR13&lt;('QLD Apr 2021'!L13+'QLD Apr 2021'!M13),0,IF(($C$5*F19/'QLD Apr 2021'!AR13-'QLD Apr 2021'!L13+'QLD Apr 2021'!M13)&lt;=('QLD Apr 2021'!L13+'QLD Apr 2021'!M13+'QLD Apr 2021'!N13),((($C$5*F19/'QLD Apr 2021'!AR13-('QLD Apr 2021'!L13+'QLD Apr 2021'!M13))*'QLD Apr 2021'!AE13/100))*'QLD Apr 2021'!AR13,('QLD Apr 2021'!N13*'QLD Apr 2021'!AE13/100)*'QLD Apr 2021'!AR13)),0)</f>
        <v>0</v>
      </c>
      <c r="P19" s="115">
        <f>IF(AND('QLD Apr 2021'!N13&gt;0,'QLD Apr 2021'!O13&gt;0),IF($C$5*F19/'QLD Apr 2021'!AR13&lt;('QLD Apr 2021'!L13+'QLD Apr 2021'!M13+'QLD Apr 2021'!N13),0,IF(($C$5*F19/'QLD Apr 2021'!AR13-'QLD Apr 2021'!L13+'QLD Apr 2021'!M13+'QLD Apr 2021'!N13)&lt;=('QLD Apr 2021'!L13+'QLD Apr 2021'!M13+'QLD Apr 2021'!N13+'QLD Apr 2021'!O13),(($C$5*F19/'QLD Apr 2021'!AR13-('QLD Apr 2021'!L13+'QLD Apr 2021'!M13+'QLD Apr 2021'!N13))*'QLD Apr 2021'!AF13/100)*'QLD Apr 2021'!AR13,('QLD Apr 2021'!O13*'QLD Apr 2021'!AF13/100)*'QLD Apr 2021'!AR13)),0)</f>
        <v>0</v>
      </c>
      <c r="Q19" s="115">
        <f>IF(AND('QLD Apr 2021'!P13&gt;0,'QLD Apr 2021'!P13&gt;0),IF($C$5*F19/'QLD Apr 2021'!AR13&lt;('QLD Apr 2021'!L13+'QLD Apr 2021'!M13+'QLD Apr 2021'!N13+'QLD Apr 2021'!O13),0,IF(($C$5*F19/'QLD Apr 2021'!AR13-'QLD Apr 2021'!L13+'QLD Apr 2021'!M13+'QLD Apr 2021'!N13+'QLD Apr 2021'!O13)&lt;=('QLD Apr 2021'!L13+'QLD Apr 2021'!M13+'QLD Apr 2021'!N13+'QLD Apr 2021'!O13+'QLD Apr 2021'!P13),(($C$5*F19/'QLD Apr 2021'!AR13-('QLD Apr 2021'!L13+'QLD Apr 2021'!M13+'QLD Apr 2021'!N13+'QLD Apr 2021'!O13))*'QLD Apr 2021'!AG13/100)*'QLD Apr 2021'!AR13,('QLD Apr 2021'!P13*'QLD Apr 2021'!AG13/100)*'QLD Apr 2021'!AR13)),0)</f>
        <v>0</v>
      </c>
      <c r="R19" s="115">
        <f>IF(AND('QLD Apr 2021'!P13&gt;0,'QLD Apr 2021'!O13&gt;0),IF(($C$5*F19/'QLD Apr 2021'!AR13&lt;SUM('QLD Apr 2021'!L13:P13)),(0),($C$5*F19/'QLD Apr 2021'!AR13-SUM('QLD Apr 2021'!L13:P13))*'QLD Apr 2021'!AB13/100)* 'QLD Apr 2021'!AR13,IF(AND('QLD Apr 2021'!O13&gt;0,'QLD Apr 2021'!P13=""),IF(($C$5*F19/'QLD Apr 2021'!AR13&lt; SUM('QLD Apr 2021'!L13:O13)),(0),($C$5*F19/'QLD Apr 2021'!AR13-SUM('QLD Apr 2021'!L13:O13))*'QLD Apr 2021'!AG13/100)* 'QLD Apr 2021'!AR13,IF(AND('QLD Apr 2021'!N13&gt;0,'QLD Apr 2021'!O13=""),IF(($C$5*F19/'QLD Apr 2021'!AR13&lt; SUM('QLD Apr 2021'!L13:N13)),(0),($C$5*F19/'QLD Apr 2021'!AR13-SUM('QLD Apr 2021'!L13:N13))*'QLD Apr 2021'!AF13/100)* 'QLD Apr 2021'!AR13,IF(AND('QLD Apr 2021'!M13&gt;0,'QLD Apr 2021'!N13=""),IF(($C$5*F19/'QLD Apr 2021'!AR13&lt;'QLD Apr 2021'!M13+'QLD Apr 2021'!L13),(0),(($C$5*F19/'QLD Apr 2021'!AR13-('QLD Apr 2021'!M13+'QLD Apr 2021'!L13))*'QLD Apr 2021'!AE13/100))*'QLD Apr 2021'!AR13,IF(AND('QLD Apr 2021'!L13&gt;0,'QLD Apr 2021'!M13=""&gt;0),IF(($C$5*F19/'QLD Apr 2021'!AR13&lt;'QLD Apr 2021'!L13),(0),($C$5*F19/'QLD Apr 2021'!AR13-'QLD Apr 2021'!L13)*'QLD Apr 2021'!AD13/100)*'QLD Apr 2021'!AR13,0)))))</f>
        <v>0</v>
      </c>
      <c r="S19" s="203">
        <f t="shared" si="4"/>
        <v>3327.272727272727</v>
      </c>
      <c r="T19" s="220">
        <f t="shared" si="5"/>
        <v>3581.3790909090908</v>
      </c>
      <c r="U19" s="118">
        <f t="shared" si="6"/>
        <v>3939.5170000000003</v>
      </c>
      <c r="V19" s="119">
        <f>'QLD Apr 2021'!AT13</f>
        <v>0</v>
      </c>
      <c r="W19" s="119">
        <f>'QLD Apr 2021'!AU13</f>
        <v>0</v>
      </c>
      <c r="X19" s="119">
        <f>'QLD Apr 2021'!AV13</f>
        <v>0</v>
      </c>
      <c r="Y19" s="119">
        <f>'QLD Apr 2021'!AW13</f>
        <v>0</v>
      </c>
      <c r="Z19" s="225" t="str">
        <f t="shared" si="7"/>
        <v>No discount</v>
      </c>
      <c r="AA19" s="225" t="str">
        <f t="shared" si="8"/>
        <v>Exclusive</v>
      </c>
      <c r="AB19" s="220">
        <f t="shared" si="0"/>
        <v>3581.3790909090908</v>
      </c>
      <c r="AC19" s="220">
        <f t="shared" si="1"/>
        <v>3581.3790909090908</v>
      </c>
      <c r="AD19" s="196">
        <f t="shared" si="2"/>
        <v>3939.5170000000003</v>
      </c>
      <c r="AE19" s="196">
        <f t="shared" si="2"/>
        <v>3939.5170000000003</v>
      </c>
      <c r="AF19" s="274">
        <f>'QLD Apr 2021'!BF13</f>
        <v>0</v>
      </c>
      <c r="AG19" s="121" t="str">
        <f>'QLD Apr 2021'!BG13</f>
        <v>n</v>
      </c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</row>
    <row r="20" spans="1:48" ht="20" customHeight="1" x14ac:dyDescent="0.2">
      <c r="A20" s="345"/>
      <c r="B20" s="207" t="str">
        <f>'QLD Apr 2021'!F14</f>
        <v>Origin Energy</v>
      </c>
      <c r="C20" s="240" t="str">
        <f>'QLD Apr 2021'!G14</f>
        <v>Business Flexi</v>
      </c>
      <c r="D20" s="115">
        <f>365*'QLD Apr 2021'!H14/100</f>
        <v>209.03550000000004</v>
      </c>
      <c r="E20" s="216">
        <f>IF('QLD Apr 2021'!AQ14=3,0.5,IF('QLD Apr 2021'!AQ14=2,0.33,0))</f>
        <v>0.5</v>
      </c>
      <c r="F20" s="216">
        <f t="shared" si="3"/>
        <v>0.5</v>
      </c>
      <c r="G20" s="115">
        <f>IF('QLD Apr 2021'!K14="",($C$5*E20/'QLD Apr 2021'!AQ14*'QLD Apr 2021'!W14/100)*'QLD Apr 2021'!AQ14,IF($C$5*E20/'QLD Apr 2021'!AQ14&gt;='QLD Apr 2021'!L14,('QLD Apr 2021'!L14*'QLD Apr 2021'!W14/100)*'QLD Apr 2021'!AQ14,($C$5*E20/'QLD Apr 2021'!AQ14*'QLD Apr 2021'!W14/100)*'QLD Apr 2021'!AQ14))</f>
        <v>1635.0000000000005</v>
      </c>
      <c r="H20" s="115">
        <f>IF(AND('QLD Apr 2021'!L14&gt;0,'QLD Apr 2021'!M14&gt;0),IF($C$5*E20/'QLD Apr 2021'!AQ14&lt;'QLD Apr 2021'!L14,0,IF(($C$5*E20/'QLD Apr 2021'!AQ14-'QLD Apr 2021'!L14)&lt;=('QLD Apr 2021'!M14+'QLD Apr 2021'!L14),((($C$5*E20/'QLD Apr 2021'!AQ14-'QLD Apr 2021'!L14)*'QLD Apr 2021'!X14/100))*'QLD Apr 2021'!AQ14,((('QLD Apr 2021'!M14)*'QLD Apr 2021'!X14/100)*'QLD Apr 2021'!AQ14))),0)</f>
        <v>0</v>
      </c>
      <c r="I20" s="115">
        <f>IF(AND('QLD Apr 2021'!M14&gt;0,'QLD Apr 2021'!N14&gt;0),IF($C$5*E20/'QLD Apr 2021'!AQ14&lt;('QLD Apr 2021'!L14+'QLD Apr 2021'!M14),0,IF(($C$5*E20/'QLD Apr 2021'!AQ14-'QLD Apr 2021'!L14+'QLD Apr 2021'!M14)&lt;=('QLD Apr 2021'!L14+'QLD Apr 2021'!M14+'QLD Apr 2021'!N14),((($C$5*E20/'QLD Apr 2021'!AQ14-('QLD Apr 2021'!L14+'QLD Apr 2021'!M14))*'QLD Apr 2021'!Y14/100))*'QLD Apr 2021'!AQ14,('QLD Apr 2021'!N14*'QLD Apr 2021'!Y14/100)*'QLD Apr 2021'!AQ14)),0)</f>
        <v>0</v>
      </c>
      <c r="J20" s="115">
        <f>IF(AND('QLD Apr 2021'!N14&gt;0,'QLD Apr 2021'!O14&gt;0),IF($C$5*E20/'QLD Apr 2021'!AQ14&lt;('QLD Apr 2021'!L14+'QLD Apr 2021'!M14+'QLD Apr 2021'!N14),0,IF(($C$5*E20/'QLD Apr 2021'!AQ14-'QLD Apr 2021'!L14+'QLD Apr 2021'!M14+'QLD Apr 2021'!N14)&lt;=('QLD Apr 2021'!L14+'QLD Apr 2021'!M14+'QLD Apr 2021'!N14+'QLD Apr 2021'!O14),(($C$5*E20/'QLD Apr 2021'!AQ14-('QLD Apr 2021'!L14+'QLD Apr 2021'!M14+'QLD Apr 2021'!N14))*'QLD Apr 2021'!Z14/100)*'QLD Apr 2021'!AQ14,('QLD Apr 2021'!O14*'QLD Apr 2021'!Z14/100)*'QLD Apr 2021'!AQ14)),0)</f>
        <v>0</v>
      </c>
      <c r="K20" s="115">
        <f>IF(AND('QLD Apr 2021'!O14&gt;0,'QLD Apr 2021'!P14&gt;0),IF($C$5*E20/'QLD Apr 2021'!AQ14&lt;('QLD Apr 2021'!L14+'QLD Apr 2021'!M14+'QLD Apr 2021'!N14+'QLD Apr 2021'!O14),0,IF(($C$5*E20/'QLD Apr 2021'!AQ14-'QLD Apr 2021'!L14+'QLD Apr 2021'!M14+'QLD Apr 2021'!N14+'QLD Apr 2021'!O14)&lt;=('QLD Apr 2021'!L14+'QLD Apr 2021'!M14+'QLD Apr 2021'!N14+'QLD Apr 2021'!O14+'QLD Apr 2021'!P14),(($C$5*E20/'QLD Apr 2021'!AQ14-('QLD Apr 2021'!L14+'QLD Apr 2021'!M14+'QLD Apr 2021'!N14+'QLD Apr 2021'!O14))*'QLD Apr 2021'!AA14/100)*'QLD Apr 2021'!AQ14,('QLD Apr 2021'!P14*'QLD Apr 2021'!AA14/100)*'QLD Apr 2021'!AQ14)),0)</f>
        <v>0</v>
      </c>
      <c r="L20" s="115">
        <f>IF(AND('QLD Apr 2021'!P14&gt;0,'QLD Apr 2021'!O14&gt;0),IF(($C$5*E20/'QLD Apr 2021'!AQ14&lt;SUM('QLD Apr 2021'!L14:P14)),(0),($C$5*E20/'QLD Apr 2021'!AQ14-SUM('QLD Apr 2021'!L14:P14))*'QLD Apr 2021'!AB14/100)* 'QLD Apr 2021'!AQ14,IF(AND('QLD Apr 2021'!O14&gt;0,'QLD Apr 2021'!P14=""),IF(($C$5*E20/'QLD Apr 2021'!AQ14&lt; SUM('QLD Apr 2021'!L14:O14)),(0),($C$5*E20/'QLD Apr 2021'!AQ14-SUM('QLD Apr 2021'!L14:O14))*'QLD Apr 2021'!AA14/100)* 'QLD Apr 2021'!AQ14,IF(AND('QLD Apr 2021'!N14&gt;0,'QLD Apr 2021'!O14=""),IF(($C$5*E20/'QLD Apr 2021'!AQ14&lt; SUM('QLD Apr 2021'!L14:N14)),(0),($C$5*E20/'QLD Apr 2021'!AQ14-SUM('QLD Apr 2021'!L14:N14))*'QLD Apr 2021'!Z14/100)* 'QLD Apr 2021'!AQ14,IF(AND('QLD Apr 2021'!M14&gt;0,'QLD Apr 2021'!N14=""),IF(($C$5*E20/'QLD Apr 2021'!AQ14&lt;'QLD Apr 2021'!M14+'QLD Apr 2021'!L14),(0),(($C$5*E20/'QLD Apr 2021'!AQ14-('QLD Apr 2021'!M14+'QLD Apr 2021'!L14))*'QLD Apr 2021'!Y14/100))*'QLD Apr 2021'!AQ14,IF(AND('QLD Apr 2021'!L14&gt;0,'QLD Apr 2021'!M14=""&gt;0),IF(($C$5*E20/'QLD Apr 2021'!AQ14&lt;'QLD Apr 2021'!L14),(0),($C$5*E20/'QLD Apr 2021'!AQ14-'QLD Apr 2021'!L14)*'QLD Apr 2021'!X14/100)*'QLD Apr 2021'!AQ14,0)))))</f>
        <v>0</v>
      </c>
      <c r="M20" s="115">
        <f>IF('QLD Apr 2021'!K14="",($C$5*F20/'QLD Apr 2021'!AR14*'QLD Apr 2021'!AC14/100)*'QLD Apr 2021'!AR14,IF($C$5*F20/'QLD Apr 2021'!AR14&gt;='QLD Apr 2021'!L14,('QLD Apr 2021'!L14*'QLD Apr 2021'!AC14/100)*'QLD Apr 2021'!AR14,($C$5*F20/'QLD Apr 2021'!AR14*'QLD Apr 2021'!AC14/100)*'QLD Apr 2021'!AR14))</f>
        <v>1635.0000000000005</v>
      </c>
      <c r="N20" s="115">
        <f>IF(AND('QLD Apr 2021'!L14&gt;0,'QLD Apr 2021'!M14&gt;0),IF($C$5*F20/'QLD Apr 2021'!AR14&lt;'QLD Apr 2021'!L14,0,IF(($C$5*F20/'QLD Apr 2021'!AR14-'QLD Apr 2021'!L14)&lt;=('QLD Apr 2021'!M14+'QLD Apr 2021'!L14),((($C$5*F20/'QLD Apr 2021'!AR14-'QLD Apr 2021'!L14)*'QLD Apr 2021'!AD14/100))*'QLD Apr 2021'!AR14,((('QLD Apr 2021'!M14)*'QLD Apr 2021'!AD14/100)*'QLD Apr 2021'!AR14))),0)</f>
        <v>0</v>
      </c>
      <c r="O20" s="115">
        <f>IF(AND('QLD Apr 2021'!M14&gt;0,'QLD Apr 2021'!N14&gt;0),IF($C$5*F20/'QLD Apr 2021'!AR14&lt;('QLD Apr 2021'!L14+'QLD Apr 2021'!M14),0,IF(($C$5*F20/'QLD Apr 2021'!AR14-'QLD Apr 2021'!L14+'QLD Apr 2021'!M14)&lt;=('QLD Apr 2021'!L14+'QLD Apr 2021'!M14+'QLD Apr 2021'!N14),((($C$5*F20/'QLD Apr 2021'!AR14-('QLD Apr 2021'!L14+'QLD Apr 2021'!M14))*'QLD Apr 2021'!AE14/100))*'QLD Apr 2021'!AR14,('QLD Apr 2021'!N14*'QLD Apr 2021'!AE14/100)*'QLD Apr 2021'!AR14)),0)</f>
        <v>0</v>
      </c>
      <c r="P20" s="115">
        <f>IF(AND('QLD Apr 2021'!N14&gt;0,'QLD Apr 2021'!O14&gt;0),IF($C$5*F20/'QLD Apr 2021'!AR14&lt;('QLD Apr 2021'!L14+'QLD Apr 2021'!M14+'QLD Apr 2021'!N14),0,IF(($C$5*F20/'QLD Apr 2021'!AR14-'QLD Apr 2021'!L14+'QLD Apr 2021'!M14+'QLD Apr 2021'!N14)&lt;=('QLD Apr 2021'!L14+'QLD Apr 2021'!M14+'QLD Apr 2021'!N14+'QLD Apr 2021'!O14),(($C$5*F20/'QLD Apr 2021'!AR14-('QLD Apr 2021'!L14+'QLD Apr 2021'!M14+'QLD Apr 2021'!N14))*'QLD Apr 2021'!AF14/100)*'QLD Apr 2021'!AR14,('QLD Apr 2021'!O14*'QLD Apr 2021'!AF14/100)*'QLD Apr 2021'!AR14)),0)</f>
        <v>0</v>
      </c>
      <c r="Q20" s="115">
        <f>IF(AND('QLD Apr 2021'!P14&gt;0,'QLD Apr 2021'!P14&gt;0),IF($C$5*F20/'QLD Apr 2021'!AR14&lt;('QLD Apr 2021'!L14+'QLD Apr 2021'!M14+'QLD Apr 2021'!N14+'QLD Apr 2021'!O14),0,IF(($C$5*F20/'QLD Apr 2021'!AR14-'QLD Apr 2021'!L14+'QLD Apr 2021'!M14+'QLD Apr 2021'!N14+'QLD Apr 2021'!O14)&lt;=('QLD Apr 2021'!L14+'QLD Apr 2021'!M14+'QLD Apr 2021'!N14+'QLD Apr 2021'!O14+'QLD Apr 2021'!P14),(($C$5*F20/'QLD Apr 2021'!AR14-('QLD Apr 2021'!L14+'QLD Apr 2021'!M14+'QLD Apr 2021'!N14+'QLD Apr 2021'!O14))*'QLD Apr 2021'!AG14/100)*'QLD Apr 2021'!AR14,('QLD Apr 2021'!P14*'QLD Apr 2021'!AG14/100)*'QLD Apr 2021'!AR14)),0)</f>
        <v>0</v>
      </c>
      <c r="R20" s="115">
        <f>IF(AND('QLD Apr 2021'!P14&gt;0,'QLD Apr 2021'!O14&gt;0),IF(($C$5*F20/'QLD Apr 2021'!AR14&lt;SUM('QLD Apr 2021'!L14:P14)),(0),($C$5*F20/'QLD Apr 2021'!AR14-SUM('QLD Apr 2021'!L14:P14))*'QLD Apr 2021'!AB14/100)* 'QLD Apr 2021'!AR14,IF(AND('QLD Apr 2021'!O14&gt;0,'QLD Apr 2021'!P14=""),IF(($C$5*F20/'QLD Apr 2021'!AR14&lt; SUM('QLD Apr 2021'!L14:O14)),(0),($C$5*F20/'QLD Apr 2021'!AR14-SUM('QLD Apr 2021'!L14:O14))*'QLD Apr 2021'!AG14/100)* 'QLD Apr 2021'!AR14,IF(AND('QLD Apr 2021'!N14&gt;0,'QLD Apr 2021'!O14=""),IF(($C$5*F20/'QLD Apr 2021'!AR14&lt; SUM('QLD Apr 2021'!L14:N14)),(0),($C$5*F20/'QLD Apr 2021'!AR14-SUM('QLD Apr 2021'!L14:N14))*'QLD Apr 2021'!AF14/100)* 'QLD Apr 2021'!AR14,IF(AND('QLD Apr 2021'!M14&gt;0,'QLD Apr 2021'!N14=""),IF(($C$5*F20/'QLD Apr 2021'!AR14&lt;'QLD Apr 2021'!M14+'QLD Apr 2021'!L14),(0),(($C$5*F20/'QLD Apr 2021'!AR14-('QLD Apr 2021'!M14+'QLD Apr 2021'!L14))*'QLD Apr 2021'!AE14/100))*'QLD Apr 2021'!AR14,IF(AND('QLD Apr 2021'!L14&gt;0,'QLD Apr 2021'!M14=""&gt;0),IF(($C$5*F20/'QLD Apr 2021'!AR14&lt;'QLD Apr 2021'!L14),(0),($C$5*F20/'QLD Apr 2021'!AR14-'QLD Apr 2021'!L14)*'QLD Apr 2021'!AD14/100)*'QLD Apr 2021'!AR14,0)))))</f>
        <v>0</v>
      </c>
      <c r="S20" s="203">
        <f t="shared" si="4"/>
        <v>3270.0000000000009</v>
      </c>
      <c r="T20" s="220">
        <f t="shared" si="5"/>
        <v>3479.0355000000009</v>
      </c>
      <c r="U20" s="118">
        <f t="shared" si="6"/>
        <v>3826.9390500000013</v>
      </c>
      <c r="V20" s="119">
        <f>'QLD Apr 2021'!AT14</f>
        <v>0</v>
      </c>
      <c r="W20" s="119">
        <f>'QLD Apr 2021'!AU14</f>
        <v>8</v>
      </c>
      <c r="X20" s="119">
        <f>'QLD Apr 2021'!AV14</f>
        <v>0</v>
      </c>
      <c r="Y20" s="119">
        <f>'QLD Apr 2021'!AW14</f>
        <v>0</v>
      </c>
      <c r="Z20" s="225" t="str">
        <f t="shared" si="7"/>
        <v>Guaranteed off usage</v>
      </c>
      <c r="AA20" s="225" t="str">
        <f t="shared" si="8"/>
        <v>Inclusive</v>
      </c>
      <c r="AB20" s="220">
        <f t="shared" si="0"/>
        <v>3217.435500000001</v>
      </c>
      <c r="AC20" s="220">
        <f t="shared" si="1"/>
        <v>3217.435500000001</v>
      </c>
      <c r="AD20" s="196">
        <f t="shared" si="2"/>
        <v>3539.1790500000016</v>
      </c>
      <c r="AE20" s="196">
        <f t="shared" si="2"/>
        <v>3539.1790500000016</v>
      </c>
      <c r="AF20" s="274">
        <f>'QLD Apr 2021'!BF14</f>
        <v>12</v>
      </c>
      <c r="AG20" s="121" t="str">
        <f>'QLD Apr 2021'!BG14</f>
        <v>y</v>
      </c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  <c r="AT20" s="279"/>
      <c r="AU20" s="279"/>
      <c r="AV20" s="279"/>
    </row>
    <row r="21" spans="1:48" ht="20" customHeight="1" thickBot="1" x14ac:dyDescent="0.25">
      <c r="A21" s="348"/>
      <c r="B21" s="210" t="str">
        <f>'QLD Apr 2021'!F15</f>
        <v>Covau</v>
      </c>
      <c r="C21" s="253" t="str">
        <f>'QLD Apr 2021'!G15</f>
        <v>Freedom</v>
      </c>
      <c r="D21" s="139">
        <f>365*'QLD Apr 2021'!H15/100</f>
        <v>255.5</v>
      </c>
      <c r="E21" s="218">
        <f>IF('QLD Apr 2021'!AQ15=3,0.5,IF('QLD Apr 2021'!AQ15=2,0.33,0))</f>
        <v>0.5</v>
      </c>
      <c r="F21" s="218">
        <f t="shared" si="3"/>
        <v>0.5</v>
      </c>
      <c r="G21" s="139">
        <f>IF('QLD Apr 2021'!K15="",($C$5*E21/'QLD Apr 2021'!AQ15*'QLD Apr 2021'!W15/100)*'QLD Apr 2021'!AQ15,IF($C$5*E21/'QLD Apr 2021'!AQ15&gt;='QLD Apr 2021'!L15,('QLD Apr 2021'!L15*'QLD Apr 2021'!W15/100)*'QLD Apr 2021'!AQ15,($C$5*E21/'QLD Apr 2021'!AQ15*'QLD Apr 2021'!W15/100)*'QLD Apr 2021'!AQ15))</f>
        <v>1489.090909090909</v>
      </c>
      <c r="H21" s="139">
        <f>IF(AND('QLD Apr 2021'!L15&gt;0,'QLD Apr 2021'!M15&gt;0),IF($C$5*E21/'QLD Apr 2021'!AQ15&lt;'QLD Apr 2021'!L15,0,IF(($C$5*E21/'QLD Apr 2021'!AQ15-'QLD Apr 2021'!L15)&lt;=('QLD Apr 2021'!M15+'QLD Apr 2021'!L15),((($C$5*E21/'QLD Apr 2021'!AQ15-'QLD Apr 2021'!L15)*'QLD Apr 2021'!X15/100))*'QLD Apr 2021'!AQ15,((('QLD Apr 2021'!M15)*'QLD Apr 2021'!X15/100)*'QLD Apr 2021'!AQ15))),0)</f>
        <v>537.09090909090924</v>
      </c>
      <c r="I21" s="139">
        <f>IF(AND('QLD Apr 2021'!M15&gt;0,'QLD Apr 2021'!N15&gt;0),IF($C$5*E21/'QLD Apr 2021'!AQ15&lt;('QLD Apr 2021'!L15+'QLD Apr 2021'!M15),0,IF(($C$5*E21/'QLD Apr 2021'!AQ15-'QLD Apr 2021'!L15+'QLD Apr 2021'!M15)&lt;=('QLD Apr 2021'!L15+'QLD Apr 2021'!M15+'QLD Apr 2021'!N15),((($C$5*E21/'QLD Apr 2021'!AQ15-('QLD Apr 2021'!L15+'QLD Apr 2021'!M15))*'QLD Apr 2021'!Y15/100))*'QLD Apr 2021'!AQ15,('QLD Apr 2021'!N15*'QLD Apr 2021'!Y15/100)*'QLD Apr 2021'!AQ15)),0)</f>
        <v>0</v>
      </c>
      <c r="J21" s="139">
        <f>IF(AND('QLD Apr 2021'!N15&gt;0,'QLD Apr 2021'!O15&gt;0),IF($C$5*E21/'QLD Apr 2021'!AQ15&lt;('QLD Apr 2021'!L15+'QLD Apr 2021'!M15+'QLD Apr 2021'!N15),0,IF(($C$5*E21/'QLD Apr 2021'!AQ15-'QLD Apr 2021'!L15+'QLD Apr 2021'!M15+'QLD Apr 2021'!N15)&lt;=('QLD Apr 2021'!L15+'QLD Apr 2021'!M15+'QLD Apr 2021'!N15+'QLD Apr 2021'!O15),(($C$5*E21/'QLD Apr 2021'!AQ15-('QLD Apr 2021'!L15+'QLD Apr 2021'!M15+'QLD Apr 2021'!N15))*'QLD Apr 2021'!Z15/100)*'QLD Apr 2021'!AQ15,('QLD Apr 2021'!O15*'QLD Apr 2021'!Z15/100)*'QLD Apr 2021'!AQ15)),0)</f>
        <v>0</v>
      </c>
      <c r="K21" s="139">
        <f>IF(AND('QLD Apr 2021'!O15&gt;0,'QLD Apr 2021'!P15&gt;0),IF($C$5*E21/'QLD Apr 2021'!AQ15&lt;('QLD Apr 2021'!L15+'QLD Apr 2021'!M15+'QLD Apr 2021'!N15+'QLD Apr 2021'!O15),0,IF(($C$5*E21/'QLD Apr 2021'!AQ15-'QLD Apr 2021'!L15+'QLD Apr 2021'!M15+'QLD Apr 2021'!N15+'QLD Apr 2021'!O15)&lt;=('QLD Apr 2021'!L15+'QLD Apr 2021'!M15+'QLD Apr 2021'!N15+'QLD Apr 2021'!O15+'QLD Apr 2021'!P15),(($C$5*E21/'QLD Apr 2021'!AQ15-('QLD Apr 2021'!L15+'QLD Apr 2021'!M15+'QLD Apr 2021'!N15+'QLD Apr 2021'!O15))*'QLD Apr 2021'!AA15/100)*'QLD Apr 2021'!AQ15,('QLD Apr 2021'!P15*'QLD Apr 2021'!AA15/100)*'QLD Apr 2021'!AQ15)),0)</f>
        <v>0</v>
      </c>
      <c r="L21" s="139">
        <f>IF(AND('QLD Apr 2021'!P15&gt;0,'QLD Apr 2021'!O15&gt;0),IF(($C$5*E21/'QLD Apr 2021'!AQ15&lt;SUM('QLD Apr 2021'!L15:P15)),(0),($C$5*E21/'QLD Apr 2021'!AQ15-SUM('QLD Apr 2021'!L15:P15))*'QLD Apr 2021'!AB15/100)* 'QLD Apr 2021'!AQ15,IF(AND('QLD Apr 2021'!O15&gt;0,'QLD Apr 2021'!P15=""),IF(($C$5*E21/'QLD Apr 2021'!AQ15&lt; SUM('QLD Apr 2021'!L15:O15)),(0),($C$5*E21/'QLD Apr 2021'!AQ15-SUM('QLD Apr 2021'!L15:O15))*'QLD Apr 2021'!AA15/100)* 'QLD Apr 2021'!AQ15,IF(AND('QLD Apr 2021'!N15&gt;0,'QLD Apr 2021'!O15=""),IF(($C$5*E21/'QLD Apr 2021'!AQ15&lt; SUM('QLD Apr 2021'!L15:N15)),(0),($C$5*E21/'QLD Apr 2021'!AQ15-SUM('QLD Apr 2021'!L15:N15))*'QLD Apr 2021'!Z15/100)* 'QLD Apr 2021'!AQ15,IF(AND('QLD Apr 2021'!M15&gt;0,'QLD Apr 2021'!N15=""),IF(($C$5*E21/'QLD Apr 2021'!AQ15&lt;'QLD Apr 2021'!M15+'QLD Apr 2021'!L15),(0),(($C$5*E21/'QLD Apr 2021'!AQ15-('QLD Apr 2021'!M15+'QLD Apr 2021'!L15))*'QLD Apr 2021'!Y15/100))*'QLD Apr 2021'!AQ15,IF(AND('QLD Apr 2021'!L15&gt;0,'QLD Apr 2021'!M15=""&gt;0),IF(($C$5*E21/'QLD Apr 2021'!AQ15&lt;'QLD Apr 2021'!L15),(0),($C$5*E21/'QLD Apr 2021'!AQ15-'QLD Apr 2021'!L15)*'QLD Apr 2021'!X15/100)*'QLD Apr 2021'!AQ15,0)))))</f>
        <v>0</v>
      </c>
      <c r="M21" s="139">
        <f>IF('QLD Apr 2021'!K15="",($C$5*F21/'QLD Apr 2021'!AR15*'QLD Apr 2021'!AC15/100)*'QLD Apr 2021'!AR15,IF($C$5*F21/'QLD Apr 2021'!AR15&gt;='QLD Apr 2021'!L15,('QLD Apr 2021'!L15*'QLD Apr 2021'!AC15/100)*'QLD Apr 2021'!AR15,($C$5*F21/'QLD Apr 2021'!AR15*'QLD Apr 2021'!AC15/100)*'QLD Apr 2021'!AR15))</f>
        <v>1489.090909090909</v>
      </c>
      <c r="N21" s="139">
        <f>IF(AND('QLD Apr 2021'!L15&gt;0,'QLD Apr 2021'!M15&gt;0),IF($C$5*F21/'QLD Apr 2021'!AR15&lt;'QLD Apr 2021'!L15,0,IF(($C$5*F21/'QLD Apr 2021'!AR15-'QLD Apr 2021'!L15)&lt;=('QLD Apr 2021'!M15+'QLD Apr 2021'!L15),((($C$5*F21/'QLD Apr 2021'!AR15-'QLD Apr 2021'!L15)*'QLD Apr 2021'!AD15/100))*'QLD Apr 2021'!AR15,((('QLD Apr 2021'!M15)*'QLD Apr 2021'!AD15/100)*'QLD Apr 2021'!AR15))),0)</f>
        <v>537.09090909090924</v>
      </c>
      <c r="O21" s="139">
        <f>IF(AND('QLD Apr 2021'!M15&gt;0,'QLD Apr 2021'!N15&gt;0),IF($C$5*F21/'QLD Apr 2021'!AR15&lt;('QLD Apr 2021'!L15+'QLD Apr 2021'!M15),0,IF(($C$5*F21/'QLD Apr 2021'!AR15-'QLD Apr 2021'!L15+'QLD Apr 2021'!M15)&lt;=('QLD Apr 2021'!L15+'QLD Apr 2021'!M15+'QLD Apr 2021'!N15),((($C$5*F21/'QLD Apr 2021'!AR15-('QLD Apr 2021'!L15+'QLD Apr 2021'!M15))*'QLD Apr 2021'!AE15/100))*'QLD Apr 2021'!AR15,('QLD Apr 2021'!N15*'QLD Apr 2021'!AE15/100)*'QLD Apr 2021'!AR15)),0)</f>
        <v>0</v>
      </c>
      <c r="P21" s="139">
        <f>IF(AND('QLD Apr 2021'!N15&gt;0,'QLD Apr 2021'!O15&gt;0),IF($C$5*F21/'QLD Apr 2021'!AR15&lt;('QLD Apr 2021'!L15+'QLD Apr 2021'!M15+'QLD Apr 2021'!N15),0,IF(($C$5*F21/'QLD Apr 2021'!AR15-'QLD Apr 2021'!L15+'QLD Apr 2021'!M15+'QLD Apr 2021'!N15)&lt;=('QLD Apr 2021'!L15+'QLD Apr 2021'!M15+'QLD Apr 2021'!N15+'QLD Apr 2021'!O15),(($C$5*F21/'QLD Apr 2021'!AR15-('QLD Apr 2021'!L15+'QLD Apr 2021'!M15+'QLD Apr 2021'!N15))*'QLD Apr 2021'!AF15/100)*'QLD Apr 2021'!AR15,('QLD Apr 2021'!O15*'QLD Apr 2021'!AF15/100)*'QLD Apr 2021'!AR15)),0)</f>
        <v>0</v>
      </c>
      <c r="Q21" s="139">
        <f>IF(AND('QLD Apr 2021'!P15&gt;0,'QLD Apr 2021'!P15&gt;0),IF($C$5*F21/'QLD Apr 2021'!AR15&lt;('QLD Apr 2021'!L15+'QLD Apr 2021'!M15+'QLD Apr 2021'!N15+'QLD Apr 2021'!O15),0,IF(($C$5*F21/'QLD Apr 2021'!AR15-'QLD Apr 2021'!L15+'QLD Apr 2021'!M15+'QLD Apr 2021'!N15+'QLD Apr 2021'!O15)&lt;=('QLD Apr 2021'!L15+'QLD Apr 2021'!M15+'QLD Apr 2021'!N15+'QLD Apr 2021'!O15+'QLD Apr 2021'!P15),(($C$5*F21/'QLD Apr 2021'!AR15-('QLD Apr 2021'!L15+'QLD Apr 2021'!M15+'QLD Apr 2021'!N15+'QLD Apr 2021'!O15))*'QLD Apr 2021'!AG15/100)*'QLD Apr 2021'!AR15,('QLD Apr 2021'!P15*'QLD Apr 2021'!AG15/100)*'QLD Apr 2021'!AR15)),0)</f>
        <v>0</v>
      </c>
      <c r="R21" s="139">
        <f>IF(AND('QLD Apr 2021'!P15&gt;0,'QLD Apr 2021'!O15&gt;0),IF(($C$5*F21/'QLD Apr 2021'!AR15&lt;SUM('QLD Apr 2021'!L15:P15)),(0),($C$5*F21/'QLD Apr 2021'!AR15-SUM('QLD Apr 2021'!L15:P15))*'QLD Apr 2021'!AB15/100)* 'QLD Apr 2021'!AR15,IF(AND('QLD Apr 2021'!O15&gt;0,'QLD Apr 2021'!P15=""),IF(($C$5*F21/'QLD Apr 2021'!AR15&lt; SUM('QLD Apr 2021'!L15:O15)),(0),($C$5*F21/'QLD Apr 2021'!AR15-SUM('QLD Apr 2021'!L15:O15))*'QLD Apr 2021'!AG15/100)* 'QLD Apr 2021'!AR15,IF(AND('QLD Apr 2021'!N15&gt;0,'QLD Apr 2021'!O15=""),IF(($C$5*F21/'QLD Apr 2021'!AR15&lt; SUM('QLD Apr 2021'!L15:N15)),(0),($C$5*F21/'QLD Apr 2021'!AR15-SUM('QLD Apr 2021'!L15:N15))*'QLD Apr 2021'!AF15/100)* 'QLD Apr 2021'!AR15,IF(AND('QLD Apr 2021'!M15&gt;0,'QLD Apr 2021'!N15=""),IF(($C$5*F21/'QLD Apr 2021'!AR15&lt;'QLD Apr 2021'!M15+'QLD Apr 2021'!L15),(0),(($C$5*F21/'QLD Apr 2021'!AR15-('QLD Apr 2021'!M15+'QLD Apr 2021'!L15))*'QLD Apr 2021'!AE15/100))*'QLD Apr 2021'!AR15,IF(AND('QLD Apr 2021'!L15&gt;0,'QLD Apr 2021'!M15=""&gt;0),IF(($C$5*F21/'QLD Apr 2021'!AR15&lt;'QLD Apr 2021'!L15),(0),($C$5*F21/'QLD Apr 2021'!AR15-'QLD Apr 2021'!L15)*'QLD Apr 2021'!AD15/100)*'QLD Apr 2021'!AR15,0)))))</f>
        <v>0</v>
      </c>
      <c r="S21" s="206">
        <f t="shared" ref="S21" si="13">SUM(G21:R21)</f>
        <v>4052.363636363636</v>
      </c>
      <c r="T21" s="222">
        <f t="shared" si="5"/>
        <v>4307.863636363636</v>
      </c>
      <c r="U21" s="142">
        <f t="shared" si="6"/>
        <v>4738.6499999999996</v>
      </c>
      <c r="V21" s="143">
        <f>'QLD Apr 2021'!AT15</f>
        <v>0</v>
      </c>
      <c r="W21" s="143">
        <f>'QLD Apr 2021'!AU15</f>
        <v>15</v>
      </c>
      <c r="X21" s="143">
        <f>'QLD Apr 2021'!AV15</f>
        <v>0</v>
      </c>
      <c r="Y21" s="143">
        <f>'QLD Apr 2021'!AW15</f>
        <v>0</v>
      </c>
      <c r="Z21" s="227" t="str">
        <f t="shared" si="7"/>
        <v>Guaranteed off usage</v>
      </c>
      <c r="AA21" s="227" t="str">
        <f t="shared" si="8"/>
        <v>Exclusive</v>
      </c>
      <c r="AB21" s="222">
        <f t="shared" si="0"/>
        <v>3700.0090909090904</v>
      </c>
      <c r="AC21" s="222">
        <f t="shared" si="1"/>
        <v>3700.0090909090904</v>
      </c>
      <c r="AD21" s="199">
        <f t="shared" si="2"/>
        <v>4070.0099999999998</v>
      </c>
      <c r="AE21" s="199">
        <f t="shared" si="2"/>
        <v>4070.0099999999998</v>
      </c>
      <c r="AF21" s="276">
        <f>'QLD Apr 2021'!BF15</f>
        <v>0</v>
      </c>
      <c r="AG21" s="145" t="str">
        <f>'QLD Apr 2021'!BG15</f>
        <v>n</v>
      </c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</row>
    <row r="22" spans="1:48" x14ac:dyDescent="0.2">
      <c r="A22" s="281"/>
      <c r="B22" s="281"/>
      <c r="C22" s="281"/>
      <c r="D22" s="281"/>
      <c r="E22" s="285"/>
      <c r="F22" s="285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</row>
    <row r="23" spans="1:48" x14ac:dyDescent="0.2">
      <c r="A23" s="281"/>
      <c r="B23" s="281"/>
      <c r="C23" s="281"/>
      <c r="D23" s="281"/>
      <c r="E23" s="285"/>
      <c r="F23" s="285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</row>
    <row r="24" spans="1:48" x14ac:dyDescent="0.2">
      <c r="A24" s="281"/>
      <c r="B24" s="281"/>
      <c r="C24" s="281"/>
      <c r="D24" s="281"/>
      <c r="E24" s="285"/>
      <c r="F24" s="285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</row>
    <row r="25" spans="1:48" x14ac:dyDescent="0.2">
      <c r="A25" s="281"/>
      <c r="B25" s="281"/>
      <c r="C25" s="281"/>
      <c r="D25" s="281"/>
      <c r="E25" s="285"/>
      <c r="F25" s="285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</row>
    <row r="26" spans="1:48" x14ac:dyDescent="0.2">
      <c r="A26" s="281"/>
      <c r="B26" s="281"/>
      <c r="C26" s="281"/>
      <c r="D26" s="281"/>
      <c r="E26" s="285"/>
      <c r="F26" s="285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</row>
    <row r="27" spans="1:48" x14ac:dyDescent="0.2">
      <c r="A27" s="281"/>
      <c r="B27" s="281"/>
      <c r="C27" s="281"/>
      <c r="D27" s="281"/>
      <c r="E27" s="285"/>
      <c r="F27" s="285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</row>
    <row r="28" spans="1:48" x14ac:dyDescent="0.2">
      <c r="A28" s="281"/>
      <c r="B28" s="281"/>
      <c r="C28" s="281"/>
      <c r="D28" s="281"/>
      <c r="E28" s="285"/>
      <c r="F28" s="285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281"/>
      <c r="AR28" s="281"/>
      <c r="AS28" s="281"/>
      <c r="AT28" s="281"/>
      <c r="AU28" s="281"/>
      <c r="AV28" s="281"/>
    </row>
    <row r="29" spans="1:48" x14ac:dyDescent="0.2">
      <c r="A29" s="281"/>
      <c r="B29" s="281"/>
      <c r="C29" s="281"/>
      <c r="D29" s="281"/>
      <c r="E29" s="285"/>
      <c r="F29" s="285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</row>
    <row r="30" spans="1:48" x14ac:dyDescent="0.2">
      <c r="A30" s="281"/>
      <c r="B30" s="281"/>
      <c r="C30" s="281"/>
      <c r="D30" s="281"/>
      <c r="E30" s="285"/>
      <c r="F30" s="285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</row>
    <row r="31" spans="1:48" x14ac:dyDescent="0.2">
      <c r="A31" s="281"/>
      <c r="B31" s="281"/>
      <c r="C31" s="281"/>
      <c r="D31" s="281"/>
      <c r="E31" s="285"/>
      <c r="F31" s="285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</row>
    <row r="32" spans="1:48" x14ac:dyDescent="0.2">
      <c r="A32" s="281"/>
      <c r="B32" s="281"/>
      <c r="C32" s="281"/>
      <c r="D32" s="281"/>
      <c r="E32" s="285"/>
      <c r="F32" s="285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</row>
    <row r="33" spans="1:48" x14ac:dyDescent="0.2">
      <c r="A33" s="281"/>
      <c r="B33" s="281"/>
      <c r="C33" s="281"/>
      <c r="D33" s="281"/>
      <c r="E33" s="285"/>
      <c r="F33" s="285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1"/>
    </row>
    <row r="34" spans="1:48" x14ac:dyDescent="0.2">
      <c r="A34" s="281"/>
      <c r="B34" s="281"/>
      <c r="C34" s="281"/>
      <c r="D34" s="281"/>
      <c r="E34" s="285"/>
      <c r="F34" s="285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  <c r="AS34" s="281"/>
      <c r="AT34" s="281"/>
      <c r="AU34" s="281"/>
      <c r="AV34" s="281"/>
    </row>
    <row r="35" spans="1:48" x14ac:dyDescent="0.2">
      <c r="A35" s="281"/>
      <c r="B35" s="281"/>
      <c r="C35" s="281"/>
      <c r="D35" s="281"/>
      <c r="E35" s="285"/>
      <c r="F35" s="285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1"/>
    </row>
    <row r="36" spans="1:48" x14ac:dyDescent="0.2">
      <c r="A36" s="281"/>
      <c r="B36" s="281"/>
      <c r="C36" s="281"/>
      <c r="D36" s="281"/>
      <c r="E36" s="285"/>
      <c r="F36" s="285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  <c r="AV36" s="281"/>
    </row>
    <row r="37" spans="1:48" x14ac:dyDescent="0.2">
      <c r="A37" s="281"/>
      <c r="B37" s="281"/>
      <c r="C37" s="281"/>
      <c r="D37" s="281"/>
      <c r="E37" s="285"/>
      <c r="F37" s="285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</row>
    <row r="38" spans="1:48" x14ac:dyDescent="0.2">
      <c r="A38" s="281"/>
      <c r="B38" s="281"/>
      <c r="C38" s="281"/>
      <c r="D38" s="281"/>
      <c r="E38" s="285"/>
      <c r="F38" s="285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</row>
    <row r="39" spans="1:48" x14ac:dyDescent="0.2">
      <c r="A39" s="281"/>
      <c r="B39" s="281"/>
      <c r="C39" s="281"/>
      <c r="D39" s="281"/>
      <c r="E39" s="285"/>
      <c r="F39" s="285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281"/>
      <c r="AU39" s="281"/>
      <c r="AV39" s="281"/>
    </row>
    <row r="40" spans="1:48" x14ac:dyDescent="0.2">
      <c r="A40" s="281"/>
      <c r="B40" s="281"/>
      <c r="C40" s="281"/>
      <c r="D40" s="281"/>
      <c r="E40" s="285"/>
      <c r="F40" s="285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81"/>
      <c r="AR40" s="281"/>
      <c r="AS40" s="281"/>
      <c r="AT40" s="281"/>
      <c r="AU40" s="281"/>
      <c r="AV40" s="281"/>
    </row>
    <row r="41" spans="1:48" x14ac:dyDescent="0.2">
      <c r="A41" s="281"/>
      <c r="B41" s="281"/>
      <c r="C41" s="281"/>
      <c r="D41" s="281"/>
      <c r="E41" s="285"/>
      <c r="F41" s="285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81"/>
      <c r="AR41" s="281"/>
      <c r="AS41" s="281"/>
      <c r="AT41" s="281"/>
      <c r="AU41" s="281"/>
      <c r="AV41" s="281"/>
    </row>
    <row r="42" spans="1:48" x14ac:dyDescent="0.2">
      <c r="A42" s="281"/>
      <c r="B42" s="281"/>
      <c r="C42" s="281"/>
      <c r="D42" s="281"/>
      <c r="E42" s="285"/>
      <c r="F42" s="285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</row>
    <row r="43" spans="1:48" x14ac:dyDescent="0.2">
      <c r="A43" s="281"/>
      <c r="B43" s="281"/>
      <c r="C43" s="281"/>
      <c r="D43" s="281"/>
      <c r="E43" s="285"/>
      <c r="F43" s="285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1"/>
      <c r="AO43" s="281"/>
      <c r="AP43" s="281"/>
      <c r="AQ43" s="281"/>
      <c r="AR43" s="281"/>
      <c r="AS43" s="281"/>
      <c r="AT43" s="281"/>
      <c r="AU43" s="281"/>
      <c r="AV43" s="281"/>
    </row>
    <row r="44" spans="1:48" x14ac:dyDescent="0.2">
      <c r="A44" s="281"/>
      <c r="B44" s="281"/>
      <c r="C44" s="281"/>
      <c r="D44" s="281"/>
      <c r="E44" s="285"/>
      <c r="F44" s="285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81"/>
      <c r="AR44" s="281"/>
      <c r="AS44" s="281"/>
      <c r="AT44" s="281"/>
      <c r="AU44" s="281"/>
      <c r="AV44" s="281"/>
    </row>
    <row r="45" spans="1:48" x14ac:dyDescent="0.2">
      <c r="A45" s="281"/>
      <c r="B45" s="281"/>
      <c r="C45" s="281"/>
      <c r="D45" s="281"/>
      <c r="E45" s="285"/>
      <c r="F45" s="285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81"/>
      <c r="AR45" s="281"/>
      <c r="AS45" s="281"/>
      <c r="AT45" s="281"/>
      <c r="AU45" s="281"/>
      <c r="AV45" s="281"/>
    </row>
    <row r="46" spans="1:48" x14ac:dyDescent="0.2">
      <c r="A46" s="281"/>
      <c r="B46" s="281"/>
      <c r="C46" s="281"/>
      <c r="D46" s="281"/>
      <c r="E46" s="285"/>
      <c r="F46" s="285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81"/>
      <c r="AR46" s="281"/>
      <c r="AS46" s="281"/>
      <c r="AT46" s="281"/>
      <c r="AU46" s="281"/>
      <c r="AV46" s="281"/>
    </row>
    <row r="47" spans="1:48" x14ac:dyDescent="0.2">
      <c r="A47" s="281"/>
      <c r="B47" s="281"/>
      <c r="C47" s="281"/>
      <c r="D47" s="281"/>
      <c r="E47" s="285"/>
      <c r="F47" s="285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</row>
    <row r="48" spans="1:48" x14ac:dyDescent="0.2">
      <c r="A48" s="281"/>
      <c r="B48" s="281"/>
      <c r="C48" s="281"/>
      <c r="D48" s="281"/>
      <c r="E48" s="285"/>
      <c r="F48" s="285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1"/>
      <c r="AO48" s="281"/>
      <c r="AP48" s="281"/>
      <c r="AQ48" s="281"/>
      <c r="AR48" s="281"/>
      <c r="AS48" s="281"/>
      <c r="AT48" s="281"/>
      <c r="AU48" s="281"/>
      <c r="AV48" s="281"/>
    </row>
    <row r="49" spans="1:48" x14ac:dyDescent="0.2">
      <c r="A49" s="281"/>
      <c r="B49" s="281"/>
      <c r="C49" s="281"/>
      <c r="D49" s="281"/>
      <c r="E49" s="285"/>
      <c r="F49" s="285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</row>
    <row r="50" spans="1:48" x14ac:dyDescent="0.2">
      <c r="A50" s="281"/>
      <c r="B50" s="281"/>
      <c r="C50" s="281"/>
      <c r="D50" s="281"/>
      <c r="E50" s="285"/>
      <c r="F50" s="285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</row>
    <row r="51" spans="1:48" x14ac:dyDescent="0.2">
      <c r="A51" s="281"/>
      <c r="B51" s="281"/>
      <c r="C51" s="281"/>
      <c r="D51" s="281"/>
      <c r="E51" s="285"/>
      <c r="F51" s="285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</row>
    <row r="52" spans="1:48" x14ac:dyDescent="0.2">
      <c r="A52" s="281"/>
      <c r="B52" s="281"/>
      <c r="C52" s="281"/>
      <c r="D52" s="281"/>
      <c r="E52" s="285"/>
      <c r="F52" s="285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81"/>
      <c r="AV52" s="281"/>
    </row>
    <row r="53" spans="1:48" x14ac:dyDescent="0.2">
      <c r="A53" s="281"/>
      <c r="B53" s="281"/>
      <c r="C53" s="281"/>
      <c r="D53" s="281"/>
      <c r="E53" s="285"/>
      <c r="F53" s="285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</row>
    <row r="54" spans="1:48" x14ac:dyDescent="0.2">
      <c r="A54" s="281"/>
      <c r="B54" s="281"/>
      <c r="C54" s="281"/>
      <c r="D54" s="281"/>
      <c r="E54" s="285"/>
      <c r="F54" s="285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</row>
    <row r="55" spans="1:48" x14ac:dyDescent="0.2">
      <c r="A55" s="281"/>
      <c r="B55" s="281"/>
      <c r="C55" s="281"/>
      <c r="D55" s="281"/>
      <c r="E55" s="285"/>
      <c r="F55" s="285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1"/>
      <c r="AU55" s="281"/>
      <c r="AV55" s="281"/>
    </row>
    <row r="56" spans="1:48" x14ac:dyDescent="0.2">
      <c r="A56" s="281"/>
      <c r="B56" s="281"/>
      <c r="C56" s="281"/>
      <c r="D56" s="281"/>
      <c r="E56" s="285"/>
      <c r="F56" s="285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AV56" s="281"/>
    </row>
    <row r="57" spans="1:48" x14ac:dyDescent="0.2">
      <c r="A57" s="281"/>
      <c r="B57" s="281"/>
      <c r="C57" s="281"/>
      <c r="D57" s="281"/>
      <c r="E57" s="285"/>
      <c r="F57" s="285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</row>
    <row r="58" spans="1:48" x14ac:dyDescent="0.2">
      <c r="A58" s="281"/>
      <c r="B58" s="281"/>
      <c r="C58" s="281"/>
      <c r="D58" s="281"/>
      <c r="E58" s="285"/>
      <c r="F58" s="285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</row>
    <row r="59" spans="1:48" x14ac:dyDescent="0.2">
      <c r="A59" s="281"/>
      <c r="B59" s="281"/>
      <c r="C59" s="281"/>
      <c r="D59" s="281"/>
      <c r="E59" s="285"/>
      <c r="F59" s="285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81"/>
      <c r="AV59" s="281"/>
    </row>
    <row r="60" spans="1:48" x14ac:dyDescent="0.2">
      <c r="A60" s="281"/>
      <c r="B60" s="281"/>
      <c r="C60" s="281"/>
      <c r="D60" s="281"/>
      <c r="E60" s="285"/>
      <c r="F60" s="285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1"/>
    </row>
  </sheetData>
  <sheetProtection algorithmName="SHA-512" hashValue="2sdCx0gk7c154kBoVwNieyYGH53YCVMj6vfQyw9LgTOvCOB2xth8Ik942qUFX8HvpIjEtbhwZQubkfaSOzWfNg==" saltValue="EYTC9vDNBXI+wZ0LfYhA4w==" spinCount="100000" sheet="1" objects="1" scenarios="1"/>
  <mergeCells count="3">
    <mergeCell ref="A8:A12"/>
    <mergeCell ref="A13:A17"/>
    <mergeCell ref="A19:A21"/>
  </mergeCells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30F4-7FE0-EB41-855E-40ADBAF4FDE0}">
  <sheetPr codeName="Sheet19">
    <tabColor theme="7" tint="0.39997558519241921"/>
  </sheetPr>
  <dimension ref="A1:ER21"/>
  <sheetViews>
    <sheetView zoomScale="90" zoomScaleNormal="90" workbookViewId="0">
      <selection activeCell="C5" sqref="C5"/>
    </sheetView>
  </sheetViews>
  <sheetFormatPr baseColWidth="10" defaultRowHeight="15" x14ac:dyDescent="0.2"/>
  <cols>
    <col min="1" max="1" width="23.1640625" style="264" customWidth="1"/>
    <col min="2" max="2" width="15.33203125" style="264" bestFit="1" customWidth="1"/>
    <col min="3" max="3" width="23.33203125" style="264" bestFit="1" customWidth="1"/>
    <col min="4" max="4" width="14.1640625" style="264" customWidth="1"/>
    <col min="5" max="6" width="14.1640625" style="268" hidden="1" customWidth="1"/>
    <col min="7" max="18" width="14.1640625" style="264" customWidth="1"/>
    <col min="19" max="20" width="14.1640625" style="264" hidden="1" customWidth="1"/>
    <col min="21" max="25" width="14.1640625" style="264" customWidth="1"/>
    <col min="26" max="29" width="14.1640625" style="264" hidden="1" customWidth="1"/>
    <col min="30" max="43" width="14.1640625" style="264" customWidth="1"/>
    <col min="44" max="148" width="12.5" style="264" customWidth="1"/>
    <col min="149" max="16384" width="10.83203125" style="264"/>
  </cols>
  <sheetData>
    <row r="1" spans="1:148" x14ac:dyDescent="0.2">
      <c r="A1" s="262" t="s">
        <v>38</v>
      </c>
      <c r="B1" s="262"/>
      <c r="C1" s="262"/>
      <c r="D1" s="262"/>
      <c r="E1" s="263"/>
      <c r="F1" s="263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  <c r="DO1" s="262"/>
      <c r="DP1" s="262"/>
      <c r="DQ1" s="262"/>
      <c r="DR1" s="262"/>
      <c r="DS1" s="262"/>
      <c r="DT1" s="262"/>
      <c r="DU1" s="262"/>
      <c r="DV1" s="262"/>
      <c r="DW1" s="262"/>
      <c r="DX1" s="262"/>
      <c r="DY1" s="262"/>
      <c r="DZ1" s="262"/>
      <c r="EA1" s="262"/>
      <c r="EB1" s="262"/>
      <c r="EC1" s="262"/>
      <c r="ED1" s="262"/>
      <c r="EE1" s="262"/>
      <c r="EF1" s="262"/>
      <c r="EG1" s="262"/>
      <c r="EH1" s="262"/>
      <c r="EI1" s="262"/>
      <c r="EJ1" s="262"/>
      <c r="EK1" s="262"/>
      <c r="EL1" s="262"/>
      <c r="EM1" s="262"/>
      <c r="EN1" s="262"/>
      <c r="EO1" s="262"/>
      <c r="EP1" s="262"/>
      <c r="EQ1" s="262"/>
      <c r="ER1" s="262"/>
    </row>
    <row r="2" spans="1:148" x14ac:dyDescent="0.2">
      <c r="A2" s="265" t="s">
        <v>72</v>
      </c>
      <c r="B2" s="262"/>
      <c r="C2" s="262"/>
      <c r="D2" s="262"/>
      <c r="E2" s="263"/>
      <c r="F2" s="263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</row>
    <row r="3" spans="1:148" ht="16" thickBot="1" x14ac:dyDescent="0.25">
      <c r="A3" s="262"/>
      <c r="B3" s="266"/>
      <c r="C3" s="262"/>
      <c r="D3" s="262"/>
      <c r="E3" s="263"/>
      <c r="F3" s="263"/>
      <c r="G3" s="262"/>
      <c r="H3" s="262"/>
      <c r="I3" s="262"/>
      <c r="J3" s="266"/>
      <c r="K3" s="267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DO3" s="262"/>
      <c r="DP3" s="262"/>
      <c r="DQ3" s="262"/>
      <c r="DR3" s="262"/>
      <c r="DS3" s="262"/>
      <c r="DT3" s="262"/>
      <c r="DU3" s="262"/>
      <c r="DV3" s="262"/>
      <c r="DW3" s="262"/>
      <c r="DX3" s="262"/>
      <c r="DY3" s="262"/>
      <c r="DZ3" s="262"/>
      <c r="EA3" s="262"/>
      <c r="EB3" s="262"/>
      <c r="EC3" s="262"/>
      <c r="ED3" s="262"/>
      <c r="EE3" s="262"/>
      <c r="EF3" s="262"/>
      <c r="EG3" s="262"/>
      <c r="EH3" s="262"/>
      <c r="EI3" s="262"/>
      <c r="EJ3" s="262"/>
      <c r="EK3" s="262"/>
      <c r="EL3" s="262"/>
      <c r="EM3" s="262"/>
      <c r="EN3" s="262"/>
      <c r="EO3" s="262"/>
      <c r="EP3" s="262"/>
      <c r="EQ3" s="262"/>
      <c r="ER3" s="262"/>
    </row>
    <row r="4" spans="1:148" x14ac:dyDescent="0.2">
      <c r="A4" s="70" t="s">
        <v>95</v>
      </c>
      <c r="B4" s="71"/>
      <c r="C4" s="71"/>
      <c r="D4" s="71"/>
      <c r="E4" s="189"/>
      <c r="F4" s="189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2"/>
      <c r="DW4" s="262"/>
      <c r="DX4" s="262"/>
      <c r="DY4" s="262"/>
      <c r="DZ4" s="262"/>
      <c r="EA4" s="262"/>
      <c r="EB4" s="262"/>
      <c r="EC4" s="262"/>
      <c r="ED4" s="262"/>
      <c r="EE4" s="262"/>
      <c r="EF4" s="262"/>
      <c r="EG4" s="262"/>
      <c r="EH4" s="262"/>
      <c r="EI4" s="262"/>
      <c r="EJ4" s="262"/>
      <c r="EK4" s="262"/>
      <c r="EL4" s="262"/>
      <c r="EM4" s="262"/>
      <c r="EN4" s="262"/>
      <c r="EO4" s="262"/>
      <c r="EP4" s="262"/>
      <c r="EQ4" s="262"/>
      <c r="ER4" s="262"/>
    </row>
    <row r="5" spans="1:148" x14ac:dyDescent="0.2">
      <c r="A5" s="73" t="s">
        <v>189</v>
      </c>
      <c r="B5" s="74"/>
      <c r="C5" s="79">
        <v>100000</v>
      </c>
      <c r="D5" s="75"/>
      <c r="E5" s="74"/>
      <c r="F5" s="190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  <c r="DO5" s="262"/>
      <c r="DP5" s="262"/>
      <c r="DQ5" s="262"/>
      <c r="DR5" s="262"/>
      <c r="DS5" s="262"/>
      <c r="DT5" s="262"/>
      <c r="DU5" s="262"/>
      <c r="DV5" s="262"/>
      <c r="DW5" s="262"/>
      <c r="DX5" s="262"/>
      <c r="DY5" s="262"/>
      <c r="DZ5" s="262"/>
      <c r="EA5" s="262"/>
      <c r="EB5" s="262"/>
      <c r="EC5" s="262"/>
      <c r="ED5" s="262"/>
      <c r="EE5" s="262"/>
      <c r="EF5" s="262"/>
      <c r="EG5" s="262"/>
      <c r="EH5" s="262"/>
      <c r="EI5" s="262"/>
      <c r="EJ5" s="262"/>
      <c r="EK5" s="262"/>
      <c r="EL5" s="262"/>
      <c r="EM5" s="262"/>
      <c r="EN5" s="262"/>
      <c r="EO5" s="262"/>
      <c r="EP5" s="262"/>
      <c r="EQ5" s="262"/>
      <c r="ER5" s="262"/>
    </row>
    <row r="6" spans="1:148" x14ac:dyDescent="0.2">
      <c r="A6" s="33"/>
      <c r="B6" s="74"/>
      <c r="C6" s="74"/>
      <c r="D6" s="74"/>
      <c r="E6" s="74"/>
      <c r="F6" s="191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  <c r="DO6" s="262"/>
      <c r="DP6" s="262"/>
      <c r="DQ6" s="262"/>
      <c r="DR6" s="262"/>
      <c r="DS6" s="262"/>
      <c r="DT6" s="262"/>
      <c r="DU6" s="262"/>
      <c r="DV6" s="262"/>
      <c r="DW6" s="262"/>
      <c r="DX6" s="262"/>
      <c r="DY6" s="262"/>
      <c r="DZ6" s="262"/>
      <c r="EA6" s="262"/>
      <c r="EB6" s="262"/>
      <c r="EC6" s="262"/>
      <c r="ED6" s="262"/>
      <c r="EE6" s="262"/>
      <c r="EF6" s="262"/>
      <c r="EG6" s="262"/>
      <c r="EH6" s="262"/>
      <c r="EI6" s="262"/>
      <c r="EJ6" s="262"/>
      <c r="EK6" s="262"/>
      <c r="EL6" s="262"/>
      <c r="EM6" s="262"/>
      <c r="EN6" s="262"/>
      <c r="EO6" s="262"/>
      <c r="EP6" s="262"/>
      <c r="EQ6" s="262"/>
      <c r="ER6" s="262"/>
    </row>
    <row r="7" spans="1:148" ht="76" x14ac:dyDescent="0.2">
      <c r="A7" s="238" t="s">
        <v>41</v>
      </c>
      <c r="B7" s="107" t="s">
        <v>96</v>
      </c>
      <c r="C7" s="107" t="s">
        <v>97</v>
      </c>
      <c r="D7" s="108" t="s">
        <v>8</v>
      </c>
      <c r="E7" s="215" t="s">
        <v>179</v>
      </c>
      <c r="F7" s="215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5" t="s">
        <v>181</v>
      </c>
      <c r="T7" s="219" t="s">
        <v>182</v>
      </c>
      <c r="U7" s="109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3" t="s">
        <v>184</v>
      </c>
      <c r="AA7" s="223" t="s">
        <v>185</v>
      </c>
      <c r="AB7" s="224" t="s">
        <v>69</v>
      </c>
      <c r="AC7" s="224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  <c r="CB7" s="262"/>
      <c r="CC7" s="262"/>
      <c r="CD7" s="262"/>
      <c r="CE7" s="262"/>
      <c r="CF7" s="262"/>
      <c r="CG7" s="262"/>
      <c r="CH7" s="262"/>
      <c r="CI7" s="262"/>
      <c r="CJ7" s="262"/>
      <c r="CK7" s="262"/>
      <c r="CL7" s="262"/>
      <c r="CM7" s="262"/>
      <c r="CN7" s="262"/>
      <c r="CO7" s="262"/>
      <c r="CP7" s="262"/>
      <c r="CQ7" s="262"/>
      <c r="CR7" s="262"/>
      <c r="CS7" s="262"/>
      <c r="CT7" s="262"/>
      <c r="CU7" s="262"/>
      <c r="CV7" s="262"/>
      <c r="CW7" s="262"/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62"/>
      <c r="DL7" s="262"/>
      <c r="DM7" s="262"/>
      <c r="DN7" s="262"/>
      <c r="DO7" s="262"/>
      <c r="DP7" s="262"/>
      <c r="DQ7" s="262"/>
      <c r="DR7" s="262"/>
      <c r="DS7" s="262"/>
      <c r="DT7" s="262"/>
      <c r="DU7" s="262"/>
      <c r="DV7" s="262"/>
      <c r="DW7" s="262"/>
      <c r="DX7" s="262"/>
      <c r="DY7" s="262"/>
      <c r="DZ7" s="262"/>
      <c r="EA7" s="262"/>
      <c r="EB7" s="262"/>
      <c r="EC7" s="262"/>
      <c r="ED7" s="262"/>
      <c r="EE7" s="262"/>
      <c r="EF7" s="262"/>
      <c r="EG7" s="262"/>
      <c r="EH7" s="262"/>
      <c r="EI7" s="262"/>
      <c r="EJ7" s="262"/>
      <c r="EK7" s="262"/>
      <c r="EL7" s="262"/>
      <c r="EM7" s="262"/>
      <c r="EN7" s="262"/>
      <c r="EO7" s="262"/>
      <c r="EP7" s="262"/>
      <c r="EQ7" s="262"/>
      <c r="ER7" s="262"/>
    </row>
    <row r="8" spans="1:148" ht="20" customHeight="1" x14ac:dyDescent="0.2">
      <c r="A8" s="339" t="str">
        <f>'QLD Oct 2020'!D2</f>
        <v>APT Brisbane South</v>
      </c>
      <c r="B8" s="207" t="str">
        <f>'QLD Oct 2020'!F2</f>
        <v>AGL</v>
      </c>
      <c r="C8" s="239" t="str">
        <f>'QLD Oct 2020'!G2</f>
        <v>Business Essential Saver</v>
      </c>
      <c r="D8" s="242">
        <f>365*'QLD Oct 2020'!H2/100</f>
        <v>455.22136363636361</v>
      </c>
      <c r="E8" s="243">
        <f>IF('QLD Oct 2020'!AQ2=3,0.5,IF('QLD Oct 2020'!AQ2=2,0.33,0))</f>
        <v>0.5</v>
      </c>
      <c r="F8" s="243">
        <f>1-E8</f>
        <v>0.5</v>
      </c>
      <c r="G8" s="242">
        <f>IF('QLD Oct 2020'!K2="",($C$5*E8/'QLD Oct 2020'!AQ2*'QLD Oct 2020'!W2/100)*'QLD Oct 2020'!AQ2,IF($C$5*E8/'QLD Oct 2020'!AQ2&gt;='QLD Oct 2020'!L2,('QLD Oct 2020'!L2*'QLD Oct 2020'!W2/100)*'QLD Oct 2020'!AQ2,($C$5*E8/'QLD Oct 2020'!AQ2*'QLD Oct 2020'!W2/100)*'QLD Oct 2020'!AQ2))</f>
        <v>1213.6363636363635</v>
      </c>
      <c r="H8" s="242">
        <f>IF(AND('QLD Oct 2020'!L2&gt;0,'QLD Oct 2020'!M2&gt;0),IF($C$5*E8/'QLD Oct 2020'!AQ2&lt;'QLD Oct 2020'!L2,0,IF(($C$5*E8/'QLD Oct 2020'!AQ2-'QLD Oct 2020'!L2)&lt;=('QLD Oct 2020'!M2+'QLD Oct 2020'!L2),((($C$5*E8/'QLD Oct 2020'!AQ2-'QLD Oct 2020'!L2)*'QLD Oct 2020'!X2/100))*'QLD Oct 2020'!AQ2,((('QLD Oct 2020'!M2)*'QLD Oct 2020'!X2/100)*'QLD Oct 2020'!AQ2))),0)</f>
        <v>0</v>
      </c>
      <c r="I8" s="242">
        <f>IF(AND('QLD Oct 2020'!M2&gt;0,'QLD Oct 2020'!N2&gt;0),IF($C$5*E8/'QLD Oct 2020'!AQ2&lt;('QLD Oct 2020'!L2+'QLD Oct 2020'!M2),0,IF(($C$5*E8/'QLD Oct 2020'!AQ2-'QLD Oct 2020'!L2+'QLD Oct 2020'!M2)&lt;=('QLD Oct 2020'!L2+'QLD Oct 2020'!M2+'QLD Oct 2020'!N2),((($C$5*E8/'QLD Oct 2020'!AQ2-('QLD Oct 2020'!L2+'QLD Oct 2020'!M2))*'QLD Oct 2020'!Y2/100))*'QLD Oct 2020'!AQ2,('QLD Oct 2020'!N2*'QLD Oct 2020'!Y2/100)*'QLD Oct 2020'!AQ2)),0)</f>
        <v>0</v>
      </c>
      <c r="J8" s="242">
        <f>IF(AND('QLD Oct 2020'!N2&gt;0,'QLD Oct 2020'!O2&gt;0),IF($C$5*E8/'QLD Oct 2020'!AQ2&lt;('QLD Oct 2020'!L2+'QLD Oct 2020'!M2+'QLD Oct 2020'!N2),0,IF(($C$5*E8/'QLD Oct 2020'!AQ2-'QLD Oct 2020'!L2+'QLD Oct 2020'!M2+'QLD Oct 2020'!N2)&lt;=('QLD Oct 2020'!L2+'QLD Oct 2020'!M2+'QLD Oct 2020'!N2+'QLD Oct 2020'!O2),(($C$5*E8/'QLD Oct 2020'!AQ2-('QLD Oct 2020'!L2+'QLD Oct 2020'!M2+'QLD Oct 2020'!N2))*'QLD Oct 2020'!Z2/100)*'QLD Oct 2020'!AQ2,('QLD Oct 2020'!O2*'QLD Oct 2020'!Z2/100)*'QLD Oct 2020'!AQ2)),0)</f>
        <v>0</v>
      </c>
      <c r="K8" s="242">
        <f>IF(AND('QLD Oct 2020'!O2&gt;0,'QLD Oct 2020'!P2&gt;0),IF($C$5*E8/'QLD Oct 2020'!AQ2&lt;('QLD Oct 2020'!L2+'QLD Oct 2020'!M2+'QLD Oct 2020'!N2+'QLD Oct 2020'!O2),0,IF(($C$5*E8/'QLD Oct 2020'!AQ2-'QLD Oct 2020'!L2+'QLD Oct 2020'!M2+'QLD Oct 2020'!N2+'QLD Oct 2020'!O2)&lt;=('QLD Oct 2020'!L2+'QLD Oct 2020'!M2+'QLD Oct 2020'!N2+'QLD Oct 2020'!O2+'QLD Oct 2020'!P2),(($C$5*E8/'QLD Oct 2020'!AQ2-('QLD Oct 2020'!L2+'QLD Oct 2020'!M2+'QLD Oct 2020'!N2+'QLD Oct 2020'!O2))*'QLD Oct 2020'!AA2/100)*'QLD Oct 2020'!AQ2,('QLD Oct 2020'!P2*'QLD Oct 2020'!AA2/100)*'QLD Oct 2020'!AQ2)),0)</f>
        <v>0</v>
      </c>
      <c r="L8" s="242">
        <f>IF(AND('QLD Oct 2020'!P2&gt;0,'QLD Oct 2020'!O2&gt;0),IF(($C$5*E8/'QLD Oct 2020'!AQ2&lt;SUM('QLD Oct 2020'!L2:P2)),(0),($C$5*E8/'QLD Oct 2020'!AQ2-SUM('QLD Oct 2020'!L2:P2))*'QLD Oct 2020'!AB2/100)* 'QLD Oct 2020'!AQ2,IF(AND('QLD Oct 2020'!O2&gt;0,'QLD Oct 2020'!P2=""),IF(($C$5*E8/'QLD Oct 2020'!AQ2&lt; SUM('QLD Oct 2020'!L2:O2)),(0),($C$5*E8/'QLD Oct 2020'!AQ2-SUM('QLD Oct 2020'!L2:O2))*'QLD Oct 2020'!AA2/100)* 'QLD Oct 2020'!AQ2,IF(AND('QLD Oct 2020'!N2&gt;0,'QLD Oct 2020'!O2=""),IF(($C$5*E8/'QLD Oct 2020'!AQ2&lt; SUM('QLD Oct 2020'!L2:N2)),(0),($C$5*E8/'QLD Oct 2020'!AQ2-SUM('QLD Oct 2020'!L2:N2))*'QLD Oct 2020'!Z2/100)* 'QLD Oct 2020'!AQ2,IF(AND('QLD Oct 2020'!M2&gt;0,'QLD Oct 2020'!N2=""),IF(($C$5*E8/'QLD Oct 2020'!AQ2&lt;'QLD Oct 2020'!M2+'QLD Oct 2020'!L2),(0),(($C$5*E8/'QLD Oct 2020'!AQ2-('QLD Oct 2020'!M2+'QLD Oct 2020'!L2))*'QLD Oct 2020'!Y2/100))*'QLD Oct 2020'!AQ2,IF(AND('QLD Oct 2020'!L2&gt;0,'QLD Oct 2020'!M2=""&gt;0),IF(($C$5*E8/'QLD Oct 2020'!AQ2&lt;'QLD Oct 2020'!L2),(0),($C$5*E8/'QLD Oct 2020'!AQ2-'QLD Oct 2020'!L2)*'QLD Oct 2020'!X2/100)*'QLD Oct 2020'!AQ2,0)))))</f>
        <v>0</v>
      </c>
      <c r="M8" s="242">
        <f>IF('QLD Oct 2020'!K2="",($C$5*F8/'QLD Oct 2020'!AR2*'QLD Oct 2020'!AC2/100)*'QLD Oct 2020'!AR2,IF($C$5*F8/'QLD Oct 2020'!AR2&gt;='QLD Oct 2020'!L2,('QLD Oct 2020'!L2*'QLD Oct 2020'!AC2/100)*'QLD Oct 2020'!AR2,($C$5*F8/'QLD Oct 2020'!AR2*'QLD Oct 2020'!AC2/100)*'QLD Oct 2020'!AR2))</f>
        <v>1213.6363636363635</v>
      </c>
      <c r="N8" s="242">
        <f>IF(AND('QLD Oct 2020'!L2&gt;0,'QLD Oct 2020'!M2&gt;0),IF($C$5*F8/'QLD Oct 2020'!AR2&lt;'QLD Oct 2020'!L2,0,IF(($C$5*F8/'QLD Oct 2020'!AR2-'QLD Oct 2020'!L2)&lt;=('QLD Oct 2020'!M2+'QLD Oct 2020'!L2),((($C$5*F8/'QLD Oct 2020'!AR2-'QLD Oct 2020'!L2)*'QLD Oct 2020'!AD2/100))*'QLD Oct 2020'!AR2,((('QLD Oct 2020'!M2)*'QLD Oct 2020'!AD2/100)*'QLD Oct 2020'!AR2))),0)</f>
        <v>0</v>
      </c>
      <c r="O8" s="242">
        <f>IF(AND('QLD Oct 2020'!M2&gt;0,'QLD Oct 2020'!N2&gt;0),IF($C$5*F8/'QLD Oct 2020'!AR2&lt;('QLD Oct 2020'!L2+'QLD Oct 2020'!M2),0,IF(($C$5*F8/'QLD Oct 2020'!AR2-'QLD Oct 2020'!L2+'QLD Oct 2020'!M2)&lt;=('QLD Oct 2020'!L2+'QLD Oct 2020'!M2+'QLD Oct 2020'!N2),((($C$5*F8/'QLD Oct 2020'!AR2-('QLD Oct 2020'!L2+'QLD Oct 2020'!M2))*'QLD Oct 2020'!AE2/100))*'QLD Oct 2020'!AR2,('QLD Oct 2020'!N2*'QLD Oct 2020'!AE2/100)*'QLD Oct 2020'!AR2)),0)</f>
        <v>0</v>
      </c>
      <c r="P8" s="242">
        <f>IF(AND('QLD Oct 2020'!N2&gt;0,'QLD Oct 2020'!O2&gt;0),IF($C$5*F8/'QLD Oct 2020'!AR2&lt;('QLD Oct 2020'!L2+'QLD Oct 2020'!M2+'QLD Oct 2020'!N2),0,IF(($C$5*F8/'QLD Oct 2020'!AR2-'QLD Oct 2020'!L2+'QLD Oct 2020'!M2+'QLD Oct 2020'!N2)&lt;=('QLD Oct 2020'!L2+'QLD Oct 2020'!M2+'QLD Oct 2020'!N2+'QLD Oct 2020'!O2),(($C$5*F8/'QLD Oct 2020'!AR2-('QLD Oct 2020'!L2+'QLD Oct 2020'!M2+'QLD Oct 2020'!N2))*'QLD Oct 2020'!AF2/100)*'QLD Oct 2020'!AR2,('QLD Oct 2020'!O2*'QLD Oct 2020'!AF2/100)*'QLD Oct 2020'!AR2)),0)</f>
        <v>0</v>
      </c>
      <c r="Q8" s="242">
        <f>IF(AND('QLD Oct 2020'!P2&gt;0,'QLD Oct 2020'!P2&gt;0),IF($C$5*F8/'QLD Oct 2020'!AR2&lt;('QLD Oct 2020'!L2+'QLD Oct 2020'!M2+'QLD Oct 2020'!N2+'QLD Oct 2020'!O2),0,IF(($C$5*F8/'QLD Oct 2020'!AR2-'QLD Oct 2020'!L2+'QLD Oct 2020'!M2+'QLD Oct 2020'!N2+'QLD Oct 2020'!O2)&lt;=('QLD Oct 2020'!L2+'QLD Oct 2020'!M2+'QLD Oct 2020'!N2+'QLD Oct 2020'!O2+'QLD Oct 2020'!P2),(($C$5*F8/'QLD Oct 2020'!AR2-('QLD Oct 2020'!L2+'QLD Oct 2020'!M2+'QLD Oct 2020'!N2+'QLD Oct 2020'!O2))*'QLD Oct 2020'!AG2/100)*'QLD Oct 2020'!AR2,('QLD Oct 2020'!P2*'QLD Oct 2020'!AG2/100)*'QLD Oct 2020'!AR2)),0)</f>
        <v>0</v>
      </c>
      <c r="R8" s="242">
        <f>IF(AND('QLD Oct 2020'!P2&gt;0,'QLD Oct 2020'!O2&gt;0),IF(($C$5*F8/'QLD Oct 2020'!AR2&lt;SUM('QLD Oct 2020'!L2:P2)),(0),($C$5*F8/'QLD Oct 2020'!AR2-SUM('QLD Oct 2020'!L2:P2))*'QLD Oct 2020'!AB2/100)* 'QLD Oct 2020'!AR2,IF(AND('QLD Oct 2020'!O2&gt;0,'QLD Oct 2020'!P2=""),IF(($C$5*F8/'QLD Oct 2020'!AR2&lt; SUM('QLD Oct 2020'!L2:O2)),(0),($C$5*F8/'QLD Oct 2020'!AR2-SUM('QLD Oct 2020'!L2:O2))*'QLD Oct 2020'!AG2/100)* 'QLD Oct 2020'!AR2,IF(AND('QLD Oct 2020'!N2&gt;0,'QLD Oct 2020'!O2=""),IF(($C$5*F8/'QLD Oct 2020'!AR2&lt; SUM('QLD Oct 2020'!L2:N2)),(0),($C$5*F8/'QLD Oct 2020'!AR2-SUM('QLD Oct 2020'!L2:N2))*'QLD Oct 2020'!AF2/100)* 'QLD Oct 2020'!AR2,IF(AND('QLD Oct 2020'!M2&gt;0,'QLD Oct 2020'!N2=""),IF(($C$5*F8/'QLD Oct 2020'!AR2&lt;'QLD Oct 2020'!M2+'QLD Oct 2020'!L2),(0),(($C$5*F8/'QLD Oct 2020'!AR2-('QLD Oct 2020'!M2+'QLD Oct 2020'!L2))*'QLD Oct 2020'!AE2/100))*'QLD Oct 2020'!AR2,IF(AND('QLD Oct 2020'!L2&gt;0,'QLD Oct 2020'!M2=""&gt;0),IF(($C$5*F8/'QLD Oct 2020'!AR2&lt;'QLD Oct 2020'!L2),(0),($C$5*F8/'QLD Oct 2020'!AR2-'QLD Oct 2020'!L2)*'QLD Oct 2020'!AD2/100)*'QLD Oct 2020'!AR2,0)))))</f>
        <v>0</v>
      </c>
      <c r="S8" s="277">
        <f>SUM(G8:R8)</f>
        <v>2427.272727272727</v>
      </c>
      <c r="T8" s="244">
        <f>S8+D8</f>
        <v>2882.4940909090906</v>
      </c>
      <c r="U8" s="245">
        <f>T8*1.1</f>
        <v>3170.7435</v>
      </c>
      <c r="V8" s="246">
        <f>'QLD Oct 2020'!AT2</f>
        <v>0</v>
      </c>
      <c r="W8" s="246">
        <f>'QLD Oct 2020'!AU2</f>
        <v>0</v>
      </c>
      <c r="X8" s="246">
        <f>'QLD Oct 2020'!AV2</f>
        <v>0</v>
      </c>
      <c r="Y8" s="246">
        <f>'QLD Oct 2020'!AW2</f>
        <v>0</v>
      </c>
      <c r="Z8" s="247" t="str">
        <f>IF(SUM(V8:Y8)=0,"No discount",IF(V8&gt;0,"Guaranteed off bill",IF(W8&gt;0,"Guaranteed off usage",IF(X8&gt;0,"Pay-on-time off bill","Pay-on-time off usage"))))</f>
        <v>No discount</v>
      </c>
      <c r="AA8" s="247" t="str">
        <f>IF(OR(B8="Origin Energy",B8="Red Energy",B8="Powershop"),"Inclusive","Exclusive")</f>
        <v>Exclusive</v>
      </c>
      <c r="AB8" s="244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2882.4940909090906</v>
      </c>
      <c r="AC8" s="244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2882.4940909090906</v>
      </c>
      <c r="AD8" s="248">
        <f t="shared" ref="AD8:AE21" si="2">AB8*1.1</f>
        <v>3170.7435</v>
      </c>
      <c r="AE8" s="248">
        <f t="shared" si="2"/>
        <v>3170.7435</v>
      </c>
      <c r="AF8" s="273">
        <f>'QLD Oct 2020'!BF2</f>
        <v>0</v>
      </c>
      <c r="AG8" s="252" t="str">
        <f>'QLD Oct 2020'!BG2</f>
        <v>n</v>
      </c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2"/>
      <c r="CY8" s="262"/>
      <c r="CZ8" s="262"/>
      <c r="DA8" s="262"/>
      <c r="DB8" s="262"/>
      <c r="DC8" s="262"/>
      <c r="DD8" s="262"/>
      <c r="DE8" s="262"/>
      <c r="DF8" s="262"/>
      <c r="DG8" s="262"/>
      <c r="DH8" s="262"/>
      <c r="DI8" s="262"/>
      <c r="DJ8" s="262"/>
      <c r="DK8" s="262"/>
      <c r="DL8" s="262"/>
      <c r="DM8" s="262"/>
      <c r="DN8" s="262"/>
      <c r="DO8" s="262"/>
      <c r="DP8" s="262"/>
      <c r="DQ8" s="262"/>
      <c r="DR8" s="262"/>
      <c r="DS8" s="262"/>
      <c r="DT8" s="262"/>
      <c r="DU8" s="262"/>
      <c r="DV8" s="262"/>
      <c r="DW8" s="262"/>
      <c r="DX8" s="262"/>
      <c r="DY8" s="262"/>
      <c r="DZ8" s="262"/>
      <c r="EA8" s="262"/>
      <c r="EB8" s="262"/>
      <c r="EC8" s="262"/>
      <c r="ED8" s="262"/>
      <c r="EE8" s="262"/>
      <c r="EF8" s="262"/>
      <c r="EG8" s="262"/>
      <c r="EH8" s="262"/>
      <c r="EI8" s="262"/>
      <c r="EJ8" s="262"/>
      <c r="EK8" s="262"/>
      <c r="EL8" s="262"/>
      <c r="EM8" s="262"/>
      <c r="EN8" s="262"/>
      <c r="EO8" s="262"/>
      <c r="EP8" s="262"/>
      <c r="EQ8" s="262"/>
      <c r="ER8" s="262"/>
    </row>
    <row r="9" spans="1:148" ht="20" customHeight="1" x14ac:dyDescent="0.2">
      <c r="A9" s="345"/>
      <c r="B9" s="207" t="str">
        <f>'QLD Oct 2020'!F3</f>
        <v>Origin Energy</v>
      </c>
      <c r="C9" s="240" t="str">
        <f>'QLD Oct 2020'!G3</f>
        <v>Business Flexi</v>
      </c>
      <c r="D9" s="115">
        <f>365*'QLD Oct 2020'!H3/100</f>
        <v>386.56818181818181</v>
      </c>
      <c r="E9" s="216">
        <f>IF('QLD Oct 2020'!AQ3=3,0.5,IF('QLD Oct 2020'!AQ3=2,0.33,0))</f>
        <v>0.5</v>
      </c>
      <c r="F9" s="216">
        <f t="shared" ref="F9:F21" si="3">1-E9</f>
        <v>0.5</v>
      </c>
      <c r="G9" s="115">
        <f>IF('QLD Oct 2020'!K3="",($C$5*E9/'QLD Oct 2020'!AQ3*'QLD Oct 2020'!W3/100)*'QLD Oct 2020'!AQ3,IF($C$5*E9/'QLD Oct 2020'!AQ3&gt;='QLD Oct 2020'!L3,('QLD Oct 2020'!L3*'QLD Oct 2020'!W3/100)*'QLD Oct 2020'!AQ3,($C$5*E9/'QLD Oct 2020'!AQ3*'QLD Oct 2020'!W3/100)*'QLD Oct 2020'!AQ3))</f>
        <v>1427.2727272727273</v>
      </c>
      <c r="H9" s="115">
        <f>IF(AND('QLD Oct 2020'!L3&gt;0,'QLD Oct 2020'!M3&gt;0),IF($C$5*E9/'QLD Oct 2020'!AQ3&lt;'QLD Oct 2020'!L3,0,IF(($C$5*E9/'QLD Oct 2020'!AQ3-'QLD Oct 2020'!L3)&lt;=('QLD Oct 2020'!M3+'QLD Oct 2020'!L3),((($C$5*E9/'QLD Oct 2020'!AQ3-'QLD Oct 2020'!L3)*'QLD Oct 2020'!X3/100))*'QLD Oct 2020'!AQ3,((('QLD Oct 2020'!M3)*'QLD Oct 2020'!X3/100)*'QLD Oct 2020'!AQ3))),0)</f>
        <v>0</v>
      </c>
      <c r="I9" s="115">
        <f>IF(AND('QLD Oct 2020'!M3&gt;0,'QLD Oct 2020'!N3&gt;0),IF($C$5*E9/'QLD Oct 2020'!AQ3&lt;('QLD Oct 2020'!L3+'QLD Oct 2020'!M3),0,IF(($C$5*E9/'QLD Oct 2020'!AQ3-'QLD Oct 2020'!L3+'QLD Oct 2020'!M3)&lt;=('QLD Oct 2020'!L3+'QLD Oct 2020'!M3+'QLD Oct 2020'!N3),((($C$5*E9/'QLD Oct 2020'!AQ3-('QLD Oct 2020'!L3+'QLD Oct 2020'!M3))*'QLD Oct 2020'!Y3/100))*'QLD Oct 2020'!AQ3,('QLD Oct 2020'!N3*'QLD Oct 2020'!Y3/100)*'QLD Oct 2020'!AQ3)),0)</f>
        <v>0</v>
      </c>
      <c r="J9" s="115">
        <f>IF(AND('QLD Oct 2020'!N3&gt;0,'QLD Oct 2020'!O3&gt;0),IF($C$5*E9/'QLD Oct 2020'!AQ3&lt;('QLD Oct 2020'!L3+'QLD Oct 2020'!M3+'QLD Oct 2020'!N3),0,IF(($C$5*E9/'QLD Oct 2020'!AQ3-'QLD Oct 2020'!L3+'QLD Oct 2020'!M3+'QLD Oct 2020'!N3)&lt;=('QLD Oct 2020'!L3+'QLD Oct 2020'!M3+'QLD Oct 2020'!N3+'QLD Oct 2020'!O3),(($C$5*E9/'QLD Oct 2020'!AQ3-('QLD Oct 2020'!L3+'QLD Oct 2020'!M3+'QLD Oct 2020'!N3))*'QLD Oct 2020'!Z3/100)*'QLD Oct 2020'!AQ3,('QLD Oct 2020'!O3*'QLD Oct 2020'!Z3/100)*'QLD Oct 2020'!AQ3)),0)</f>
        <v>0</v>
      </c>
      <c r="K9" s="115">
        <f>IF(AND('QLD Oct 2020'!O3&gt;0,'QLD Oct 2020'!P3&gt;0),IF($C$5*E9/'QLD Oct 2020'!AQ3&lt;('QLD Oct 2020'!L3+'QLD Oct 2020'!M3+'QLD Oct 2020'!N3+'QLD Oct 2020'!O3),0,IF(($C$5*E9/'QLD Oct 2020'!AQ3-'QLD Oct 2020'!L3+'QLD Oct 2020'!M3+'QLD Oct 2020'!N3+'QLD Oct 2020'!O3)&lt;=('QLD Oct 2020'!L3+'QLD Oct 2020'!M3+'QLD Oct 2020'!N3+'QLD Oct 2020'!O3+'QLD Oct 2020'!P3),(($C$5*E9/'QLD Oct 2020'!AQ3-('QLD Oct 2020'!L3+'QLD Oct 2020'!M3+'QLD Oct 2020'!N3+'QLD Oct 2020'!O3))*'QLD Oct 2020'!AA3/100)*'QLD Oct 2020'!AQ3,('QLD Oct 2020'!P3*'QLD Oct 2020'!AA3/100)*'QLD Oct 2020'!AQ3)),0)</f>
        <v>0</v>
      </c>
      <c r="L9" s="115">
        <f>IF(AND('QLD Oct 2020'!P3&gt;0,'QLD Oct 2020'!O3&gt;0),IF(($C$5*E9/'QLD Oct 2020'!AQ3&lt;SUM('QLD Oct 2020'!L3:P3)),(0),($C$5*E9/'QLD Oct 2020'!AQ3-SUM('QLD Oct 2020'!L3:P3))*'QLD Oct 2020'!AB3/100)* 'QLD Oct 2020'!AQ3,IF(AND('QLD Oct 2020'!O3&gt;0,'QLD Oct 2020'!P3=""),IF(($C$5*E9/'QLD Oct 2020'!AQ3&lt; SUM('QLD Oct 2020'!L3:O3)),(0),($C$5*E9/'QLD Oct 2020'!AQ3-SUM('QLD Oct 2020'!L3:O3))*'QLD Oct 2020'!AA3/100)* 'QLD Oct 2020'!AQ3,IF(AND('QLD Oct 2020'!N3&gt;0,'QLD Oct 2020'!O3=""),IF(($C$5*E9/'QLD Oct 2020'!AQ3&lt; SUM('QLD Oct 2020'!L3:N3)),(0),($C$5*E9/'QLD Oct 2020'!AQ3-SUM('QLD Oct 2020'!L3:N3))*'QLD Oct 2020'!Z3/100)* 'QLD Oct 2020'!AQ3,IF(AND('QLD Oct 2020'!M3&gt;0,'QLD Oct 2020'!N3=""),IF(($C$5*E9/'QLD Oct 2020'!AQ3&lt;'QLD Oct 2020'!M3+'QLD Oct 2020'!L3),(0),(($C$5*E9/'QLD Oct 2020'!AQ3-('QLD Oct 2020'!M3+'QLD Oct 2020'!L3))*'QLD Oct 2020'!Y3/100))*'QLD Oct 2020'!AQ3,IF(AND('QLD Oct 2020'!L3&gt;0,'QLD Oct 2020'!M3=""&gt;0),IF(($C$5*E9/'QLD Oct 2020'!AQ3&lt;'QLD Oct 2020'!L3),(0),($C$5*E9/'QLD Oct 2020'!AQ3-'QLD Oct 2020'!L3)*'QLD Oct 2020'!X3/100)*'QLD Oct 2020'!AQ3,0)))))</f>
        <v>0</v>
      </c>
      <c r="M9" s="115">
        <f>IF('QLD Oct 2020'!K3="",($C$5*F9/'QLD Oct 2020'!AR3*'QLD Oct 2020'!AC3/100)*'QLD Oct 2020'!AR3,IF($C$5*F9/'QLD Oct 2020'!AR3&gt;='QLD Oct 2020'!L3,('QLD Oct 2020'!L3*'QLD Oct 2020'!AC3/100)*'QLD Oct 2020'!AR3,($C$5*F9/'QLD Oct 2020'!AR3*'QLD Oct 2020'!AC3/100)*'QLD Oct 2020'!AR3))</f>
        <v>1427.2727272727273</v>
      </c>
      <c r="N9" s="115">
        <f>IF(AND('QLD Oct 2020'!L3&gt;0,'QLD Oct 2020'!M3&gt;0),IF($C$5*F9/'QLD Oct 2020'!AR3&lt;'QLD Oct 2020'!L3,0,IF(($C$5*F9/'QLD Oct 2020'!AR3-'QLD Oct 2020'!L3)&lt;=('QLD Oct 2020'!M3+'QLD Oct 2020'!L3),((($C$5*F9/'QLD Oct 2020'!AR3-'QLD Oct 2020'!L3)*'QLD Oct 2020'!AD3/100))*'QLD Oct 2020'!AR3,((('QLD Oct 2020'!M3)*'QLD Oct 2020'!AD3/100)*'QLD Oct 2020'!AR3))),0)</f>
        <v>0</v>
      </c>
      <c r="O9" s="115">
        <f>IF(AND('QLD Oct 2020'!M3&gt;0,'QLD Oct 2020'!N3&gt;0),IF($C$5*F9/'QLD Oct 2020'!AR3&lt;('QLD Oct 2020'!L3+'QLD Oct 2020'!M3),0,IF(($C$5*F9/'QLD Oct 2020'!AR3-'QLD Oct 2020'!L3+'QLD Oct 2020'!M3)&lt;=('QLD Oct 2020'!L3+'QLD Oct 2020'!M3+'QLD Oct 2020'!N3),((($C$5*F9/'QLD Oct 2020'!AR3-('QLD Oct 2020'!L3+'QLD Oct 2020'!M3))*'QLD Oct 2020'!AE3/100))*'QLD Oct 2020'!AR3,('QLD Oct 2020'!N3*'QLD Oct 2020'!AE3/100)*'QLD Oct 2020'!AR3)),0)</f>
        <v>0</v>
      </c>
      <c r="P9" s="115">
        <f>IF(AND('QLD Oct 2020'!N3&gt;0,'QLD Oct 2020'!O3&gt;0),IF($C$5*F9/'QLD Oct 2020'!AR3&lt;('QLD Oct 2020'!L3+'QLD Oct 2020'!M3+'QLD Oct 2020'!N3),0,IF(($C$5*F9/'QLD Oct 2020'!AR3-'QLD Oct 2020'!L3+'QLD Oct 2020'!M3+'QLD Oct 2020'!N3)&lt;=('QLD Oct 2020'!L3+'QLD Oct 2020'!M3+'QLD Oct 2020'!N3+'QLD Oct 2020'!O3),(($C$5*F9/'QLD Oct 2020'!AR3-('QLD Oct 2020'!L3+'QLD Oct 2020'!M3+'QLD Oct 2020'!N3))*'QLD Oct 2020'!AF3/100)*'QLD Oct 2020'!AR3,('QLD Oct 2020'!O3*'QLD Oct 2020'!AF3/100)*'QLD Oct 2020'!AR3)),0)</f>
        <v>0</v>
      </c>
      <c r="Q9" s="115">
        <f>IF(AND('QLD Oct 2020'!P3&gt;0,'QLD Oct 2020'!P3&gt;0),IF($C$5*F9/'QLD Oct 2020'!AR3&lt;('QLD Oct 2020'!L3+'QLD Oct 2020'!M3+'QLD Oct 2020'!N3+'QLD Oct 2020'!O3),0,IF(($C$5*F9/'QLD Oct 2020'!AR3-'QLD Oct 2020'!L3+'QLD Oct 2020'!M3+'QLD Oct 2020'!N3+'QLD Oct 2020'!O3)&lt;=('QLD Oct 2020'!L3+'QLD Oct 2020'!M3+'QLD Oct 2020'!N3+'QLD Oct 2020'!O3+'QLD Oct 2020'!P3),(($C$5*F9/'QLD Oct 2020'!AR3-('QLD Oct 2020'!L3+'QLD Oct 2020'!M3+'QLD Oct 2020'!N3+'QLD Oct 2020'!O3))*'QLD Oct 2020'!AG3/100)*'QLD Oct 2020'!AR3,('QLD Oct 2020'!P3*'QLD Oct 2020'!AG3/100)*'QLD Oct 2020'!AR3)),0)</f>
        <v>0</v>
      </c>
      <c r="R9" s="115">
        <f>IF(AND('QLD Oct 2020'!P3&gt;0,'QLD Oct 2020'!O3&gt;0),IF(($C$5*F9/'QLD Oct 2020'!AR3&lt;SUM('QLD Oct 2020'!L3:P3)),(0),($C$5*F9/'QLD Oct 2020'!AR3-SUM('QLD Oct 2020'!L3:P3))*'QLD Oct 2020'!AB3/100)* 'QLD Oct 2020'!AR3,IF(AND('QLD Oct 2020'!O3&gt;0,'QLD Oct 2020'!P3=""),IF(($C$5*F9/'QLD Oct 2020'!AR3&lt; SUM('QLD Oct 2020'!L3:O3)),(0),($C$5*F9/'QLD Oct 2020'!AR3-SUM('QLD Oct 2020'!L3:O3))*'QLD Oct 2020'!AG3/100)* 'QLD Oct 2020'!AR3,IF(AND('QLD Oct 2020'!N3&gt;0,'QLD Oct 2020'!O3=""),IF(($C$5*F9/'QLD Oct 2020'!AR3&lt; SUM('QLD Oct 2020'!L3:N3)),(0),($C$5*F9/'QLD Oct 2020'!AR3-SUM('QLD Oct 2020'!L3:N3))*'QLD Oct 2020'!AF3/100)* 'QLD Oct 2020'!AR3,IF(AND('QLD Oct 2020'!M3&gt;0,'QLD Oct 2020'!N3=""),IF(($C$5*F9/'QLD Oct 2020'!AR3&lt;'QLD Oct 2020'!M3+'QLD Oct 2020'!L3),(0),(($C$5*F9/'QLD Oct 2020'!AR3-('QLD Oct 2020'!M3+'QLD Oct 2020'!L3))*'QLD Oct 2020'!AE3/100))*'QLD Oct 2020'!AR3,IF(AND('QLD Oct 2020'!L3&gt;0,'QLD Oct 2020'!M3=""&gt;0),IF(($C$5*F9/'QLD Oct 2020'!AR3&lt;'QLD Oct 2020'!L3),(0),($C$5*F9/'QLD Oct 2020'!AR3-'QLD Oct 2020'!L3)*'QLD Oct 2020'!AD3/100)*'QLD Oct 2020'!AR3,0)))))</f>
        <v>0</v>
      </c>
      <c r="S9" s="203">
        <f t="shared" ref="S9:S20" si="4">SUM(G9:R9)</f>
        <v>2854.5454545454545</v>
      </c>
      <c r="T9" s="220">
        <f t="shared" ref="T9:T21" si="5">S9+D9</f>
        <v>3241.1136363636365</v>
      </c>
      <c r="U9" s="118">
        <f t="shared" ref="U9:U21" si="6">T9*1.1</f>
        <v>3565.2250000000004</v>
      </c>
      <c r="V9" s="119">
        <f>'QLD Oct 2020'!AT3</f>
        <v>6</v>
      </c>
      <c r="W9" s="119">
        <f>'QLD Oct 2020'!AU3</f>
        <v>0</v>
      </c>
      <c r="X9" s="119">
        <f>'QLD Oct 2020'!AV3</f>
        <v>0</v>
      </c>
      <c r="Y9" s="119">
        <f>'QLD Oct 2020'!AW3</f>
        <v>0</v>
      </c>
      <c r="Z9" s="225" t="str">
        <f t="shared" ref="Z9:Z21" si="7">IF(SUM(V9:Y9)=0,"No discount",IF(V9&gt;0,"Guaranteed off bill",IF(W9&gt;0,"Guaranteed off usage",IF(X9&gt;0,"Pay-on-time off bill","Pay-on-time off usage"))))</f>
        <v>Guaranteed off bill</v>
      </c>
      <c r="AA9" s="225" t="str">
        <f t="shared" ref="AA9:AA21" si="8">IF(OR(B9="Origin Energy",B9="Red Energy",B9="Powershop"),"Inclusive","Exclusive")</f>
        <v>Inclusive</v>
      </c>
      <c r="AB9" s="220">
        <f t="shared" si="0"/>
        <v>3046.6468181818182</v>
      </c>
      <c r="AC9" s="220">
        <f t="shared" si="1"/>
        <v>3046.6468181818182</v>
      </c>
      <c r="AD9" s="196">
        <f t="shared" si="2"/>
        <v>3351.3115000000003</v>
      </c>
      <c r="AE9" s="196">
        <f t="shared" si="2"/>
        <v>3351.3115000000003</v>
      </c>
      <c r="AF9" s="274">
        <f>'QLD Oct 2020'!BF3</f>
        <v>12</v>
      </c>
      <c r="AG9" s="121" t="str">
        <f>'QLD Oct 2020'!BG3</f>
        <v>y</v>
      </c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  <c r="DO9" s="262"/>
      <c r="DP9" s="262"/>
      <c r="DQ9" s="262"/>
      <c r="DR9" s="262"/>
      <c r="DS9" s="262"/>
      <c r="DT9" s="262"/>
      <c r="DU9" s="262"/>
      <c r="DV9" s="262"/>
      <c r="DW9" s="262"/>
      <c r="DX9" s="262"/>
      <c r="DY9" s="262"/>
      <c r="DZ9" s="262"/>
      <c r="EA9" s="262"/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2"/>
      <c r="EN9" s="262"/>
      <c r="EO9" s="262"/>
      <c r="EP9" s="262"/>
      <c r="EQ9" s="262"/>
      <c r="ER9" s="262"/>
    </row>
    <row r="10" spans="1:148" s="269" customFormat="1" ht="20" customHeight="1" x14ac:dyDescent="0.2">
      <c r="A10" s="345"/>
      <c r="B10" s="207" t="str">
        <f>'QLD Oct 2020'!F4</f>
        <v>Red Energy</v>
      </c>
      <c r="C10" s="240" t="str">
        <f>'QLD Oct 2020'!G4</f>
        <v>Business Saver</v>
      </c>
      <c r="D10" s="115">
        <f>365*'QLD Oct 2020'!H4/100</f>
        <v>419.74999999999994</v>
      </c>
      <c r="E10" s="216">
        <f>IF('QLD Oct 2020'!AQ4=3,0.5,IF('QLD Oct 2020'!AQ4=2,0.33,0))</f>
        <v>0.5</v>
      </c>
      <c r="F10" s="216">
        <f t="shared" si="3"/>
        <v>0.5</v>
      </c>
      <c r="G10" s="115">
        <f>IF('QLD Oct 2020'!K4="",($C$5*E10/'QLD Oct 2020'!AQ4*'QLD Oct 2020'!W4/100)*'QLD Oct 2020'!AQ4,IF($C$5*E10/'QLD Oct 2020'!AQ4&gt;='QLD Oct 2020'!L4,('QLD Oct 2020'!L4*'QLD Oct 2020'!W4/100)*'QLD Oct 2020'!AQ4,($C$5*E10/'QLD Oct 2020'!AQ4*'QLD Oct 2020'!W4/100)*'QLD Oct 2020'!AQ4))</f>
        <v>1277.2727272727273</v>
      </c>
      <c r="H10" s="115">
        <f>IF(AND('QLD Oct 2020'!L4&gt;0,'QLD Oct 2020'!M4&gt;0),IF($C$5*E10/'QLD Oct 2020'!AQ4&lt;'QLD Oct 2020'!L4,0,IF(($C$5*E10/'QLD Oct 2020'!AQ4-'QLD Oct 2020'!L4)&lt;=('QLD Oct 2020'!M4+'QLD Oct 2020'!L4),((($C$5*E10/'QLD Oct 2020'!AQ4-'QLD Oct 2020'!L4)*'QLD Oct 2020'!X4/100))*'QLD Oct 2020'!AQ4,((('QLD Oct 2020'!M4)*'QLD Oct 2020'!X4/100)*'QLD Oct 2020'!AQ4))),0)</f>
        <v>0</v>
      </c>
      <c r="I10" s="115">
        <f>IF(AND('QLD Oct 2020'!M4&gt;0,'QLD Oct 2020'!N4&gt;0),IF($C$5*E10/'QLD Oct 2020'!AQ4&lt;('QLD Oct 2020'!L4+'QLD Oct 2020'!M4),0,IF(($C$5*E10/'QLD Oct 2020'!AQ4-'QLD Oct 2020'!L4+'QLD Oct 2020'!M4)&lt;=('QLD Oct 2020'!L4+'QLD Oct 2020'!M4+'QLD Oct 2020'!N4),((($C$5*E10/'QLD Oct 2020'!AQ4-('QLD Oct 2020'!L4+'QLD Oct 2020'!M4))*'QLD Oct 2020'!Y4/100))*'QLD Oct 2020'!AQ4,('QLD Oct 2020'!N4*'QLD Oct 2020'!Y4/100)*'QLD Oct 2020'!AQ4)),0)</f>
        <v>0</v>
      </c>
      <c r="J10" s="115">
        <f>IF(AND('QLD Oct 2020'!N4&gt;0,'QLD Oct 2020'!O4&gt;0),IF($C$5*E10/'QLD Oct 2020'!AQ4&lt;('QLD Oct 2020'!L4+'QLD Oct 2020'!M4+'QLD Oct 2020'!N4),0,IF(($C$5*E10/'QLD Oct 2020'!AQ4-'QLD Oct 2020'!L4+'QLD Oct 2020'!M4+'QLD Oct 2020'!N4)&lt;=('QLD Oct 2020'!L4+'QLD Oct 2020'!M4+'QLD Oct 2020'!N4+'QLD Oct 2020'!O4),(($C$5*E10/'QLD Oct 2020'!AQ4-('QLD Oct 2020'!L4+'QLD Oct 2020'!M4+'QLD Oct 2020'!N4))*'QLD Oct 2020'!Z4/100)*'QLD Oct 2020'!AQ4,('QLD Oct 2020'!O4*'QLD Oct 2020'!Z4/100)*'QLD Oct 2020'!AQ4)),0)</f>
        <v>0</v>
      </c>
      <c r="K10" s="115">
        <f>IF(AND('QLD Oct 2020'!O4&gt;0,'QLD Oct 2020'!P4&gt;0),IF($C$5*E10/'QLD Oct 2020'!AQ4&lt;('QLD Oct 2020'!L4+'QLD Oct 2020'!M4+'QLD Oct 2020'!N4+'QLD Oct 2020'!O4),0,IF(($C$5*E10/'QLD Oct 2020'!AQ4-'QLD Oct 2020'!L4+'QLD Oct 2020'!M4+'QLD Oct 2020'!N4+'QLD Oct 2020'!O4)&lt;=('QLD Oct 2020'!L4+'QLD Oct 2020'!M4+'QLD Oct 2020'!N4+'QLD Oct 2020'!O4+'QLD Oct 2020'!P4),(($C$5*E10/'QLD Oct 2020'!AQ4-('QLD Oct 2020'!L4+'QLD Oct 2020'!M4+'QLD Oct 2020'!N4+'QLD Oct 2020'!O4))*'QLD Oct 2020'!AA4/100)*'QLD Oct 2020'!AQ4,('QLD Oct 2020'!P4*'QLD Oct 2020'!AA4/100)*'QLD Oct 2020'!AQ4)),0)</f>
        <v>0</v>
      </c>
      <c r="L10" s="115">
        <f>IF(AND('QLD Oct 2020'!P4&gt;0,'QLD Oct 2020'!O4&gt;0),IF(($C$5*E10/'QLD Oct 2020'!AQ4&lt;SUM('QLD Oct 2020'!L4:P4)),(0),($C$5*E10/'QLD Oct 2020'!AQ4-SUM('QLD Oct 2020'!L4:P4))*'QLD Oct 2020'!AB4/100)* 'QLD Oct 2020'!AQ4,IF(AND('QLD Oct 2020'!O4&gt;0,'QLD Oct 2020'!P4=""),IF(($C$5*E10/'QLD Oct 2020'!AQ4&lt; SUM('QLD Oct 2020'!L4:O4)),(0),($C$5*E10/'QLD Oct 2020'!AQ4-SUM('QLD Oct 2020'!L4:O4))*'QLD Oct 2020'!AA4/100)* 'QLD Oct 2020'!AQ4,IF(AND('QLD Oct 2020'!N4&gt;0,'QLD Oct 2020'!O4=""),IF(($C$5*E10/'QLD Oct 2020'!AQ4&lt; SUM('QLD Oct 2020'!L4:N4)),(0),($C$5*E10/'QLD Oct 2020'!AQ4-SUM('QLD Oct 2020'!L4:N4))*'QLD Oct 2020'!Z4/100)* 'QLD Oct 2020'!AQ4,IF(AND('QLD Oct 2020'!M4&gt;0,'QLD Oct 2020'!N4=""),IF(($C$5*E10/'QLD Oct 2020'!AQ4&lt;'QLD Oct 2020'!M4+'QLD Oct 2020'!L4),(0),(($C$5*E10/'QLD Oct 2020'!AQ4-('QLD Oct 2020'!M4+'QLD Oct 2020'!L4))*'QLD Oct 2020'!Y4/100))*'QLD Oct 2020'!AQ4,IF(AND('QLD Oct 2020'!L4&gt;0,'QLD Oct 2020'!M4=""&gt;0),IF(($C$5*E10/'QLD Oct 2020'!AQ4&lt;'QLD Oct 2020'!L4),(0),($C$5*E10/'QLD Oct 2020'!AQ4-'QLD Oct 2020'!L4)*'QLD Oct 2020'!X4/100)*'QLD Oct 2020'!AQ4,0)))))</f>
        <v>0</v>
      </c>
      <c r="M10" s="115">
        <f>IF('QLD Oct 2020'!K4="",($C$5*F10/'QLD Oct 2020'!AR4*'QLD Oct 2020'!AC4/100)*'QLD Oct 2020'!AR4,IF($C$5*F10/'QLD Oct 2020'!AR4&gt;='QLD Oct 2020'!L4,('QLD Oct 2020'!L4*'QLD Oct 2020'!AC4/100)*'QLD Oct 2020'!AR4,($C$5*F10/'QLD Oct 2020'!AR4*'QLD Oct 2020'!AC4/100)*'QLD Oct 2020'!AR4))</f>
        <v>1277.2727272727273</v>
      </c>
      <c r="N10" s="115">
        <f>IF(AND('QLD Oct 2020'!L4&gt;0,'QLD Oct 2020'!M4&gt;0),IF($C$5*F10/'QLD Oct 2020'!AR4&lt;'QLD Oct 2020'!L4,0,IF(($C$5*F10/'QLD Oct 2020'!AR4-'QLD Oct 2020'!L4)&lt;=('QLD Oct 2020'!M4+'QLD Oct 2020'!L4),((($C$5*F10/'QLD Oct 2020'!AR4-'QLD Oct 2020'!L4)*'QLD Oct 2020'!AD4/100))*'QLD Oct 2020'!AR4,((('QLD Oct 2020'!M4)*'QLD Oct 2020'!AD4/100)*'QLD Oct 2020'!AR4))),0)</f>
        <v>0</v>
      </c>
      <c r="O10" s="115">
        <f>IF(AND('QLD Oct 2020'!M4&gt;0,'QLD Oct 2020'!N4&gt;0),IF($C$5*F10/'QLD Oct 2020'!AR4&lt;('QLD Oct 2020'!L4+'QLD Oct 2020'!M4),0,IF(($C$5*F10/'QLD Oct 2020'!AR4-'QLD Oct 2020'!L4+'QLD Oct 2020'!M4)&lt;=('QLD Oct 2020'!L4+'QLD Oct 2020'!M4+'QLD Oct 2020'!N4),((($C$5*F10/'QLD Oct 2020'!AR4-('QLD Oct 2020'!L4+'QLD Oct 2020'!M4))*'QLD Oct 2020'!AE4/100))*'QLD Oct 2020'!AR4,('QLD Oct 2020'!N4*'QLD Oct 2020'!AE4/100)*'QLD Oct 2020'!AR4)),0)</f>
        <v>0</v>
      </c>
      <c r="P10" s="115">
        <f>IF(AND('QLD Oct 2020'!N4&gt;0,'QLD Oct 2020'!O4&gt;0),IF($C$5*F10/'QLD Oct 2020'!AR4&lt;('QLD Oct 2020'!L4+'QLD Oct 2020'!M4+'QLD Oct 2020'!N4),0,IF(($C$5*F10/'QLD Oct 2020'!AR4-'QLD Oct 2020'!L4+'QLD Oct 2020'!M4+'QLD Oct 2020'!N4)&lt;=('QLD Oct 2020'!L4+'QLD Oct 2020'!M4+'QLD Oct 2020'!N4+'QLD Oct 2020'!O4),(($C$5*F10/'QLD Oct 2020'!AR4-('QLD Oct 2020'!L4+'QLD Oct 2020'!M4+'QLD Oct 2020'!N4))*'QLD Oct 2020'!AF4/100)*'QLD Oct 2020'!AR4,('QLD Oct 2020'!O4*'QLD Oct 2020'!AF4/100)*'QLD Oct 2020'!AR4)),0)</f>
        <v>0</v>
      </c>
      <c r="Q10" s="115">
        <f>IF(AND('QLD Oct 2020'!P4&gt;0,'QLD Oct 2020'!P4&gt;0),IF($C$5*F10/'QLD Oct 2020'!AR4&lt;('QLD Oct 2020'!L4+'QLD Oct 2020'!M4+'QLD Oct 2020'!N4+'QLD Oct 2020'!O4),0,IF(($C$5*F10/'QLD Oct 2020'!AR4-'QLD Oct 2020'!L4+'QLD Oct 2020'!M4+'QLD Oct 2020'!N4+'QLD Oct 2020'!O4)&lt;=('QLD Oct 2020'!L4+'QLD Oct 2020'!M4+'QLD Oct 2020'!N4+'QLD Oct 2020'!O4+'QLD Oct 2020'!P4),(($C$5*F10/'QLD Oct 2020'!AR4-('QLD Oct 2020'!L4+'QLD Oct 2020'!M4+'QLD Oct 2020'!N4+'QLD Oct 2020'!O4))*'QLD Oct 2020'!AG4/100)*'QLD Oct 2020'!AR4,('QLD Oct 2020'!P4*'QLD Oct 2020'!AG4/100)*'QLD Oct 2020'!AR4)),0)</f>
        <v>0</v>
      </c>
      <c r="R10" s="115">
        <f>IF(AND('QLD Oct 2020'!P4&gt;0,'QLD Oct 2020'!O4&gt;0),IF(($C$5*F10/'QLD Oct 2020'!AR4&lt;SUM('QLD Oct 2020'!L4:P4)),(0),($C$5*F10/'QLD Oct 2020'!AR4-SUM('QLD Oct 2020'!L4:P4))*'QLD Oct 2020'!AB4/100)* 'QLD Oct 2020'!AR4,IF(AND('QLD Oct 2020'!O4&gt;0,'QLD Oct 2020'!P4=""),IF(($C$5*F10/'QLD Oct 2020'!AR4&lt; SUM('QLD Oct 2020'!L4:O4)),(0),($C$5*F10/'QLD Oct 2020'!AR4-SUM('QLD Oct 2020'!L4:O4))*'QLD Oct 2020'!AG4/100)* 'QLD Oct 2020'!AR4,IF(AND('QLD Oct 2020'!N4&gt;0,'QLD Oct 2020'!O4=""),IF(($C$5*F10/'QLD Oct 2020'!AR4&lt; SUM('QLD Oct 2020'!L4:N4)),(0),($C$5*F10/'QLD Oct 2020'!AR4-SUM('QLD Oct 2020'!L4:N4))*'QLD Oct 2020'!AF4/100)* 'QLD Oct 2020'!AR4,IF(AND('QLD Oct 2020'!M4&gt;0,'QLD Oct 2020'!N4=""),IF(($C$5*F10/'QLD Oct 2020'!AR4&lt;'QLD Oct 2020'!M4+'QLD Oct 2020'!L4),(0),(($C$5*F10/'QLD Oct 2020'!AR4-('QLD Oct 2020'!M4+'QLD Oct 2020'!L4))*'QLD Oct 2020'!AE4/100))*'QLD Oct 2020'!AR4,IF(AND('QLD Oct 2020'!L4&gt;0,'QLD Oct 2020'!M4=""&gt;0),IF(($C$5*F10/'QLD Oct 2020'!AR4&lt;'QLD Oct 2020'!L4),(0),($C$5*F10/'QLD Oct 2020'!AR4-'QLD Oct 2020'!L4)*'QLD Oct 2020'!AD4/100)*'QLD Oct 2020'!AR4,0)))))</f>
        <v>0</v>
      </c>
      <c r="S10" s="203">
        <f t="shared" si="4"/>
        <v>2554.5454545454545</v>
      </c>
      <c r="T10" s="220">
        <f t="shared" si="5"/>
        <v>2974.2954545454545</v>
      </c>
      <c r="U10" s="118">
        <f t="shared" si="6"/>
        <v>3271.7250000000004</v>
      </c>
      <c r="V10" s="119">
        <f>'QLD Oct 2020'!AT4</f>
        <v>0</v>
      </c>
      <c r="W10" s="119">
        <f>'QLD Oct 2020'!AU4</f>
        <v>0</v>
      </c>
      <c r="X10" s="119">
        <f>'QLD Oct 2020'!AV4</f>
        <v>0</v>
      </c>
      <c r="Y10" s="119">
        <f>'QLD Oct 2020'!AW4</f>
        <v>0</v>
      </c>
      <c r="Z10" s="225" t="str">
        <f t="shared" si="7"/>
        <v>No discount</v>
      </c>
      <c r="AA10" s="225" t="str">
        <f t="shared" si="8"/>
        <v>Inclusive</v>
      </c>
      <c r="AB10" s="220">
        <f t="shared" si="0"/>
        <v>2974.2954545454545</v>
      </c>
      <c r="AC10" s="220">
        <f t="shared" si="1"/>
        <v>2974.2954545454545</v>
      </c>
      <c r="AD10" s="196">
        <f t="shared" si="2"/>
        <v>3271.7250000000004</v>
      </c>
      <c r="AE10" s="196">
        <f t="shared" si="2"/>
        <v>3271.7250000000004</v>
      </c>
      <c r="AF10" s="274">
        <f>'QLD Oct 2020'!BF4</f>
        <v>0</v>
      </c>
      <c r="AG10" s="121" t="str">
        <f>'QLD Oct 2020'!BG4</f>
        <v>n</v>
      </c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7"/>
      <c r="DY10" s="267"/>
      <c r="DZ10" s="267"/>
      <c r="EA10" s="267"/>
      <c r="EB10" s="267"/>
      <c r="EC10" s="267"/>
      <c r="ED10" s="267"/>
      <c r="EE10" s="267"/>
      <c r="EF10" s="267"/>
      <c r="EG10" s="267"/>
      <c r="EH10" s="267"/>
      <c r="EI10" s="267"/>
      <c r="EJ10" s="267"/>
      <c r="EK10" s="267"/>
      <c r="EL10" s="267"/>
      <c r="EM10" s="267"/>
      <c r="EN10" s="267"/>
      <c r="EO10" s="267"/>
      <c r="EP10" s="267"/>
      <c r="EQ10" s="267"/>
      <c r="ER10" s="267"/>
    </row>
    <row r="11" spans="1:148" s="269" customFormat="1" ht="20" customHeight="1" x14ac:dyDescent="0.2">
      <c r="A11" s="345"/>
      <c r="B11" s="207" t="str">
        <f>'QLD Oct 2020'!F5</f>
        <v>Covau</v>
      </c>
      <c r="C11" s="240" t="str">
        <f>'QLD Oct 2020'!G5</f>
        <v>Freedom</v>
      </c>
      <c r="D11" s="115">
        <f>365*'QLD Oct 2020'!H5/100</f>
        <v>419.75</v>
      </c>
      <c r="E11" s="216">
        <f>IF('QLD Oct 2020'!AQ5=3,0.5,IF('QLD Oct 2020'!AQ5=2,0.33,0))</f>
        <v>0.5</v>
      </c>
      <c r="F11" s="216">
        <f t="shared" ref="F11" si="9">1-E11</f>
        <v>0.5</v>
      </c>
      <c r="G11" s="115">
        <f>IF('QLD Oct 2020'!K5="",($C$5*E11/'QLD Oct 2020'!AQ5*'QLD Oct 2020'!W5/100)*'QLD Oct 2020'!AQ5,IF($C$5*E11/'QLD Oct 2020'!AQ5&gt;='QLD Oct 2020'!L5,('QLD Oct 2020'!L5*'QLD Oct 2020'!W5/100)*'QLD Oct 2020'!AQ5,($C$5*E11/'QLD Oct 2020'!AQ5*'QLD Oct 2020'!W5/100)*'QLD Oct 2020'!AQ5))</f>
        <v>1468.181818181818</v>
      </c>
      <c r="H11" s="115">
        <f>IF(AND('QLD Oct 2020'!L5&gt;0,'QLD Oct 2020'!M5&gt;0),IF($C$5*E11/'QLD Oct 2020'!AQ5&lt;'QLD Oct 2020'!L5,0,IF(($C$5*E11/'QLD Oct 2020'!AQ5-'QLD Oct 2020'!L5)&lt;=('QLD Oct 2020'!M5+'QLD Oct 2020'!L5),((($C$5*E11/'QLD Oct 2020'!AQ5-'QLD Oct 2020'!L5)*'QLD Oct 2020'!X5/100))*'QLD Oct 2020'!AQ5,((('QLD Oct 2020'!M5)*'QLD Oct 2020'!X5/100)*'QLD Oct 2020'!AQ5))),0)</f>
        <v>0</v>
      </c>
      <c r="I11" s="115">
        <f>IF(AND('QLD Oct 2020'!M5&gt;0,'QLD Oct 2020'!N5&gt;0),IF($C$5*E11/'QLD Oct 2020'!AQ5&lt;('QLD Oct 2020'!L5+'QLD Oct 2020'!M5),0,IF(($C$5*E11/'QLD Oct 2020'!AQ5-'QLD Oct 2020'!L5+'QLD Oct 2020'!M5)&lt;=('QLD Oct 2020'!L5+'QLD Oct 2020'!M5+'QLD Oct 2020'!N5),((($C$5*E11/'QLD Oct 2020'!AQ5-('QLD Oct 2020'!L5+'QLD Oct 2020'!M5))*'QLD Oct 2020'!Y5/100))*'QLD Oct 2020'!AQ5,('QLD Oct 2020'!N5*'QLD Oct 2020'!Y5/100)*'QLD Oct 2020'!AQ5)),0)</f>
        <v>0</v>
      </c>
      <c r="J11" s="115">
        <f>IF(AND('QLD Oct 2020'!N5&gt;0,'QLD Oct 2020'!O5&gt;0),IF($C$5*E11/'QLD Oct 2020'!AQ5&lt;('QLD Oct 2020'!L5+'QLD Oct 2020'!M5+'QLD Oct 2020'!N5),0,IF(($C$5*E11/'QLD Oct 2020'!AQ5-'QLD Oct 2020'!L5+'QLD Oct 2020'!M5+'QLD Oct 2020'!N5)&lt;=('QLD Oct 2020'!L5+'QLD Oct 2020'!M5+'QLD Oct 2020'!N5+'QLD Oct 2020'!O5),(($C$5*E11/'QLD Oct 2020'!AQ5-('QLD Oct 2020'!L5+'QLD Oct 2020'!M5+'QLD Oct 2020'!N5))*'QLD Oct 2020'!Z5/100)*'QLD Oct 2020'!AQ5,('QLD Oct 2020'!O5*'QLD Oct 2020'!Z5/100)*'QLD Oct 2020'!AQ5)),0)</f>
        <v>0</v>
      </c>
      <c r="K11" s="115">
        <f>IF(AND('QLD Oct 2020'!O5&gt;0,'QLD Oct 2020'!P5&gt;0),IF($C$5*E11/'QLD Oct 2020'!AQ5&lt;('QLD Oct 2020'!L5+'QLD Oct 2020'!M5+'QLD Oct 2020'!N5+'QLD Oct 2020'!O5),0,IF(($C$5*E11/'QLD Oct 2020'!AQ5-'QLD Oct 2020'!L5+'QLD Oct 2020'!M5+'QLD Oct 2020'!N5+'QLD Oct 2020'!O5)&lt;=('QLD Oct 2020'!L5+'QLD Oct 2020'!M5+'QLD Oct 2020'!N5+'QLD Oct 2020'!O5+'QLD Oct 2020'!P5),(($C$5*E11/'QLD Oct 2020'!AQ5-('QLD Oct 2020'!L5+'QLD Oct 2020'!M5+'QLD Oct 2020'!N5+'QLD Oct 2020'!O5))*'QLD Oct 2020'!AA5/100)*'QLD Oct 2020'!AQ5,('QLD Oct 2020'!P5*'QLD Oct 2020'!AA5/100)*'QLD Oct 2020'!AQ5)),0)</f>
        <v>0</v>
      </c>
      <c r="L11" s="115">
        <f>IF(AND('QLD Oct 2020'!P5&gt;0,'QLD Oct 2020'!O5&gt;0),IF(($C$5*E11/'QLD Oct 2020'!AQ5&lt;SUM('QLD Oct 2020'!L5:P5)),(0),($C$5*E11/'QLD Oct 2020'!AQ5-SUM('QLD Oct 2020'!L5:P5))*'QLD Oct 2020'!AB5/100)* 'QLD Oct 2020'!AQ5,IF(AND('QLD Oct 2020'!O5&gt;0,'QLD Oct 2020'!P5=""),IF(($C$5*E11/'QLD Oct 2020'!AQ5&lt; SUM('QLD Oct 2020'!L5:O5)),(0),($C$5*E11/'QLD Oct 2020'!AQ5-SUM('QLD Oct 2020'!L5:O5))*'QLD Oct 2020'!AA5/100)* 'QLD Oct 2020'!AQ5,IF(AND('QLD Oct 2020'!N5&gt;0,'QLD Oct 2020'!O5=""),IF(($C$5*E11/'QLD Oct 2020'!AQ5&lt; SUM('QLD Oct 2020'!L5:N5)),(0),($C$5*E11/'QLD Oct 2020'!AQ5-SUM('QLD Oct 2020'!L5:N5))*'QLD Oct 2020'!Z5/100)* 'QLD Oct 2020'!AQ5,IF(AND('QLD Oct 2020'!M5&gt;0,'QLD Oct 2020'!N5=""),IF(($C$5*E11/'QLD Oct 2020'!AQ5&lt;'QLD Oct 2020'!M5+'QLD Oct 2020'!L5),(0),(($C$5*E11/'QLD Oct 2020'!AQ5-('QLD Oct 2020'!M5+'QLD Oct 2020'!L5))*'QLD Oct 2020'!Y5/100))*'QLD Oct 2020'!AQ5,IF(AND('QLD Oct 2020'!L5&gt;0,'QLD Oct 2020'!M5=""&gt;0),IF(($C$5*E11/'QLD Oct 2020'!AQ5&lt;'QLD Oct 2020'!L5),(0),($C$5*E11/'QLD Oct 2020'!AQ5-'QLD Oct 2020'!L5)*'QLD Oct 2020'!X5/100)*'QLD Oct 2020'!AQ5,0)))))</f>
        <v>0</v>
      </c>
      <c r="M11" s="115">
        <f>IF('QLD Oct 2020'!K5="",($C$5*F11/'QLD Oct 2020'!AR5*'QLD Oct 2020'!AC5/100)*'QLD Oct 2020'!AR5,IF($C$5*F11/'QLD Oct 2020'!AR5&gt;='QLD Oct 2020'!L5,('QLD Oct 2020'!L5*'QLD Oct 2020'!AC5/100)*'QLD Oct 2020'!AR5,($C$5*F11/'QLD Oct 2020'!AR5*'QLD Oct 2020'!AC5/100)*'QLD Oct 2020'!AR5))</f>
        <v>1468.181818181818</v>
      </c>
      <c r="N11" s="115">
        <f>IF(AND('QLD Oct 2020'!L5&gt;0,'QLD Oct 2020'!M5&gt;0),IF($C$5*F11/'QLD Oct 2020'!AR5&lt;'QLD Oct 2020'!L5,0,IF(($C$5*F11/'QLD Oct 2020'!AR5-'QLD Oct 2020'!L5)&lt;=('QLD Oct 2020'!M5+'QLD Oct 2020'!L5),((($C$5*F11/'QLD Oct 2020'!AR5-'QLD Oct 2020'!L5)*'QLD Oct 2020'!AD5/100))*'QLD Oct 2020'!AR5,((('QLD Oct 2020'!M5)*'QLD Oct 2020'!AD5/100)*'QLD Oct 2020'!AR5))),0)</f>
        <v>0</v>
      </c>
      <c r="O11" s="115">
        <f>IF(AND('QLD Oct 2020'!M5&gt;0,'QLD Oct 2020'!N5&gt;0),IF($C$5*F11/'QLD Oct 2020'!AR5&lt;('QLD Oct 2020'!L5+'QLD Oct 2020'!M5),0,IF(($C$5*F11/'QLD Oct 2020'!AR5-'QLD Oct 2020'!L5+'QLD Oct 2020'!M5)&lt;=('QLD Oct 2020'!L5+'QLD Oct 2020'!M5+'QLD Oct 2020'!N5),((($C$5*F11/'QLD Oct 2020'!AR5-('QLD Oct 2020'!L5+'QLD Oct 2020'!M5))*'QLD Oct 2020'!AE5/100))*'QLD Oct 2020'!AR5,('QLD Oct 2020'!N5*'QLD Oct 2020'!AE5/100)*'QLD Oct 2020'!AR5)),0)</f>
        <v>0</v>
      </c>
      <c r="P11" s="115">
        <f>IF(AND('QLD Oct 2020'!N5&gt;0,'QLD Oct 2020'!O5&gt;0),IF($C$5*F11/'QLD Oct 2020'!AR5&lt;('QLD Oct 2020'!L5+'QLD Oct 2020'!M5+'QLD Oct 2020'!N5),0,IF(($C$5*F11/'QLD Oct 2020'!AR5-'QLD Oct 2020'!L5+'QLD Oct 2020'!M5+'QLD Oct 2020'!N5)&lt;=('QLD Oct 2020'!L5+'QLD Oct 2020'!M5+'QLD Oct 2020'!N5+'QLD Oct 2020'!O5),(($C$5*F11/'QLD Oct 2020'!AR5-('QLD Oct 2020'!L5+'QLD Oct 2020'!M5+'QLD Oct 2020'!N5))*'QLD Oct 2020'!AF5/100)*'QLD Oct 2020'!AR5,('QLD Oct 2020'!O5*'QLD Oct 2020'!AF5/100)*'QLD Oct 2020'!AR5)),0)</f>
        <v>0</v>
      </c>
      <c r="Q11" s="115">
        <f>IF(AND('QLD Oct 2020'!P5&gt;0,'QLD Oct 2020'!P5&gt;0),IF($C$5*F11/'QLD Oct 2020'!AR5&lt;('QLD Oct 2020'!L5+'QLD Oct 2020'!M5+'QLD Oct 2020'!N5+'QLD Oct 2020'!O5),0,IF(($C$5*F11/'QLD Oct 2020'!AR5-'QLD Oct 2020'!L5+'QLD Oct 2020'!M5+'QLD Oct 2020'!N5+'QLD Oct 2020'!O5)&lt;=('QLD Oct 2020'!L5+'QLD Oct 2020'!M5+'QLD Oct 2020'!N5+'QLD Oct 2020'!O5+'QLD Oct 2020'!P5),(($C$5*F11/'QLD Oct 2020'!AR5-('QLD Oct 2020'!L5+'QLD Oct 2020'!M5+'QLD Oct 2020'!N5+'QLD Oct 2020'!O5))*'QLD Oct 2020'!AG5/100)*'QLD Oct 2020'!AR5,('QLD Oct 2020'!P5*'QLD Oct 2020'!AG5/100)*'QLD Oct 2020'!AR5)),0)</f>
        <v>0</v>
      </c>
      <c r="R11" s="115">
        <f>IF(AND('QLD Oct 2020'!P5&gt;0,'QLD Oct 2020'!O5&gt;0),IF(($C$5*F11/'QLD Oct 2020'!AR5&lt;SUM('QLD Oct 2020'!L5:P5)),(0),($C$5*F11/'QLD Oct 2020'!AR5-SUM('QLD Oct 2020'!L5:P5))*'QLD Oct 2020'!AB5/100)* 'QLD Oct 2020'!AR5,IF(AND('QLD Oct 2020'!O5&gt;0,'QLD Oct 2020'!P5=""),IF(($C$5*F11/'QLD Oct 2020'!AR5&lt; SUM('QLD Oct 2020'!L5:O5)),(0),($C$5*F11/'QLD Oct 2020'!AR5-SUM('QLD Oct 2020'!L5:O5))*'QLD Oct 2020'!AG5/100)* 'QLD Oct 2020'!AR5,IF(AND('QLD Oct 2020'!N5&gt;0,'QLD Oct 2020'!O5=""),IF(($C$5*F11/'QLD Oct 2020'!AR5&lt; SUM('QLD Oct 2020'!L5:N5)),(0),($C$5*F11/'QLD Oct 2020'!AR5-SUM('QLD Oct 2020'!L5:N5))*'QLD Oct 2020'!AF5/100)* 'QLD Oct 2020'!AR5,IF(AND('QLD Oct 2020'!M5&gt;0,'QLD Oct 2020'!N5=""),IF(($C$5*F11/'QLD Oct 2020'!AR5&lt;'QLD Oct 2020'!M5+'QLD Oct 2020'!L5),(0),(($C$5*F11/'QLD Oct 2020'!AR5-('QLD Oct 2020'!M5+'QLD Oct 2020'!L5))*'QLD Oct 2020'!AE5/100))*'QLD Oct 2020'!AR5,IF(AND('QLD Oct 2020'!L5&gt;0,'QLD Oct 2020'!M5=""&gt;0),IF(($C$5*F11/'QLD Oct 2020'!AR5&lt;'QLD Oct 2020'!L5),(0),($C$5*F11/'QLD Oct 2020'!AR5-'QLD Oct 2020'!L5)*'QLD Oct 2020'!AD5/100)*'QLD Oct 2020'!AR5,0)))))</f>
        <v>0</v>
      </c>
      <c r="S11" s="203">
        <f t="shared" ref="S11" si="10">SUM(G11:R11)</f>
        <v>2936.363636363636</v>
      </c>
      <c r="T11" s="220">
        <f t="shared" ref="T11" si="11">S11+D11</f>
        <v>3356.113636363636</v>
      </c>
      <c r="U11" s="118">
        <f t="shared" ref="U11" si="12">T11*1.1</f>
        <v>3691.7249999999999</v>
      </c>
      <c r="V11" s="119">
        <f>'QLD Oct 2020'!AT5</f>
        <v>0</v>
      </c>
      <c r="W11" s="119">
        <f>'QLD Oct 2020'!AU5</f>
        <v>15</v>
      </c>
      <c r="X11" s="119">
        <f>'QLD Oct 2020'!AV5</f>
        <v>0</v>
      </c>
      <c r="Y11" s="119">
        <f>'QLD Oct 2020'!AW5</f>
        <v>0</v>
      </c>
      <c r="Z11" s="225" t="str">
        <f t="shared" ref="Z11" si="13">IF(SUM(V11:Y11)=0,"No discount",IF(V11&gt;0,"Guaranteed off bill",IF(W11&gt;0,"Guaranteed off usage",IF(X11&gt;0,"Pay-on-time off bill","Pay-on-time off usage"))))</f>
        <v>Guaranteed off usage</v>
      </c>
      <c r="AA11" s="225" t="str">
        <f t="shared" ref="AA11" si="14">IF(OR(B11="Origin Energy",B11="Red Energy",B11="Powershop"),"Inclusive","Exclusive")</f>
        <v>Exclusive</v>
      </c>
      <c r="AB11" s="220">
        <f t="shared" ref="AB11" si="15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2915.6590909090905</v>
      </c>
      <c r="AC11" s="220">
        <f t="shared" ref="AC11" si="16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2915.6590909090905</v>
      </c>
      <c r="AD11" s="196">
        <f t="shared" ref="AD11" si="17">AB11*1.1</f>
        <v>3207.2249999999999</v>
      </c>
      <c r="AE11" s="196">
        <f t="shared" ref="AE11" si="18">AC11*1.1</f>
        <v>3207.2249999999999</v>
      </c>
      <c r="AF11" s="274">
        <f>'QLD Oct 2020'!BF5</f>
        <v>0</v>
      </c>
      <c r="AG11" s="121" t="str">
        <f>'QLD Oct 2020'!BG5</f>
        <v>n</v>
      </c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267"/>
      <c r="EF11" s="267"/>
      <c r="EG11" s="267"/>
      <c r="EH11" s="267"/>
      <c r="EI11" s="267"/>
      <c r="EJ11" s="267"/>
      <c r="EK11" s="267"/>
      <c r="EL11" s="267"/>
      <c r="EM11" s="267"/>
      <c r="EN11" s="267"/>
      <c r="EO11" s="267"/>
      <c r="EP11" s="267"/>
      <c r="EQ11" s="267"/>
      <c r="ER11" s="267"/>
    </row>
    <row r="12" spans="1:148" s="269" customFormat="1" ht="20" customHeight="1" thickBot="1" x14ac:dyDescent="0.25">
      <c r="A12" s="346"/>
      <c r="B12" s="208" t="str">
        <f>'QLD Oct 2020'!F6</f>
        <v>Discover Energy</v>
      </c>
      <c r="C12" s="241" t="str">
        <f>'QLD Oct 2020'!G6</f>
        <v>Budget</v>
      </c>
      <c r="D12" s="123">
        <f>365*'QLD Oct 2020'!H6/100</f>
        <v>417.7590909090909</v>
      </c>
      <c r="E12" s="217">
        <f>IF('QLD Oct 2020'!AQ6=3,0.5,IF('QLD Oct 2020'!AQ6=2,0.33,0))</f>
        <v>0.5</v>
      </c>
      <c r="F12" s="217">
        <f t="shared" ref="F12" si="19">1-E12</f>
        <v>0.5</v>
      </c>
      <c r="G12" s="123">
        <f>IF('QLD Oct 2020'!K6="",($C$5*E12/'QLD Oct 2020'!AQ6*'QLD Oct 2020'!W6/100)*'QLD Oct 2020'!AQ6,IF($C$5*E12/'QLD Oct 2020'!AQ6&gt;='QLD Oct 2020'!L6,('QLD Oct 2020'!L6*'QLD Oct 2020'!W6/100)*'QLD Oct 2020'!AQ6,($C$5*E12/'QLD Oct 2020'!AQ6*'QLD Oct 2020'!W6/100)*'QLD Oct 2020'!AQ6))</f>
        <v>1490.9090909090908</v>
      </c>
      <c r="H12" s="123">
        <f>IF(AND('QLD Oct 2020'!L6&gt;0,'QLD Oct 2020'!M6&gt;0),IF($C$5*E12/'QLD Oct 2020'!AQ6&lt;'QLD Oct 2020'!L6,0,IF(($C$5*E12/'QLD Oct 2020'!AQ6-'QLD Oct 2020'!L6)&lt;=('QLD Oct 2020'!M6+'QLD Oct 2020'!L6),((($C$5*E12/'QLD Oct 2020'!AQ6-'QLD Oct 2020'!L6)*'QLD Oct 2020'!X6/100))*'QLD Oct 2020'!AQ6,((('QLD Oct 2020'!M6)*'QLD Oct 2020'!X6/100)*'QLD Oct 2020'!AQ6))),0)</f>
        <v>0</v>
      </c>
      <c r="I12" s="123">
        <f>IF(AND('QLD Oct 2020'!M6&gt;0,'QLD Oct 2020'!N6&gt;0),IF($C$5*E12/'QLD Oct 2020'!AQ6&lt;('QLD Oct 2020'!L6+'QLD Oct 2020'!M6),0,IF(($C$5*E12/'QLD Oct 2020'!AQ6-'QLD Oct 2020'!L6+'QLD Oct 2020'!M6)&lt;=('QLD Oct 2020'!L6+'QLD Oct 2020'!M6+'QLD Oct 2020'!N6),((($C$5*E12/'QLD Oct 2020'!AQ6-('QLD Oct 2020'!L6+'QLD Oct 2020'!M6))*'QLD Oct 2020'!Y6/100))*'QLD Oct 2020'!AQ6,('QLD Oct 2020'!N6*'QLD Oct 2020'!Y6/100)*'QLD Oct 2020'!AQ6)),0)</f>
        <v>0</v>
      </c>
      <c r="J12" s="123">
        <f>IF(AND('QLD Oct 2020'!N6&gt;0,'QLD Oct 2020'!O6&gt;0),IF($C$5*E12/'QLD Oct 2020'!AQ6&lt;('QLD Oct 2020'!L6+'QLD Oct 2020'!M6+'QLD Oct 2020'!N6),0,IF(($C$5*E12/'QLD Oct 2020'!AQ6-'QLD Oct 2020'!L6+'QLD Oct 2020'!M6+'QLD Oct 2020'!N6)&lt;=('QLD Oct 2020'!L6+'QLD Oct 2020'!M6+'QLD Oct 2020'!N6+'QLD Oct 2020'!O6),(($C$5*E12/'QLD Oct 2020'!AQ6-('QLD Oct 2020'!L6+'QLD Oct 2020'!M6+'QLD Oct 2020'!N6))*'QLD Oct 2020'!Z6/100)*'QLD Oct 2020'!AQ6,('QLD Oct 2020'!O6*'QLD Oct 2020'!Z6/100)*'QLD Oct 2020'!AQ6)),0)</f>
        <v>0</v>
      </c>
      <c r="K12" s="123">
        <f>IF(AND('QLD Oct 2020'!O6&gt;0,'QLD Oct 2020'!P6&gt;0),IF($C$5*E12/'QLD Oct 2020'!AQ6&lt;('QLD Oct 2020'!L6+'QLD Oct 2020'!M6+'QLD Oct 2020'!N6+'QLD Oct 2020'!O6),0,IF(($C$5*E12/'QLD Oct 2020'!AQ6-'QLD Oct 2020'!L6+'QLD Oct 2020'!M6+'QLD Oct 2020'!N6+'QLD Oct 2020'!O6)&lt;=('QLD Oct 2020'!L6+'QLD Oct 2020'!M6+'QLD Oct 2020'!N6+'QLD Oct 2020'!O6+'QLD Oct 2020'!P6),(($C$5*E12/'QLD Oct 2020'!AQ6-('QLD Oct 2020'!L6+'QLD Oct 2020'!M6+'QLD Oct 2020'!N6+'QLD Oct 2020'!O6))*'QLD Oct 2020'!AA6/100)*'QLD Oct 2020'!AQ6,('QLD Oct 2020'!P6*'QLD Oct 2020'!AA6/100)*'QLD Oct 2020'!AQ6)),0)</f>
        <v>0</v>
      </c>
      <c r="L12" s="123">
        <f>IF(AND('QLD Oct 2020'!P6&gt;0,'QLD Oct 2020'!O6&gt;0),IF(($C$5*E12/'QLD Oct 2020'!AQ6&lt;SUM('QLD Oct 2020'!L6:P6)),(0),($C$5*E12/'QLD Oct 2020'!AQ6-SUM('QLD Oct 2020'!L6:P6))*'QLD Oct 2020'!AB6/100)* 'QLD Oct 2020'!AQ6,IF(AND('QLD Oct 2020'!O6&gt;0,'QLD Oct 2020'!P6=""),IF(($C$5*E12/'QLD Oct 2020'!AQ6&lt; SUM('QLD Oct 2020'!L6:O6)),(0),($C$5*E12/'QLD Oct 2020'!AQ6-SUM('QLD Oct 2020'!L6:O6))*'QLD Oct 2020'!AA6/100)* 'QLD Oct 2020'!AQ6,IF(AND('QLD Oct 2020'!N6&gt;0,'QLD Oct 2020'!O6=""),IF(($C$5*E12/'QLD Oct 2020'!AQ6&lt; SUM('QLD Oct 2020'!L6:N6)),(0),($C$5*E12/'QLD Oct 2020'!AQ6-SUM('QLD Oct 2020'!L6:N6))*'QLD Oct 2020'!Z6/100)* 'QLD Oct 2020'!AQ6,IF(AND('QLD Oct 2020'!M6&gt;0,'QLD Oct 2020'!N6=""),IF(($C$5*E12/'QLD Oct 2020'!AQ6&lt;'QLD Oct 2020'!M6+'QLD Oct 2020'!L6),(0),(($C$5*E12/'QLD Oct 2020'!AQ6-('QLD Oct 2020'!M6+'QLD Oct 2020'!L6))*'QLD Oct 2020'!Y6/100))*'QLD Oct 2020'!AQ6,IF(AND('QLD Oct 2020'!L6&gt;0,'QLD Oct 2020'!M6=""&gt;0),IF(($C$5*E12/'QLD Oct 2020'!AQ6&lt;'QLD Oct 2020'!L6),(0),($C$5*E12/'QLD Oct 2020'!AQ6-'QLD Oct 2020'!L6)*'QLD Oct 2020'!X6/100)*'QLD Oct 2020'!AQ6,0)))))</f>
        <v>0</v>
      </c>
      <c r="M12" s="123">
        <f>IF('QLD Oct 2020'!K6="",($C$5*F12/'QLD Oct 2020'!AR6*'QLD Oct 2020'!AC6/100)*'QLD Oct 2020'!AR6,IF($C$5*F12/'QLD Oct 2020'!AR6&gt;='QLD Oct 2020'!L6,('QLD Oct 2020'!L6*'QLD Oct 2020'!AC6/100)*'QLD Oct 2020'!AR6,($C$5*F12/'QLD Oct 2020'!AR6*'QLD Oct 2020'!AC6/100)*'QLD Oct 2020'!AR6))</f>
        <v>1490.9090909090908</v>
      </c>
      <c r="N12" s="123">
        <f>IF(AND('QLD Oct 2020'!L6&gt;0,'QLD Oct 2020'!M6&gt;0),IF($C$5*F12/'QLD Oct 2020'!AR6&lt;'QLD Oct 2020'!L6,0,IF(($C$5*F12/'QLD Oct 2020'!AR6-'QLD Oct 2020'!L6)&lt;=('QLD Oct 2020'!M6+'QLD Oct 2020'!L6),((($C$5*F12/'QLD Oct 2020'!AR6-'QLD Oct 2020'!L6)*'QLD Oct 2020'!AD6/100))*'QLD Oct 2020'!AR6,((('QLD Oct 2020'!M6)*'QLD Oct 2020'!AD6/100)*'QLD Oct 2020'!AR6))),0)</f>
        <v>0</v>
      </c>
      <c r="O12" s="123">
        <f>IF(AND('QLD Oct 2020'!M6&gt;0,'QLD Oct 2020'!N6&gt;0),IF($C$5*F12/'QLD Oct 2020'!AR6&lt;('QLD Oct 2020'!L6+'QLD Oct 2020'!M6),0,IF(($C$5*F12/'QLD Oct 2020'!AR6-'QLD Oct 2020'!L6+'QLD Oct 2020'!M6)&lt;=('QLD Oct 2020'!L6+'QLD Oct 2020'!M6+'QLD Oct 2020'!N6),((($C$5*F12/'QLD Oct 2020'!AR6-('QLD Oct 2020'!L6+'QLD Oct 2020'!M6))*'QLD Oct 2020'!AE6/100))*'QLD Oct 2020'!AR6,('QLD Oct 2020'!N6*'QLD Oct 2020'!AE6/100)*'QLD Oct 2020'!AR6)),0)</f>
        <v>0</v>
      </c>
      <c r="P12" s="123">
        <f>IF(AND('QLD Oct 2020'!N6&gt;0,'QLD Oct 2020'!O6&gt;0),IF($C$5*F12/'QLD Oct 2020'!AR6&lt;('QLD Oct 2020'!L6+'QLD Oct 2020'!M6+'QLD Oct 2020'!N6),0,IF(($C$5*F12/'QLD Oct 2020'!AR6-'QLD Oct 2020'!L6+'QLD Oct 2020'!M6+'QLD Oct 2020'!N6)&lt;=('QLD Oct 2020'!L6+'QLD Oct 2020'!M6+'QLD Oct 2020'!N6+'QLD Oct 2020'!O6),(($C$5*F12/'QLD Oct 2020'!AR6-('QLD Oct 2020'!L6+'QLD Oct 2020'!M6+'QLD Oct 2020'!N6))*'QLD Oct 2020'!AF6/100)*'QLD Oct 2020'!AR6,('QLD Oct 2020'!O6*'QLD Oct 2020'!AF6/100)*'QLD Oct 2020'!AR6)),0)</f>
        <v>0</v>
      </c>
      <c r="Q12" s="123">
        <f>IF(AND('QLD Oct 2020'!P6&gt;0,'QLD Oct 2020'!P6&gt;0),IF($C$5*F12/'QLD Oct 2020'!AR6&lt;('QLD Oct 2020'!L6+'QLD Oct 2020'!M6+'QLD Oct 2020'!N6+'QLD Oct 2020'!O6),0,IF(($C$5*F12/'QLD Oct 2020'!AR6-'QLD Oct 2020'!L6+'QLD Oct 2020'!M6+'QLD Oct 2020'!N6+'QLD Oct 2020'!O6)&lt;=('QLD Oct 2020'!L6+'QLD Oct 2020'!M6+'QLD Oct 2020'!N6+'QLD Oct 2020'!O6+'QLD Oct 2020'!P6),(($C$5*F12/'QLD Oct 2020'!AR6-('QLD Oct 2020'!L6+'QLD Oct 2020'!M6+'QLD Oct 2020'!N6+'QLD Oct 2020'!O6))*'QLD Oct 2020'!AG6/100)*'QLD Oct 2020'!AR6,('QLD Oct 2020'!P6*'QLD Oct 2020'!AG6/100)*'QLD Oct 2020'!AR6)),0)</f>
        <v>0</v>
      </c>
      <c r="R12" s="123">
        <f>IF(AND('QLD Oct 2020'!P6&gt;0,'QLD Oct 2020'!O6&gt;0),IF(($C$5*F12/'QLD Oct 2020'!AR6&lt;SUM('QLD Oct 2020'!L6:P6)),(0),($C$5*F12/'QLD Oct 2020'!AR6-SUM('QLD Oct 2020'!L6:P6))*'QLD Oct 2020'!AB6/100)* 'QLD Oct 2020'!AR6,IF(AND('QLD Oct 2020'!O6&gt;0,'QLD Oct 2020'!P6=""),IF(($C$5*F12/'QLD Oct 2020'!AR6&lt; SUM('QLD Oct 2020'!L6:O6)),(0),($C$5*F12/'QLD Oct 2020'!AR6-SUM('QLD Oct 2020'!L6:O6))*'QLD Oct 2020'!AG6/100)* 'QLD Oct 2020'!AR6,IF(AND('QLD Oct 2020'!N6&gt;0,'QLD Oct 2020'!O6=""),IF(($C$5*F12/'QLD Oct 2020'!AR6&lt; SUM('QLD Oct 2020'!L6:N6)),(0),($C$5*F12/'QLD Oct 2020'!AR6-SUM('QLD Oct 2020'!L6:N6))*'QLD Oct 2020'!AF6/100)* 'QLD Oct 2020'!AR6,IF(AND('QLD Oct 2020'!M6&gt;0,'QLD Oct 2020'!N6=""),IF(($C$5*F12/'QLD Oct 2020'!AR6&lt;'QLD Oct 2020'!M6+'QLD Oct 2020'!L6),(0),(($C$5*F12/'QLD Oct 2020'!AR6-('QLD Oct 2020'!M6+'QLD Oct 2020'!L6))*'QLD Oct 2020'!AE6/100))*'QLD Oct 2020'!AR6,IF(AND('QLD Oct 2020'!L6&gt;0,'QLD Oct 2020'!M6=""&gt;0),IF(($C$5*F12/'QLD Oct 2020'!AR6&lt;'QLD Oct 2020'!L6),(0),($C$5*F12/'QLD Oct 2020'!AR6-'QLD Oct 2020'!L6)*'QLD Oct 2020'!AD6/100)*'QLD Oct 2020'!AR6,0)))))</f>
        <v>0</v>
      </c>
      <c r="S12" s="204">
        <f t="shared" ref="S12" si="20">SUM(G12:R12)</f>
        <v>2981.8181818181815</v>
      </c>
      <c r="T12" s="221">
        <f t="shared" ref="T12" si="21">S12+D12</f>
        <v>3399.5772727272724</v>
      </c>
      <c r="U12" s="126">
        <f t="shared" ref="U12" si="22">T12*1.1</f>
        <v>3739.5349999999999</v>
      </c>
      <c r="V12" s="127">
        <f>'QLD Oct 2020'!AT6</f>
        <v>0</v>
      </c>
      <c r="W12" s="127">
        <f>'QLD Oct 2020'!AU6</f>
        <v>15</v>
      </c>
      <c r="X12" s="127">
        <f>'QLD Oct 2020'!AV6</f>
        <v>0</v>
      </c>
      <c r="Y12" s="127">
        <f>'QLD Oct 2020'!AW6</f>
        <v>0</v>
      </c>
      <c r="Z12" s="226" t="str">
        <f t="shared" ref="Z12" si="23">IF(SUM(V12:Y12)=0,"No discount",IF(V12&gt;0,"Guaranteed off bill",IF(W12&gt;0,"Guaranteed off usage",IF(X12&gt;0,"Pay-on-time off bill","Pay-on-time off usage"))))</f>
        <v>Guaranteed off usage</v>
      </c>
      <c r="AA12" s="226" t="str">
        <f t="shared" ref="AA12" si="24">IF(OR(B12="Origin Energy",B12="Red Energy",B12="Powershop"),"Inclusive","Exclusive")</f>
        <v>Exclusive</v>
      </c>
      <c r="AB12" s="221">
        <f t="shared" ref="AB12" si="25">IF(AND(Z12="Guaranteed off bill",AA12="Inclusive"),((T12*1.1)-((T12*1.1)*V12/100))/1.1,IF(AND(Z12="Guaranteed off usage",AA12="Inclusive"),((T12*1.1)-((S12*1.1)*W12/100))/1.1,IF(AND(Z12="Guaranteed off bill",AA12="Exclusive"),T12-(T12*V12/100),IF(AND(Z12="Guaranteed off usage",AA12="Exclusive"),T12-(S12*W12/100),IF(AA12="Inclusive",((T12*1.1))/1.1,T12)))))</f>
        <v>2952.3045454545454</v>
      </c>
      <c r="AC12" s="221">
        <f t="shared" ref="AC12" si="26">IF(AND(Z12="Pay-on-time off bill",AA12="Inclusive"),((AB12*1.1)-((AB12*1.1)*X12/100))/1.1,IF(AND(Z12="Pay-on-time off usage",AA12="Inclusive"),((AB12*1.1)-((S12*1.1)*Y12/100))/1.1,IF(AND(Z12="Pay-on-time off bill",AA12="Exclusive"),AB12-(AB12*X12/100),IF(AND(Z12="Pay-on-time off usage",AA12="Exclusive"),AB12-(S12*Y12/100),IF(AA12="Inclusive",((AB12*1.1))/1.1,AB12)))))</f>
        <v>2952.3045454545454</v>
      </c>
      <c r="AD12" s="230">
        <f t="shared" ref="AD12" si="27">AB12*1.1</f>
        <v>3247.5350000000003</v>
      </c>
      <c r="AE12" s="230">
        <f t="shared" ref="AE12" si="28">AC12*1.1</f>
        <v>3247.5350000000003</v>
      </c>
      <c r="AF12" s="275">
        <f>'QLD Oct 2020'!BF6</f>
        <v>0</v>
      </c>
      <c r="AG12" s="129" t="str">
        <f>'QLD Oct 2020'!BG6</f>
        <v>n</v>
      </c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267"/>
      <c r="DP12" s="267"/>
      <c r="DQ12" s="267"/>
      <c r="DR12" s="267"/>
      <c r="DS12" s="267"/>
      <c r="DT12" s="267"/>
      <c r="DU12" s="267"/>
      <c r="DV12" s="267"/>
      <c r="DW12" s="267"/>
      <c r="DX12" s="267"/>
      <c r="DY12" s="267"/>
      <c r="DZ12" s="267"/>
      <c r="EA12" s="267"/>
      <c r="EB12" s="267"/>
      <c r="EC12" s="267"/>
      <c r="ED12" s="267"/>
      <c r="EE12" s="267"/>
      <c r="EF12" s="267"/>
      <c r="EG12" s="267"/>
      <c r="EH12" s="267"/>
      <c r="EI12" s="267"/>
      <c r="EJ12" s="267"/>
      <c r="EK12" s="267"/>
      <c r="EL12" s="267"/>
      <c r="EM12" s="267"/>
      <c r="EN12" s="267"/>
      <c r="EO12" s="267"/>
      <c r="EP12" s="267"/>
      <c r="EQ12" s="267"/>
      <c r="ER12" s="267"/>
    </row>
    <row r="13" spans="1:148" ht="20" customHeight="1" thickTop="1" x14ac:dyDescent="0.2">
      <c r="A13" s="347" t="str">
        <f>'QLD Oct 2020'!D7</f>
        <v>Envestra Brisbane North</v>
      </c>
      <c r="B13" s="207" t="str">
        <f>'QLD Oct 2020'!F7</f>
        <v>AGL</v>
      </c>
      <c r="C13" s="240" t="str">
        <f>'QLD Oct 2020'!G7</f>
        <v>Business Essential Saver</v>
      </c>
      <c r="D13" s="115">
        <f>365*'QLD Oct 2020'!H7/100</f>
        <v>254.1063636363636</v>
      </c>
      <c r="E13" s="216">
        <f>IF('QLD Oct 2020'!AQ7=3,0.5,IF('QLD Oct 2020'!AQ7=2,0.33,0))</f>
        <v>0.5</v>
      </c>
      <c r="F13" s="216">
        <f t="shared" si="3"/>
        <v>0.5</v>
      </c>
      <c r="G13" s="115">
        <f>IF('QLD Oct 2020'!K7="",($C$5*E13/'QLD Oct 2020'!AQ7*'QLD Oct 2020'!W7/100)*'QLD Oct 2020'!AQ7,IF($C$5*E13/'QLD Oct 2020'!AQ7&gt;='QLD Oct 2020'!L7,('QLD Oct 2020'!L7*'QLD Oct 2020'!W7/100)*'QLD Oct 2020'!AQ7,($C$5*E13/'QLD Oct 2020'!AQ7*'QLD Oct 2020'!W7/100)*'QLD Oct 2020'!AQ7))</f>
        <v>1663.6363636363635</v>
      </c>
      <c r="H13" s="115">
        <f>IF(AND('QLD Oct 2020'!L7&gt;0,'QLD Oct 2020'!M7&gt;0),IF($C$5*E13/'QLD Oct 2020'!AQ7&lt;'QLD Oct 2020'!L7,0,IF(($C$5*E13/'QLD Oct 2020'!AQ7-'QLD Oct 2020'!L7)&lt;=('QLD Oct 2020'!M7+'QLD Oct 2020'!L7),((($C$5*E13/'QLD Oct 2020'!AQ7-'QLD Oct 2020'!L7)*'QLD Oct 2020'!X7/100))*'QLD Oct 2020'!AQ7,((('QLD Oct 2020'!M7)*'QLD Oct 2020'!X7/100)*'QLD Oct 2020'!AQ7))),0)</f>
        <v>0</v>
      </c>
      <c r="I13" s="115">
        <f>IF(AND('QLD Oct 2020'!M7&gt;0,'QLD Oct 2020'!N7&gt;0),IF($C$5*E13/'QLD Oct 2020'!AQ7&lt;('QLD Oct 2020'!L7+'QLD Oct 2020'!M7),0,IF(($C$5*E13/'QLD Oct 2020'!AQ7-'QLD Oct 2020'!L7+'QLD Oct 2020'!M7)&lt;=('QLD Oct 2020'!L7+'QLD Oct 2020'!M7+'QLD Oct 2020'!N7),((($C$5*E13/'QLD Oct 2020'!AQ7-('QLD Oct 2020'!L7+'QLD Oct 2020'!M7))*'QLD Oct 2020'!Y7/100))*'QLD Oct 2020'!AQ7,('QLD Oct 2020'!N7*'QLD Oct 2020'!Y7/100)*'QLD Oct 2020'!AQ7)),0)</f>
        <v>0</v>
      </c>
      <c r="J13" s="115">
        <f>IF(AND('QLD Oct 2020'!N7&gt;0,'QLD Oct 2020'!O7&gt;0),IF($C$5*E13/'QLD Oct 2020'!AQ7&lt;('QLD Oct 2020'!L7+'QLD Oct 2020'!M7+'QLD Oct 2020'!N7),0,IF(($C$5*E13/'QLD Oct 2020'!AQ7-'QLD Oct 2020'!L7+'QLD Oct 2020'!M7+'QLD Oct 2020'!N7)&lt;=('QLD Oct 2020'!L7+'QLD Oct 2020'!M7+'QLD Oct 2020'!N7+'QLD Oct 2020'!O7),(($C$5*E13/'QLD Oct 2020'!AQ7-('QLD Oct 2020'!L7+'QLD Oct 2020'!M7+'QLD Oct 2020'!N7))*'QLD Oct 2020'!Z7/100)*'QLD Oct 2020'!AQ7,('QLD Oct 2020'!O7*'QLD Oct 2020'!Z7/100)*'QLD Oct 2020'!AQ7)),0)</f>
        <v>0</v>
      </c>
      <c r="K13" s="115">
        <f>IF(AND('QLD Oct 2020'!O7&gt;0,'QLD Oct 2020'!P7&gt;0),IF($C$5*E13/'QLD Oct 2020'!AQ7&lt;('QLD Oct 2020'!L7+'QLD Oct 2020'!M7+'QLD Oct 2020'!N7+'QLD Oct 2020'!O7),0,IF(($C$5*E13/'QLD Oct 2020'!AQ7-'QLD Oct 2020'!L7+'QLD Oct 2020'!M7+'QLD Oct 2020'!N7+'QLD Oct 2020'!O7)&lt;=('QLD Oct 2020'!L7+'QLD Oct 2020'!M7+'QLD Oct 2020'!N7+'QLD Oct 2020'!O7+'QLD Oct 2020'!P7),(($C$5*E13/'QLD Oct 2020'!AQ7-('QLD Oct 2020'!L7+'QLD Oct 2020'!M7+'QLD Oct 2020'!N7+'QLD Oct 2020'!O7))*'QLD Oct 2020'!AA7/100)*'QLD Oct 2020'!AQ7,('QLD Oct 2020'!P7*'QLD Oct 2020'!AA7/100)*'QLD Oct 2020'!AQ7)),0)</f>
        <v>0</v>
      </c>
      <c r="L13" s="115">
        <f>IF(AND('QLD Oct 2020'!P7&gt;0,'QLD Oct 2020'!O7&gt;0),IF(($C$5*E13/'QLD Oct 2020'!AQ7&lt;SUM('QLD Oct 2020'!L7:P7)),(0),($C$5*E13/'QLD Oct 2020'!AQ7-SUM('QLD Oct 2020'!L7:P7))*'QLD Oct 2020'!AB7/100)* 'QLD Oct 2020'!AQ7,IF(AND('QLD Oct 2020'!O7&gt;0,'QLD Oct 2020'!P7=""),IF(($C$5*E13/'QLD Oct 2020'!AQ7&lt; SUM('QLD Oct 2020'!L7:O7)),(0),($C$5*E13/'QLD Oct 2020'!AQ7-SUM('QLD Oct 2020'!L7:O7))*'QLD Oct 2020'!AA7/100)* 'QLD Oct 2020'!AQ7,IF(AND('QLD Oct 2020'!N7&gt;0,'QLD Oct 2020'!O7=""),IF(($C$5*E13/'QLD Oct 2020'!AQ7&lt; SUM('QLD Oct 2020'!L7:N7)),(0),($C$5*E13/'QLD Oct 2020'!AQ7-SUM('QLD Oct 2020'!L7:N7))*'QLD Oct 2020'!Z7/100)* 'QLD Oct 2020'!AQ7,IF(AND('QLD Oct 2020'!M7&gt;0,'QLD Oct 2020'!N7=""),IF(($C$5*E13/'QLD Oct 2020'!AQ7&lt;'QLD Oct 2020'!M7+'QLD Oct 2020'!L7),(0),(($C$5*E13/'QLD Oct 2020'!AQ7-('QLD Oct 2020'!M7+'QLD Oct 2020'!L7))*'QLD Oct 2020'!Y7/100))*'QLD Oct 2020'!AQ7,IF(AND('QLD Oct 2020'!L7&gt;0,'QLD Oct 2020'!M7=""&gt;0),IF(($C$5*E13/'QLD Oct 2020'!AQ7&lt;'QLD Oct 2020'!L7),(0),($C$5*E13/'QLD Oct 2020'!AQ7-'QLD Oct 2020'!L7)*'QLD Oct 2020'!X7/100)*'QLD Oct 2020'!AQ7,0)))))</f>
        <v>0</v>
      </c>
      <c r="M13" s="115">
        <f>IF('QLD Oct 2020'!K7="",($C$5*F13/'QLD Oct 2020'!AR7*'QLD Oct 2020'!AC7/100)*'QLD Oct 2020'!AR7,IF($C$5*F13/'QLD Oct 2020'!AR7&gt;='QLD Oct 2020'!L7,('QLD Oct 2020'!L7*'QLD Oct 2020'!AC7/100)*'QLD Oct 2020'!AR7,($C$5*F13/'QLD Oct 2020'!AR7*'QLD Oct 2020'!AC7/100)*'QLD Oct 2020'!AR7))</f>
        <v>1663.6363636363635</v>
      </c>
      <c r="N13" s="115">
        <f>IF(AND('QLD Oct 2020'!L7&gt;0,'QLD Oct 2020'!M7&gt;0),IF($C$5*F13/'QLD Oct 2020'!AR7&lt;'QLD Oct 2020'!L7,0,IF(($C$5*F13/'QLD Oct 2020'!AR7-'QLD Oct 2020'!L7)&lt;=('QLD Oct 2020'!M7+'QLD Oct 2020'!L7),((($C$5*F13/'QLD Oct 2020'!AR7-'QLD Oct 2020'!L7)*'QLD Oct 2020'!AD7/100))*'QLD Oct 2020'!AR7,((('QLD Oct 2020'!M7)*'QLD Oct 2020'!AD7/100)*'QLD Oct 2020'!AR7))),0)</f>
        <v>0</v>
      </c>
      <c r="O13" s="115">
        <f>IF(AND('QLD Oct 2020'!M7&gt;0,'QLD Oct 2020'!N7&gt;0),IF($C$5*F13/'QLD Oct 2020'!AR7&lt;('QLD Oct 2020'!L7+'QLD Oct 2020'!M7),0,IF(($C$5*F13/'QLD Oct 2020'!AR7-'QLD Oct 2020'!L7+'QLD Oct 2020'!M7)&lt;=('QLD Oct 2020'!L7+'QLD Oct 2020'!M7+'QLD Oct 2020'!N7),((($C$5*F13/'QLD Oct 2020'!AR7-('QLD Oct 2020'!L7+'QLD Oct 2020'!M7))*'QLD Oct 2020'!AE7/100))*'QLD Oct 2020'!AR7,('QLD Oct 2020'!N7*'QLD Oct 2020'!AE7/100)*'QLD Oct 2020'!AR7)),0)</f>
        <v>0</v>
      </c>
      <c r="P13" s="115">
        <f>IF(AND('QLD Oct 2020'!N7&gt;0,'QLD Oct 2020'!O7&gt;0),IF($C$5*F13/'QLD Oct 2020'!AR7&lt;('QLD Oct 2020'!L7+'QLD Oct 2020'!M7+'QLD Oct 2020'!N7),0,IF(($C$5*F13/'QLD Oct 2020'!AR7-'QLD Oct 2020'!L7+'QLD Oct 2020'!M7+'QLD Oct 2020'!N7)&lt;=('QLD Oct 2020'!L7+'QLD Oct 2020'!M7+'QLD Oct 2020'!N7+'QLD Oct 2020'!O7),(($C$5*F13/'QLD Oct 2020'!AR7-('QLD Oct 2020'!L7+'QLD Oct 2020'!M7+'QLD Oct 2020'!N7))*'QLD Oct 2020'!AF7/100)*'QLD Oct 2020'!AR7,('QLD Oct 2020'!O7*'QLD Oct 2020'!AF7/100)*'QLD Oct 2020'!AR7)),0)</f>
        <v>0</v>
      </c>
      <c r="Q13" s="115">
        <f>IF(AND('QLD Oct 2020'!P7&gt;0,'QLD Oct 2020'!P7&gt;0),IF($C$5*F13/'QLD Oct 2020'!AR7&lt;('QLD Oct 2020'!L7+'QLD Oct 2020'!M7+'QLD Oct 2020'!N7+'QLD Oct 2020'!O7),0,IF(($C$5*F13/'QLD Oct 2020'!AR7-'QLD Oct 2020'!L7+'QLD Oct 2020'!M7+'QLD Oct 2020'!N7+'QLD Oct 2020'!O7)&lt;=('QLD Oct 2020'!L7+'QLD Oct 2020'!M7+'QLD Oct 2020'!N7+'QLD Oct 2020'!O7+'QLD Oct 2020'!P7),(($C$5*F13/'QLD Oct 2020'!AR7-('QLD Oct 2020'!L7+'QLD Oct 2020'!M7+'QLD Oct 2020'!N7+'QLD Oct 2020'!O7))*'QLD Oct 2020'!AG7/100)*'QLD Oct 2020'!AR7,('QLD Oct 2020'!P7*'QLD Oct 2020'!AG7/100)*'QLD Oct 2020'!AR7)),0)</f>
        <v>0</v>
      </c>
      <c r="R13" s="115">
        <f>IF(AND('QLD Oct 2020'!P7&gt;0,'QLD Oct 2020'!O7&gt;0),IF(($C$5*F13/'QLD Oct 2020'!AR7&lt;SUM('QLD Oct 2020'!L7:P7)),(0),($C$5*F13/'QLD Oct 2020'!AR7-SUM('QLD Oct 2020'!L7:P7))*'QLD Oct 2020'!AB7/100)* 'QLD Oct 2020'!AR7,IF(AND('QLD Oct 2020'!O7&gt;0,'QLD Oct 2020'!P7=""),IF(($C$5*F13/'QLD Oct 2020'!AR7&lt; SUM('QLD Oct 2020'!L7:O7)),(0),($C$5*F13/'QLD Oct 2020'!AR7-SUM('QLD Oct 2020'!L7:O7))*'QLD Oct 2020'!AG7/100)* 'QLD Oct 2020'!AR7,IF(AND('QLD Oct 2020'!N7&gt;0,'QLD Oct 2020'!O7=""),IF(($C$5*F13/'QLD Oct 2020'!AR7&lt; SUM('QLD Oct 2020'!L7:N7)),(0),($C$5*F13/'QLD Oct 2020'!AR7-SUM('QLD Oct 2020'!L7:N7))*'QLD Oct 2020'!AF7/100)* 'QLD Oct 2020'!AR7,IF(AND('QLD Oct 2020'!M7&gt;0,'QLD Oct 2020'!N7=""),IF(($C$5*F13/'QLD Oct 2020'!AR7&lt;'QLD Oct 2020'!M7+'QLD Oct 2020'!L7),(0),(($C$5*F13/'QLD Oct 2020'!AR7-('QLD Oct 2020'!M7+'QLD Oct 2020'!L7))*'QLD Oct 2020'!AE7/100))*'QLD Oct 2020'!AR7,IF(AND('QLD Oct 2020'!L7&gt;0,'QLD Oct 2020'!M7=""&gt;0),IF(($C$5*F13/'QLD Oct 2020'!AR7&lt;'QLD Oct 2020'!L7),(0),($C$5*F13/'QLD Oct 2020'!AR7-'QLD Oct 2020'!L7)*'QLD Oct 2020'!AD7/100)*'QLD Oct 2020'!AR7,0)))))</f>
        <v>0</v>
      </c>
      <c r="S13" s="203">
        <f t="shared" si="4"/>
        <v>3327.272727272727</v>
      </c>
      <c r="T13" s="220">
        <f t="shared" si="5"/>
        <v>3581.3790909090908</v>
      </c>
      <c r="U13" s="118">
        <f t="shared" si="6"/>
        <v>3939.5170000000003</v>
      </c>
      <c r="V13" s="119">
        <f>'QLD Oct 2020'!AT7</f>
        <v>0</v>
      </c>
      <c r="W13" s="119">
        <f>'QLD Oct 2020'!AU7</f>
        <v>0</v>
      </c>
      <c r="X13" s="119">
        <f>'QLD Oct 2020'!AV7</f>
        <v>0</v>
      </c>
      <c r="Y13" s="119">
        <f>'QLD Oct 2020'!AW7</f>
        <v>0</v>
      </c>
      <c r="Z13" s="225" t="str">
        <f t="shared" si="7"/>
        <v>No discount</v>
      </c>
      <c r="AA13" s="225" t="str">
        <f t="shared" si="8"/>
        <v>Exclusive</v>
      </c>
      <c r="AB13" s="220">
        <f t="shared" si="0"/>
        <v>3581.3790909090908</v>
      </c>
      <c r="AC13" s="220">
        <f t="shared" si="1"/>
        <v>3581.3790909090908</v>
      </c>
      <c r="AD13" s="196">
        <f t="shared" si="2"/>
        <v>3939.5170000000003</v>
      </c>
      <c r="AE13" s="196">
        <f t="shared" si="2"/>
        <v>3939.5170000000003</v>
      </c>
      <c r="AF13" s="274">
        <f>'QLD Oct 2020'!BF7</f>
        <v>0</v>
      </c>
      <c r="AG13" s="121" t="str">
        <f>'QLD Oct 2020'!BG7</f>
        <v>n</v>
      </c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2"/>
      <c r="CM13" s="262"/>
      <c r="CN13" s="262"/>
      <c r="CO13" s="262"/>
      <c r="CP13" s="262"/>
      <c r="CQ13" s="262"/>
      <c r="CR13" s="262"/>
      <c r="CS13" s="262"/>
      <c r="CT13" s="262"/>
      <c r="CU13" s="262"/>
      <c r="CV13" s="262"/>
      <c r="CW13" s="262"/>
      <c r="CX13" s="262"/>
      <c r="CY13" s="262"/>
      <c r="CZ13" s="262"/>
      <c r="DA13" s="262"/>
      <c r="DB13" s="262"/>
      <c r="DC13" s="262"/>
      <c r="DD13" s="262"/>
      <c r="DE13" s="262"/>
      <c r="DF13" s="262"/>
      <c r="DG13" s="262"/>
      <c r="DH13" s="262"/>
      <c r="DI13" s="262"/>
      <c r="DJ13" s="262"/>
      <c r="DK13" s="262"/>
      <c r="DL13" s="262"/>
      <c r="DM13" s="262"/>
      <c r="DN13" s="262"/>
      <c r="DO13" s="262"/>
      <c r="DP13" s="262"/>
      <c r="DQ13" s="262"/>
      <c r="DR13" s="262"/>
      <c r="DS13" s="262"/>
      <c r="DT13" s="262"/>
      <c r="DU13" s="262"/>
      <c r="DV13" s="262"/>
      <c r="DW13" s="262"/>
      <c r="DX13" s="262"/>
      <c r="DY13" s="262"/>
      <c r="DZ13" s="262"/>
      <c r="EA13" s="262"/>
      <c r="EB13" s="262"/>
      <c r="EC13" s="262"/>
      <c r="ED13" s="262"/>
      <c r="EE13" s="262"/>
      <c r="EF13" s="262"/>
      <c r="EG13" s="262"/>
      <c r="EH13" s="262"/>
      <c r="EI13" s="262"/>
      <c r="EJ13" s="262"/>
      <c r="EK13" s="262"/>
      <c r="EL13" s="262"/>
      <c r="EM13" s="262"/>
      <c r="EN13" s="262"/>
      <c r="EO13" s="262"/>
      <c r="EP13" s="262"/>
      <c r="EQ13" s="262"/>
      <c r="ER13" s="262"/>
    </row>
    <row r="14" spans="1:148" ht="20" customHeight="1" x14ac:dyDescent="0.2">
      <c r="A14" s="345"/>
      <c r="B14" s="207" t="str">
        <f>'QLD Oct 2020'!F8</f>
        <v>Origin Energy</v>
      </c>
      <c r="C14" s="240" t="str">
        <f>'QLD Oct 2020'!G8</f>
        <v>Business Flexi</v>
      </c>
      <c r="D14" s="115">
        <f>365*'QLD Oct 2020'!H8/100</f>
        <v>238.90909090909091</v>
      </c>
      <c r="E14" s="216">
        <f>IF('QLD Oct 2020'!AQ8=3,0.5,IF('QLD Oct 2020'!AQ8=2,0.33,0))</f>
        <v>0.5</v>
      </c>
      <c r="F14" s="216">
        <f t="shared" si="3"/>
        <v>0.5</v>
      </c>
      <c r="G14" s="115">
        <f>IF('QLD Oct 2020'!K8="",($C$5*E14/'QLD Oct 2020'!AQ8*'QLD Oct 2020'!W8/100)*'QLD Oct 2020'!AQ8,IF($C$5*E14/'QLD Oct 2020'!AQ8&gt;='QLD Oct 2020'!L8,('QLD Oct 2020'!L8*'QLD Oct 2020'!W8/100)*'QLD Oct 2020'!AQ8,($C$5*E14/'QLD Oct 2020'!AQ8*'QLD Oct 2020'!W8/100)*'QLD Oct 2020'!AQ8))</f>
        <v>1417.090909090909</v>
      </c>
      <c r="H14" s="115">
        <f>IF(AND('QLD Oct 2020'!L8&gt;0,'QLD Oct 2020'!M8&gt;0),IF($C$5*E14/'QLD Oct 2020'!AQ8&lt;'QLD Oct 2020'!L8,0,IF(($C$5*E14/'QLD Oct 2020'!AQ8-'QLD Oct 2020'!L8)&lt;=('QLD Oct 2020'!M8+'QLD Oct 2020'!L8),((($C$5*E14/'QLD Oct 2020'!AQ8-'QLD Oct 2020'!L8)*'QLD Oct 2020'!X8/100))*'QLD Oct 2020'!AQ8,((('QLD Oct 2020'!M8)*'QLD Oct 2020'!X8/100)*'QLD Oct 2020'!AQ8))),0)</f>
        <v>476.00000000000006</v>
      </c>
      <c r="I14" s="115">
        <f>IF(AND('QLD Oct 2020'!M8&gt;0,'QLD Oct 2020'!N8&gt;0),IF($C$5*E14/'QLD Oct 2020'!AQ8&lt;('QLD Oct 2020'!L8+'QLD Oct 2020'!M8),0,IF(($C$5*E14/'QLD Oct 2020'!AQ8-'QLD Oct 2020'!L8+'QLD Oct 2020'!M8)&lt;=('QLD Oct 2020'!L8+'QLD Oct 2020'!M8+'QLD Oct 2020'!N8),((($C$5*E14/'QLD Oct 2020'!AQ8-('QLD Oct 2020'!L8+'QLD Oct 2020'!M8))*'QLD Oct 2020'!Y8/100))*'QLD Oct 2020'!AQ8,('QLD Oct 2020'!N8*'QLD Oct 2020'!Y8/100)*'QLD Oct 2020'!AQ8)),0)</f>
        <v>0</v>
      </c>
      <c r="J14" s="115">
        <f>IF(AND('QLD Oct 2020'!N8&gt;0,'QLD Oct 2020'!O8&gt;0),IF($C$5*E14/'QLD Oct 2020'!AQ8&lt;('QLD Oct 2020'!L8+'QLD Oct 2020'!M8+'QLD Oct 2020'!N8),0,IF(($C$5*E14/'QLD Oct 2020'!AQ8-'QLD Oct 2020'!L8+'QLD Oct 2020'!M8+'QLD Oct 2020'!N8)&lt;=('QLD Oct 2020'!L8+'QLD Oct 2020'!M8+'QLD Oct 2020'!N8+'QLD Oct 2020'!O8),(($C$5*E14/'QLD Oct 2020'!AQ8-('QLD Oct 2020'!L8+'QLD Oct 2020'!M8+'QLD Oct 2020'!N8))*'QLD Oct 2020'!Z8/100)*'QLD Oct 2020'!AQ8,('QLD Oct 2020'!O8*'QLD Oct 2020'!Z8/100)*'QLD Oct 2020'!AQ8)),0)</f>
        <v>0</v>
      </c>
      <c r="K14" s="115">
        <f>IF(AND('QLD Oct 2020'!O8&gt;0,'QLD Oct 2020'!P8&gt;0),IF($C$5*E14/'QLD Oct 2020'!AQ8&lt;('QLD Oct 2020'!L8+'QLD Oct 2020'!M8+'QLD Oct 2020'!N8+'QLD Oct 2020'!O8),0,IF(($C$5*E14/'QLD Oct 2020'!AQ8-'QLD Oct 2020'!L8+'QLD Oct 2020'!M8+'QLD Oct 2020'!N8+'QLD Oct 2020'!O8)&lt;=('QLD Oct 2020'!L8+'QLD Oct 2020'!M8+'QLD Oct 2020'!N8+'QLD Oct 2020'!O8+'QLD Oct 2020'!P8),(($C$5*E14/'QLD Oct 2020'!AQ8-('QLD Oct 2020'!L8+'QLD Oct 2020'!M8+'QLD Oct 2020'!N8+'QLD Oct 2020'!O8))*'QLD Oct 2020'!AA8/100)*'QLD Oct 2020'!AQ8,('QLD Oct 2020'!P8*'QLD Oct 2020'!AA8/100)*'QLD Oct 2020'!AQ8)),0)</f>
        <v>0</v>
      </c>
      <c r="L14" s="115">
        <f>IF(AND('QLD Oct 2020'!P8&gt;0,'QLD Oct 2020'!O8&gt;0),IF(($C$5*E14/'QLD Oct 2020'!AQ8&lt;SUM('QLD Oct 2020'!L8:P8)),(0),($C$5*E14/'QLD Oct 2020'!AQ8-SUM('QLD Oct 2020'!L8:P8))*'QLD Oct 2020'!AB8/100)* 'QLD Oct 2020'!AQ8,IF(AND('QLD Oct 2020'!O8&gt;0,'QLD Oct 2020'!P8=""),IF(($C$5*E14/'QLD Oct 2020'!AQ8&lt; SUM('QLD Oct 2020'!L8:O8)),(0),($C$5*E14/'QLD Oct 2020'!AQ8-SUM('QLD Oct 2020'!L8:O8))*'QLD Oct 2020'!AA8/100)* 'QLD Oct 2020'!AQ8,IF(AND('QLD Oct 2020'!N8&gt;0,'QLD Oct 2020'!O8=""),IF(($C$5*E14/'QLD Oct 2020'!AQ8&lt; SUM('QLD Oct 2020'!L8:N8)),(0),($C$5*E14/'QLD Oct 2020'!AQ8-SUM('QLD Oct 2020'!L8:N8))*'QLD Oct 2020'!Z8/100)* 'QLD Oct 2020'!AQ8,IF(AND('QLD Oct 2020'!M8&gt;0,'QLD Oct 2020'!N8=""),IF(($C$5*E14/'QLD Oct 2020'!AQ8&lt;'QLD Oct 2020'!M8+'QLD Oct 2020'!L8),(0),(($C$5*E14/'QLD Oct 2020'!AQ8-('QLD Oct 2020'!M8+'QLD Oct 2020'!L8))*'QLD Oct 2020'!Y8/100))*'QLD Oct 2020'!AQ8,IF(AND('QLD Oct 2020'!L8&gt;0,'QLD Oct 2020'!M8=""&gt;0),IF(($C$5*E14/'QLD Oct 2020'!AQ8&lt;'QLD Oct 2020'!L8),(0),($C$5*E14/'QLD Oct 2020'!AQ8-'QLD Oct 2020'!L8)*'QLD Oct 2020'!X8/100)*'QLD Oct 2020'!AQ8,0)))))</f>
        <v>0</v>
      </c>
      <c r="M14" s="115">
        <f>IF('QLD Oct 2020'!K8="",($C$5*F14/'QLD Oct 2020'!AR8*'QLD Oct 2020'!AC8/100)*'QLD Oct 2020'!AR8,IF($C$5*F14/'QLD Oct 2020'!AR8&gt;='QLD Oct 2020'!L8,('QLD Oct 2020'!L8*'QLD Oct 2020'!AC8/100)*'QLD Oct 2020'!AR8,($C$5*F14/'QLD Oct 2020'!AR8*'QLD Oct 2020'!AC8/100)*'QLD Oct 2020'!AR8))</f>
        <v>1417.090909090909</v>
      </c>
      <c r="N14" s="115">
        <f>IF(AND('QLD Oct 2020'!L8&gt;0,'QLD Oct 2020'!M8&gt;0),IF($C$5*F14/'QLD Oct 2020'!AR8&lt;'QLD Oct 2020'!L8,0,IF(($C$5*F14/'QLD Oct 2020'!AR8-'QLD Oct 2020'!L8)&lt;=('QLD Oct 2020'!M8+'QLD Oct 2020'!L8),((($C$5*F14/'QLD Oct 2020'!AR8-'QLD Oct 2020'!L8)*'QLD Oct 2020'!AD8/100))*'QLD Oct 2020'!AR8,((('QLD Oct 2020'!M8)*'QLD Oct 2020'!AD8/100)*'QLD Oct 2020'!AR8))),0)</f>
        <v>476.00000000000006</v>
      </c>
      <c r="O14" s="115">
        <f>IF(AND('QLD Oct 2020'!M8&gt;0,'QLD Oct 2020'!N8&gt;0),IF($C$5*F14/'QLD Oct 2020'!AR8&lt;('QLD Oct 2020'!L8+'QLD Oct 2020'!M8),0,IF(($C$5*F14/'QLD Oct 2020'!AR8-'QLD Oct 2020'!L8+'QLD Oct 2020'!M8)&lt;=('QLD Oct 2020'!L8+'QLD Oct 2020'!M8+'QLD Oct 2020'!N8),((($C$5*F14/'QLD Oct 2020'!AR8-('QLD Oct 2020'!L8+'QLD Oct 2020'!M8))*'QLD Oct 2020'!AE8/100))*'QLD Oct 2020'!AR8,('QLD Oct 2020'!N8*'QLD Oct 2020'!AE8/100)*'QLD Oct 2020'!AR8)),0)</f>
        <v>0</v>
      </c>
      <c r="P14" s="115">
        <f>IF(AND('QLD Oct 2020'!N8&gt;0,'QLD Oct 2020'!O8&gt;0),IF($C$5*F14/'QLD Oct 2020'!AR8&lt;('QLD Oct 2020'!L8+'QLD Oct 2020'!M8+'QLD Oct 2020'!N8),0,IF(($C$5*F14/'QLD Oct 2020'!AR8-'QLD Oct 2020'!L8+'QLD Oct 2020'!M8+'QLD Oct 2020'!N8)&lt;=('QLD Oct 2020'!L8+'QLD Oct 2020'!M8+'QLD Oct 2020'!N8+'QLD Oct 2020'!O8),(($C$5*F14/'QLD Oct 2020'!AR8-('QLD Oct 2020'!L8+'QLD Oct 2020'!M8+'QLD Oct 2020'!N8))*'QLD Oct 2020'!AF8/100)*'QLD Oct 2020'!AR8,('QLD Oct 2020'!O8*'QLD Oct 2020'!AF8/100)*'QLD Oct 2020'!AR8)),0)</f>
        <v>0</v>
      </c>
      <c r="Q14" s="115">
        <f>IF(AND('QLD Oct 2020'!P8&gt;0,'QLD Oct 2020'!P8&gt;0),IF($C$5*F14/'QLD Oct 2020'!AR8&lt;('QLD Oct 2020'!L8+'QLD Oct 2020'!M8+'QLD Oct 2020'!N8+'QLD Oct 2020'!O8),0,IF(($C$5*F14/'QLD Oct 2020'!AR8-'QLD Oct 2020'!L8+'QLD Oct 2020'!M8+'QLD Oct 2020'!N8+'QLD Oct 2020'!O8)&lt;=('QLD Oct 2020'!L8+'QLD Oct 2020'!M8+'QLD Oct 2020'!N8+'QLD Oct 2020'!O8+'QLD Oct 2020'!P8),(($C$5*F14/'QLD Oct 2020'!AR8-('QLD Oct 2020'!L8+'QLD Oct 2020'!M8+'QLD Oct 2020'!N8+'QLD Oct 2020'!O8))*'QLD Oct 2020'!AG8/100)*'QLD Oct 2020'!AR8,('QLD Oct 2020'!P8*'QLD Oct 2020'!AG8/100)*'QLD Oct 2020'!AR8)),0)</f>
        <v>0</v>
      </c>
      <c r="R14" s="115">
        <f>IF(AND('QLD Oct 2020'!P8&gt;0,'QLD Oct 2020'!O8&gt;0),IF(($C$5*F14/'QLD Oct 2020'!AR8&lt;SUM('QLD Oct 2020'!L8:P8)),(0),($C$5*F14/'QLD Oct 2020'!AR8-SUM('QLD Oct 2020'!L8:P8))*'QLD Oct 2020'!AB8/100)* 'QLD Oct 2020'!AR8,IF(AND('QLD Oct 2020'!O8&gt;0,'QLD Oct 2020'!P8=""),IF(($C$5*F14/'QLD Oct 2020'!AR8&lt; SUM('QLD Oct 2020'!L8:O8)),(0),($C$5*F14/'QLD Oct 2020'!AR8-SUM('QLD Oct 2020'!L8:O8))*'QLD Oct 2020'!AG8/100)* 'QLD Oct 2020'!AR8,IF(AND('QLD Oct 2020'!N8&gt;0,'QLD Oct 2020'!O8=""),IF(($C$5*F14/'QLD Oct 2020'!AR8&lt; SUM('QLD Oct 2020'!L8:N8)),(0),($C$5*F14/'QLD Oct 2020'!AR8-SUM('QLD Oct 2020'!L8:N8))*'QLD Oct 2020'!AF8/100)* 'QLD Oct 2020'!AR8,IF(AND('QLD Oct 2020'!M8&gt;0,'QLD Oct 2020'!N8=""),IF(($C$5*F14/'QLD Oct 2020'!AR8&lt;'QLD Oct 2020'!M8+'QLD Oct 2020'!L8),(0),(($C$5*F14/'QLD Oct 2020'!AR8-('QLD Oct 2020'!M8+'QLD Oct 2020'!L8))*'QLD Oct 2020'!AE8/100))*'QLD Oct 2020'!AR8,IF(AND('QLD Oct 2020'!L8&gt;0,'QLD Oct 2020'!M8=""&gt;0),IF(($C$5*F14/'QLD Oct 2020'!AR8&lt;'QLD Oct 2020'!L8),(0),($C$5*F14/'QLD Oct 2020'!AR8-'QLD Oct 2020'!L8)*'QLD Oct 2020'!AD8/100)*'QLD Oct 2020'!AR8,0)))))</f>
        <v>0</v>
      </c>
      <c r="S14" s="203">
        <f t="shared" si="4"/>
        <v>3786.181818181818</v>
      </c>
      <c r="T14" s="220">
        <f t="shared" si="5"/>
        <v>4025.090909090909</v>
      </c>
      <c r="U14" s="118">
        <f t="shared" si="6"/>
        <v>4427.6000000000004</v>
      </c>
      <c r="V14" s="119">
        <f>'QLD Oct 2020'!AT8</f>
        <v>6</v>
      </c>
      <c r="W14" s="119">
        <f>'QLD Oct 2020'!AU8</f>
        <v>0</v>
      </c>
      <c r="X14" s="119">
        <f>'QLD Oct 2020'!AV8</f>
        <v>0</v>
      </c>
      <c r="Y14" s="119">
        <f>'QLD Oct 2020'!AW8</f>
        <v>0</v>
      </c>
      <c r="Z14" s="225" t="str">
        <f t="shared" si="7"/>
        <v>Guaranteed off bill</v>
      </c>
      <c r="AA14" s="225" t="str">
        <f t="shared" si="8"/>
        <v>Inclusive</v>
      </c>
      <c r="AB14" s="220">
        <f t="shared" si="0"/>
        <v>3783.5854545454545</v>
      </c>
      <c r="AC14" s="220">
        <f t="shared" si="1"/>
        <v>3783.5854545454545</v>
      </c>
      <c r="AD14" s="196">
        <f t="shared" si="2"/>
        <v>4161.9440000000004</v>
      </c>
      <c r="AE14" s="196">
        <f t="shared" si="2"/>
        <v>4161.9440000000004</v>
      </c>
      <c r="AF14" s="274">
        <f>'QLD Oct 2020'!BF8</f>
        <v>12</v>
      </c>
      <c r="AG14" s="121" t="str">
        <f>'QLD Oct 2020'!BG8</f>
        <v>y</v>
      </c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262"/>
      <c r="DI14" s="262"/>
      <c r="DJ14" s="262"/>
      <c r="DK14" s="262"/>
      <c r="DL14" s="262"/>
      <c r="DM14" s="262"/>
      <c r="DN14" s="262"/>
      <c r="DO14" s="262"/>
      <c r="DP14" s="262"/>
      <c r="DQ14" s="262"/>
      <c r="DR14" s="262"/>
      <c r="DS14" s="262"/>
      <c r="DT14" s="262"/>
      <c r="DU14" s="262"/>
      <c r="DV14" s="262"/>
      <c r="DW14" s="262"/>
      <c r="DX14" s="262"/>
      <c r="DY14" s="262"/>
      <c r="DZ14" s="262"/>
      <c r="EA14" s="262"/>
      <c r="EB14" s="262"/>
      <c r="EC14" s="262"/>
      <c r="ED14" s="262"/>
      <c r="EE14" s="262"/>
      <c r="EF14" s="262"/>
      <c r="EG14" s="262"/>
      <c r="EH14" s="262"/>
      <c r="EI14" s="262"/>
      <c r="EJ14" s="262"/>
      <c r="EK14" s="262"/>
      <c r="EL14" s="262"/>
      <c r="EM14" s="262"/>
      <c r="EN14" s="262"/>
      <c r="EO14" s="262"/>
      <c r="EP14" s="262"/>
      <c r="EQ14" s="262"/>
      <c r="ER14" s="262"/>
    </row>
    <row r="15" spans="1:148" s="269" customFormat="1" ht="20" customHeight="1" x14ac:dyDescent="0.2">
      <c r="A15" s="345"/>
      <c r="B15" s="207" t="str">
        <f>'QLD Oct 2020'!F9</f>
        <v>Red Energy</v>
      </c>
      <c r="C15" s="240" t="str">
        <f>'QLD Oct 2020'!G9</f>
        <v>Business Saver</v>
      </c>
      <c r="D15" s="115">
        <f>365*'QLD Oct 2020'!H9/100</f>
        <v>255.5</v>
      </c>
      <c r="E15" s="216">
        <f>IF('QLD Oct 2020'!AQ9=3,0.5,IF('QLD Oct 2020'!AQ9=2,0.33,0))</f>
        <v>0.5</v>
      </c>
      <c r="F15" s="216">
        <f t="shared" si="3"/>
        <v>0.5</v>
      </c>
      <c r="G15" s="115">
        <f>IF('QLD Oct 2020'!K9="",($C$5*E15/'QLD Oct 2020'!AQ9*'QLD Oct 2020'!W9/100)*'QLD Oct 2020'!AQ9,IF($C$5*E15/'QLD Oct 2020'!AQ9&gt;='QLD Oct 2020'!L9,('QLD Oct 2020'!L9*'QLD Oct 2020'!W9/100)*'QLD Oct 2020'!AQ9,($C$5*E15/'QLD Oct 2020'!AQ9*'QLD Oct 2020'!W9/100)*'QLD Oct 2020'!AQ9))</f>
        <v>1260</v>
      </c>
      <c r="H15" s="115">
        <f>IF(AND('QLD Oct 2020'!L9&gt;0,'QLD Oct 2020'!M9&gt;0),IF($C$5*E15/'QLD Oct 2020'!AQ9&lt;'QLD Oct 2020'!L9,0,IF(($C$5*E15/'QLD Oct 2020'!AQ9-'QLD Oct 2020'!L9)&lt;=('QLD Oct 2020'!M9+'QLD Oct 2020'!L9),((($C$5*E15/'QLD Oct 2020'!AQ9-'QLD Oct 2020'!L9)*'QLD Oct 2020'!X9/100))*'QLD Oct 2020'!AQ9,((('QLD Oct 2020'!M9)*'QLD Oct 2020'!X9/100)*'QLD Oct 2020'!AQ9))),0)</f>
        <v>441.63636363636374</v>
      </c>
      <c r="I15" s="115">
        <f>IF(AND('QLD Oct 2020'!M9&gt;0,'QLD Oct 2020'!N9&gt;0),IF($C$5*E15/'QLD Oct 2020'!AQ9&lt;('QLD Oct 2020'!L9+'QLD Oct 2020'!M9),0,IF(($C$5*E15/'QLD Oct 2020'!AQ9-'QLD Oct 2020'!L9+'QLD Oct 2020'!M9)&lt;=('QLD Oct 2020'!L9+'QLD Oct 2020'!M9+'QLD Oct 2020'!N9),((($C$5*E15/'QLD Oct 2020'!AQ9-('QLD Oct 2020'!L9+'QLD Oct 2020'!M9))*'QLD Oct 2020'!Y9/100))*'QLD Oct 2020'!AQ9,('QLD Oct 2020'!N9*'QLD Oct 2020'!Y9/100)*'QLD Oct 2020'!AQ9)),0)</f>
        <v>0</v>
      </c>
      <c r="J15" s="115">
        <f>IF(AND('QLD Oct 2020'!N9&gt;0,'QLD Oct 2020'!O9&gt;0),IF($C$5*E15/'QLD Oct 2020'!AQ9&lt;('QLD Oct 2020'!L9+'QLD Oct 2020'!M9+'QLD Oct 2020'!N9),0,IF(($C$5*E15/'QLD Oct 2020'!AQ9-'QLD Oct 2020'!L9+'QLD Oct 2020'!M9+'QLD Oct 2020'!N9)&lt;=('QLD Oct 2020'!L9+'QLD Oct 2020'!M9+'QLD Oct 2020'!N9+'QLD Oct 2020'!O9),(($C$5*E15/'QLD Oct 2020'!AQ9-('QLD Oct 2020'!L9+'QLD Oct 2020'!M9+'QLD Oct 2020'!N9))*'QLD Oct 2020'!Z9/100)*'QLD Oct 2020'!AQ9,('QLD Oct 2020'!O9*'QLD Oct 2020'!Z9/100)*'QLD Oct 2020'!AQ9)),0)</f>
        <v>0</v>
      </c>
      <c r="K15" s="115">
        <f>IF(AND('QLD Oct 2020'!O9&gt;0,'QLD Oct 2020'!P9&gt;0),IF($C$5*E15/'QLD Oct 2020'!AQ9&lt;('QLD Oct 2020'!L9+'QLD Oct 2020'!M9+'QLD Oct 2020'!N9+'QLD Oct 2020'!O9),0,IF(($C$5*E15/'QLD Oct 2020'!AQ9-'QLD Oct 2020'!L9+'QLD Oct 2020'!M9+'QLD Oct 2020'!N9+'QLD Oct 2020'!O9)&lt;=('QLD Oct 2020'!L9+'QLD Oct 2020'!M9+'QLD Oct 2020'!N9+'QLD Oct 2020'!O9+'QLD Oct 2020'!P9),(($C$5*E15/'QLD Oct 2020'!AQ9-('QLD Oct 2020'!L9+'QLD Oct 2020'!M9+'QLD Oct 2020'!N9+'QLD Oct 2020'!O9))*'QLD Oct 2020'!AA9/100)*'QLD Oct 2020'!AQ9,('QLD Oct 2020'!P9*'QLD Oct 2020'!AA9/100)*'QLD Oct 2020'!AQ9)),0)</f>
        <v>0</v>
      </c>
      <c r="L15" s="115">
        <f>IF(AND('QLD Oct 2020'!P9&gt;0,'QLD Oct 2020'!O9&gt;0),IF(($C$5*E15/'QLD Oct 2020'!AQ9&lt;SUM('QLD Oct 2020'!L9:P9)),(0),($C$5*E15/'QLD Oct 2020'!AQ9-SUM('QLD Oct 2020'!L9:P9))*'QLD Oct 2020'!AB9/100)* 'QLD Oct 2020'!AQ9,IF(AND('QLD Oct 2020'!O9&gt;0,'QLD Oct 2020'!P9=""),IF(($C$5*E15/'QLD Oct 2020'!AQ9&lt; SUM('QLD Oct 2020'!L9:O9)),(0),($C$5*E15/'QLD Oct 2020'!AQ9-SUM('QLD Oct 2020'!L9:O9))*'QLD Oct 2020'!AA9/100)* 'QLD Oct 2020'!AQ9,IF(AND('QLD Oct 2020'!N9&gt;0,'QLD Oct 2020'!O9=""),IF(($C$5*E15/'QLD Oct 2020'!AQ9&lt; SUM('QLD Oct 2020'!L9:N9)),(0),($C$5*E15/'QLD Oct 2020'!AQ9-SUM('QLD Oct 2020'!L9:N9))*'QLD Oct 2020'!Z9/100)* 'QLD Oct 2020'!AQ9,IF(AND('QLD Oct 2020'!M9&gt;0,'QLD Oct 2020'!N9=""),IF(($C$5*E15/'QLD Oct 2020'!AQ9&lt;'QLD Oct 2020'!M9+'QLD Oct 2020'!L9),(0),(($C$5*E15/'QLD Oct 2020'!AQ9-('QLD Oct 2020'!M9+'QLD Oct 2020'!L9))*'QLD Oct 2020'!Y9/100))*'QLD Oct 2020'!AQ9,IF(AND('QLD Oct 2020'!L9&gt;0,'QLD Oct 2020'!M9=""&gt;0),IF(($C$5*E15/'QLD Oct 2020'!AQ9&lt;'QLD Oct 2020'!L9),(0),($C$5*E15/'QLD Oct 2020'!AQ9-'QLD Oct 2020'!L9)*'QLD Oct 2020'!X9/100)*'QLD Oct 2020'!AQ9,0)))))</f>
        <v>0</v>
      </c>
      <c r="M15" s="115">
        <f>IF('QLD Oct 2020'!K9="",($C$5*F15/'QLD Oct 2020'!AR9*'QLD Oct 2020'!AC9/100)*'QLD Oct 2020'!AR9,IF($C$5*F15/'QLD Oct 2020'!AR9&gt;='QLD Oct 2020'!L9,('QLD Oct 2020'!L9*'QLD Oct 2020'!AC9/100)*'QLD Oct 2020'!AR9,($C$5*F15/'QLD Oct 2020'!AR9*'QLD Oct 2020'!AC9/100)*'QLD Oct 2020'!AR9))</f>
        <v>1260</v>
      </c>
      <c r="N15" s="115">
        <f>IF(AND('QLD Oct 2020'!L9&gt;0,'QLD Oct 2020'!M9&gt;0),IF($C$5*F15/'QLD Oct 2020'!AR9&lt;'QLD Oct 2020'!L9,0,IF(($C$5*F15/'QLD Oct 2020'!AR9-'QLD Oct 2020'!L9)&lt;=('QLD Oct 2020'!M9+'QLD Oct 2020'!L9),((($C$5*F15/'QLD Oct 2020'!AR9-'QLD Oct 2020'!L9)*'QLD Oct 2020'!AD9/100))*'QLD Oct 2020'!AR9,((('QLD Oct 2020'!M9)*'QLD Oct 2020'!AD9/100)*'QLD Oct 2020'!AR9))),0)</f>
        <v>441.63636363636374</v>
      </c>
      <c r="O15" s="115">
        <f>IF(AND('QLD Oct 2020'!M9&gt;0,'QLD Oct 2020'!N9&gt;0),IF($C$5*F15/'QLD Oct 2020'!AR9&lt;('QLD Oct 2020'!L9+'QLD Oct 2020'!M9),0,IF(($C$5*F15/'QLD Oct 2020'!AR9-'QLD Oct 2020'!L9+'QLD Oct 2020'!M9)&lt;=('QLD Oct 2020'!L9+'QLD Oct 2020'!M9+'QLD Oct 2020'!N9),((($C$5*F15/'QLD Oct 2020'!AR9-('QLD Oct 2020'!L9+'QLD Oct 2020'!M9))*'QLD Oct 2020'!AE9/100))*'QLD Oct 2020'!AR9,('QLD Oct 2020'!N9*'QLD Oct 2020'!AE9/100)*'QLD Oct 2020'!AR9)),0)</f>
        <v>0</v>
      </c>
      <c r="P15" s="115">
        <f>IF(AND('QLD Oct 2020'!N9&gt;0,'QLD Oct 2020'!O9&gt;0),IF($C$5*F15/'QLD Oct 2020'!AR9&lt;('QLD Oct 2020'!L9+'QLD Oct 2020'!M9+'QLD Oct 2020'!N9),0,IF(($C$5*F15/'QLD Oct 2020'!AR9-'QLD Oct 2020'!L9+'QLD Oct 2020'!M9+'QLD Oct 2020'!N9)&lt;=('QLD Oct 2020'!L9+'QLD Oct 2020'!M9+'QLD Oct 2020'!N9+'QLD Oct 2020'!O9),(($C$5*F15/'QLD Oct 2020'!AR9-('QLD Oct 2020'!L9+'QLD Oct 2020'!M9+'QLD Oct 2020'!N9))*'QLD Oct 2020'!AF9/100)*'QLD Oct 2020'!AR9,('QLD Oct 2020'!O9*'QLD Oct 2020'!AF9/100)*'QLD Oct 2020'!AR9)),0)</f>
        <v>0</v>
      </c>
      <c r="Q15" s="115">
        <f>IF(AND('QLD Oct 2020'!P9&gt;0,'QLD Oct 2020'!P9&gt;0),IF($C$5*F15/'QLD Oct 2020'!AR9&lt;('QLD Oct 2020'!L9+'QLD Oct 2020'!M9+'QLD Oct 2020'!N9+'QLD Oct 2020'!O9),0,IF(($C$5*F15/'QLD Oct 2020'!AR9-'QLD Oct 2020'!L9+'QLD Oct 2020'!M9+'QLD Oct 2020'!N9+'QLD Oct 2020'!O9)&lt;=('QLD Oct 2020'!L9+'QLD Oct 2020'!M9+'QLD Oct 2020'!N9+'QLD Oct 2020'!O9+'QLD Oct 2020'!P9),(($C$5*F15/'QLD Oct 2020'!AR9-('QLD Oct 2020'!L9+'QLD Oct 2020'!M9+'QLD Oct 2020'!N9+'QLD Oct 2020'!O9))*'QLD Oct 2020'!AG9/100)*'QLD Oct 2020'!AR9,('QLD Oct 2020'!P9*'QLD Oct 2020'!AG9/100)*'QLD Oct 2020'!AR9)),0)</f>
        <v>0</v>
      </c>
      <c r="R15" s="115">
        <f>IF(AND('QLD Oct 2020'!P9&gt;0,'QLD Oct 2020'!O9&gt;0),IF(($C$5*F15/'QLD Oct 2020'!AR9&lt;SUM('QLD Oct 2020'!L9:P9)),(0),($C$5*F15/'QLD Oct 2020'!AR9-SUM('QLD Oct 2020'!L9:P9))*'QLD Oct 2020'!AB9/100)* 'QLD Oct 2020'!AR9,IF(AND('QLD Oct 2020'!O9&gt;0,'QLD Oct 2020'!P9=""),IF(($C$5*F15/'QLD Oct 2020'!AR9&lt; SUM('QLD Oct 2020'!L9:O9)),(0),($C$5*F15/'QLD Oct 2020'!AR9-SUM('QLD Oct 2020'!L9:O9))*'QLD Oct 2020'!AG9/100)* 'QLD Oct 2020'!AR9,IF(AND('QLD Oct 2020'!N9&gt;0,'QLD Oct 2020'!O9=""),IF(($C$5*F15/'QLD Oct 2020'!AR9&lt; SUM('QLD Oct 2020'!L9:N9)),(0),($C$5*F15/'QLD Oct 2020'!AR9-SUM('QLD Oct 2020'!L9:N9))*'QLD Oct 2020'!AF9/100)* 'QLD Oct 2020'!AR9,IF(AND('QLD Oct 2020'!M9&gt;0,'QLD Oct 2020'!N9=""),IF(($C$5*F15/'QLD Oct 2020'!AR9&lt;'QLD Oct 2020'!M9+'QLD Oct 2020'!L9),(0),(($C$5*F15/'QLD Oct 2020'!AR9-('QLD Oct 2020'!M9+'QLD Oct 2020'!L9))*'QLD Oct 2020'!AE9/100))*'QLD Oct 2020'!AR9,IF(AND('QLD Oct 2020'!L9&gt;0,'QLD Oct 2020'!M9=""&gt;0),IF(($C$5*F15/'QLD Oct 2020'!AR9&lt;'QLD Oct 2020'!L9),(0),($C$5*F15/'QLD Oct 2020'!AR9-'QLD Oct 2020'!L9)*'QLD Oct 2020'!AD9/100)*'QLD Oct 2020'!AR9,0)))))</f>
        <v>0</v>
      </c>
      <c r="S15" s="203">
        <f t="shared" si="4"/>
        <v>3403.2727272727279</v>
      </c>
      <c r="T15" s="220">
        <f t="shared" si="5"/>
        <v>3658.7727272727279</v>
      </c>
      <c r="U15" s="118">
        <f t="shared" si="6"/>
        <v>4024.650000000001</v>
      </c>
      <c r="V15" s="119">
        <f>'QLD Oct 2020'!AT9</f>
        <v>0</v>
      </c>
      <c r="W15" s="119">
        <f>'QLD Oct 2020'!AU9</f>
        <v>0</v>
      </c>
      <c r="X15" s="119">
        <f>'QLD Oct 2020'!AV9</f>
        <v>0</v>
      </c>
      <c r="Y15" s="119">
        <f>'QLD Oct 2020'!AW9</f>
        <v>0</v>
      </c>
      <c r="Z15" s="225" t="str">
        <f t="shared" si="7"/>
        <v>No discount</v>
      </c>
      <c r="AA15" s="225" t="str">
        <f t="shared" si="8"/>
        <v>Inclusive</v>
      </c>
      <c r="AB15" s="220">
        <f t="shared" si="0"/>
        <v>3658.7727272727279</v>
      </c>
      <c r="AC15" s="220">
        <f t="shared" si="1"/>
        <v>3658.7727272727279</v>
      </c>
      <c r="AD15" s="196">
        <f t="shared" si="2"/>
        <v>4024.650000000001</v>
      </c>
      <c r="AE15" s="196">
        <f t="shared" si="2"/>
        <v>4024.650000000001</v>
      </c>
      <c r="AF15" s="274">
        <f>'QLD Oct 2020'!BF9</f>
        <v>0</v>
      </c>
      <c r="AG15" s="121" t="str">
        <f>'QLD Oct 2020'!BG9</f>
        <v>n</v>
      </c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  <c r="EI15" s="267"/>
      <c r="EJ15" s="267"/>
      <c r="EK15" s="267"/>
      <c r="EL15" s="267"/>
      <c r="EM15" s="267"/>
      <c r="EN15" s="267"/>
      <c r="EO15" s="267"/>
      <c r="EP15" s="267"/>
      <c r="EQ15" s="267"/>
      <c r="ER15" s="267"/>
    </row>
    <row r="16" spans="1:148" s="269" customFormat="1" ht="20" customHeight="1" x14ac:dyDescent="0.2">
      <c r="A16" s="345"/>
      <c r="B16" s="207" t="str">
        <f>'QLD Oct 2020'!F10</f>
        <v>Covau</v>
      </c>
      <c r="C16" s="240" t="str">
        <f>'QLD Oct 2020'!G10</f>
        <v>Freedom</v>
      </c>
      <c r="D16" s="115">
        <f>365*'QLD Oct 2020'!H10/100</f>
        <v>255.5</v>
      </c>
      <c r="E16" s="216">
        <f>IF('QLD Oct 2020'!AQ10=3,0.5,IF('QLD Oct 2020'!AQ10=2,0.33,0))</f>
        <v>0.5</v>
      </c>
      <c r="F16" s="216">
        <f t="shared" ref="F16" si="29">1-E16</f>
        <v>0.5</v>
      </c>
      <c r="G16" s="115">
        <f>IF('QLD Oct 2020'!K10="",($C$5*E16/'QLD Oct 2020'!AQ10*'QLD Oct 2020'!W10/100)*'QLD Oct 2020'!AQ10,IF($C$5*E16/'QLD Oct 2020'!AQ10&gt;='QLD Oct 2020'!L10,('QLD Oct 2020'!L10*'QLD Oct 2020'!W10/100)*'QLD Oct 2020'!AQ10,($C$5*E16/'QLD Oct 2020'!AQ10*'QLD Oct 2020'!W10/100)*'QLD Oct 2020'!AQ10))</f>
        <v>1489.090909090909</v>
      </c>
      <c r="H16" s="115">
        <f>IF(AND('QLD Oct 2020'!L10&gt;0,'QLD Oct 2020'!M10&gt;0),IF($C$5*E16/'QLD Oct 2020'!AQ10&lt;'QLD Oct 2020'!L10,0,IF(($C$5*E16/'QLD Oct 2020'!AQ10-'QLD Oct 2020'!L10)&lt;=('QLD Oct 2020'!M10+'QLD Oct 2020'!L10),((($C$5*E16/'QLD Oct 2020'!AQ10-'QLD Oct 2020'!L10)*'QLD Oct 2020'!X10/100))*'QLD Oct 2020'!AQ10,((('QLD Oct 2020'!M10)*'QLD Oct 2020'!X10/100)*'QLD Oct 2020'!AQ10))),0)</f>
        <v>537.09090909090924</v>
      </c>
      <c r="I16" s="115">
        <f>IF(AND('QLD Oct 2020'!M10&gt;0,'QLD Oct 2020'!N10&gt;0),IF($C$5*E16/'QLD Oct 2020'!AQ10&lt;('QLD Oct 2020'!L10+'QLD Oct 2020'!M10),0,IF(($C$5*E16/'QLD Oct 2020'!AQ10-'QLD Oct 2020'!L10+'QLD Oct 2020'!M10)&lt;=('QLD Oct 2020'!L10+'QLD Oct 2020'!M10+'QLD Oct 2020'!N10),((($C$5*E16/'QLD Oct 2020'!AQ10-('QLD Oct 2020'!L10+'QLD Oct 2020'!M10))*'QLD Oct 2020'!Y10/100))*'QLD Oct 2020'!AQ10,('QLD Oct 2020'!N10*'QLD Oct 2020'!Y10/100)*'QLD Oct 2020'!AQ10)),0)</f>
        <v>0</v>
      </c>
      <c r="J16" s="115">
        <f>IF(AND('QLD Oct 2020'!N10&gt;0,'QLD Oct 2020'!O10&gt;0),IF($C$5*E16/'QLD Oct 2020'!AQ10&lt;('QLD Oct 2020'!L10+'QLD Oct 2020'!M10+'QLD Oct 2020'!N10),0,IF(($C$5*E16/'QLD Oct 2020'!AQ10-'QLD Oct 2020'!L10+'QLD Oct 2020'!M10+'QLD Oct 2020'!N10)&lt;=('QLD Oct 2020'!L10+'QLD Oct 2020'!M10+'QLD Oct 2020'!N10+'QLD Oct 2020'!O10),(($C$5*E16/'QLD Oct 2020'!AQ10-('QLD Oct 2020'!L10+'QLD Oct 2020'!M10+'QLD Oct 2020'!N10))*'QLD Oct 2020'!Z10/100)*'QLD Oct 2020'!AQ10,('QLD Oct 2020'!O10*'QLD Oct 2020'!Z10/100)*'QLD Oct 2020'!AQ10)),0)</f>
        <v>0</v>
      </c>
      <c r="K16" s="115">
        <f>IF(AND('QLD Oct 2020'!O10&gt;0,'QLD Oct 2020'!P10&gt;0),IF($C$5*E16/'QLD Oct 2020'!AQ10&lt;('QLD Oct 2020'!L10+'QLD Oct 2020'!M10+'QLD Oct 2020'!N10+'QLD Oct 2020'!O10),0,IF(($C$5*E16/'QLD Oct 2020'!AQ10-'QLD Oct 2020'!L10+'QLD Oct 2020'!M10+'QLD Oct 2020'!N10+'QLD Oct 2020'!O10)&lt;=('QLD Oct 2020'!L10+'QLD Oct 2020'!M10+'QLD Oct 2020'!N10+'QLD Oct 2020'!O10+'QLD Oct 2020'!P10),(($C$5*E16/'QLD Oct 2020'!AQ10-('QLD Oct 2020'!L10+'QLD Oct 2020'!M10+'QLD Oct 2020'!N10+'QLD Oct 2020'!O10))*'QLD Oct 2020'!AA10/100)*'QLD Oct 2020'!AQ10,('QLD Oct 2020'!P10*'QLD Oct 2020'!AA10/100)*'QLD Oct 2020'!AQ10)),0)</f>
        <v>0</v>
      </c>
      <c r="L16" s="115">
        <f>IF(AND('QLD Oct 2020'!P10&gt;0,'QLD Oct 2020'!O10&gt;0),IF(($C$5*E16/'QLD Oct 2020'!AQ10&lt;SUM('QLD Oct 2020'!L10:P10)),(0),($C$5*E16/'QLD Oct 2020'!AQ10-SUM('QLD Oct 2020'!L10:P10))*'QLD Oct 2020'!AB10/100)* 'QLD Oct 2020'!AQ10,IF(AND('QLD Oct 2020'!O10&gt;0,'QLD Oct 2020'!P10=""),IF(($C$5*E16/'QLD Oct 2020'!AQ10&lt; SUM('QLD Oct 2020'!L10:O10)),(0),($C$5*E16/'QLD Oct 2020'!AQ10-SUM('QLD Oct 2020'!L10:O10))*'QLD Oct 2020'!AA10/100)* 'QLD Oct 2020'!AQ10,IF(AND('QLD Oct 2020'!N10&gt;0,'QLD Oct 2020'!O10=""),IF(($C$5*E16/'QLD Oct 2020'!AQ10&lt; SUM('QLD Oct 2020'!L10:N10)),(0),($C$5*E16/'QLD Oct 2020'!AQ10-SUM('QLD Oct 2020'!L10:N10))*'QLD Oct 2020'!Z10/100)* 'QLD Oct 2020'!AQ10,IF(AND('QLD Oct 2020'!M10&gt;0,'QLD Oct 2020'!N10=""),IF(($C$5*E16/'QLD Oct 2020'!AQ10&lt;'QLD Oct 2020'!M10+'QLD Oct 2020'!L10),(0),(($C$5*E16/'QLD Oct 2020'!AQ10-('QLD Oct 2020'!M10+'QLD Oct 2020'!L10))*'QLD Oct 2020'!Y10/100))*'QLD Oct 2020'!AQ10,IF(AND('QLD Oct 2020'!L10&gt;0,'QLD Oct 2020'!M10=""&gt;0),IF(($C$5*E16/'QLD Oct 2020'!AQ10&lt;'QLD Oct 2020'!L10),(0),($C$5*E16/'QLD Oct 2020'!AQ10-'QLD Oct 2020'!L10)*'QLD Oct 2020'!X10/100)*'QLD Oct 2020'!AQ10,0)))))</f>
        <v>0</v>
      </c>
      <c r="M16" s="115">
        <f>IF('QLD Oct 2020'!K10="",($C$5*F16/'QLD Oct 2020'!AR10*'QLD Oct 2020'!AC10/100)*'QLD Oct 2020'!AR10,IF($C$5*F16/'QLD Oct 2020'!AR10&gt;='QLD Oct 2020'!L10,('QLD Oct 2020'!L10*'QLD Oct 2020'!AC10/100)*'QLD Oct 2020'!AR10,($C$5*F16/'QLD Oct 2020'!AR10*'QLD Oct 2020'!AC10/100)*'QLD Oct 2020'!AR10))</f>
        <v>1489.090909090909</v>
      </c>
      <c r="N16" s="115">
        <f>IF(AND('QLD Oct 2020'!L10&gt;0,'QLD Oct 2020'!M10&gt;0),IF($C$5*F16/'QLD Oct 2020'!AR10&lt;'QLD Oct 2020'!L10,0,IF(($C$5*F16/'QLD Oct 2020'!AR10-'QLD Oct 2020'!L10)&lt;=('QLD Oct 2020'!M10+'QLD Oct 2020'!L10),((($C$5*F16/'QLD Oct 2020'!AR10-'QLD Oct 2020'!L10)*'QLD Oct 2020'!AD10/100))*'QLD Oct 2020'!AR10,((('QLD Oct 2020'!M10)*'QLD Oct 2020'!AD10/100)*'QLD Oct 2020'!AR10))),0)</f>
        <v>537.09090909090924</v>
      </c>
      <c r="O16" s="115">
        <f>IF(AND('QLD Oct 2020'!M10&gt;0,'QLD Oct 2020'!N10&gt;0),IF($C$5*F16/'QLD Oct 2020'!AR10&lt;('QLD Oct 2020'!L10+'QLD Oct 2020'!M10),0,IF(($C$5*F16/'QLD Oct 2020'!AR10-'QLD Oct 2020'!L10+'QLD Oct 2020'!M10)&lt;=('QLD Oct 2020'!L10+'QLD Oct 2020'!M10+'QLD Oct 2020'!N10),((($C$5*F16/'QLD Oct 2020'!AR10-('QLD Oct 2020'!L10+'QLD Oct 2020'!M10))*'QLD Oct 2020'!AE10/100))*'QLD Oct 2020'!AR10,('QLD Oct 2020'!N10*'QLD Oct 2020'!AE10/100)*'QLD Oct 2020'!AR10)),0)</f>
        <v>0</v>
      </c>
      <c r="P16" s="115">
        <f>IF(AND('QLD Oct 2020'!N10&gt;0,'QLD Oct 2020'!O10&gt;0),IF($C$5*F16/'QLD Oct 2020'!AR10&lt;('QLD Oct 2020'!L10+'QLD Oct 2020'!M10+'QLD Oct 2020'!N10),0,IF(($C$5*F16/'QLD Oct 2020'!AR10-'QLD Oct 2020'!L10+'QLD Oct 2020'!M10+'QLD Oct 2020'!N10)&lt;=('QLD Oct 2020'!L10+'QLD Oct 2020'!M10+'QLD Oct 2020'!N10+'QLD Oct 2020'!O10),(($C$5*F16/'QLD Oct 2020'!AR10-('QLD Oct 2020'!L10+'QLD Oct 2020'!M10+'QLD Oct 2020'!N10))*'QLD Oct 2020'!AF10/100)*'QLD Oct 2020'!AR10,('QLD Oct 2020'!O10*'QLD Oct 2020'!AF10/100)*'QLD Oct 2020'!AR10)),0)</f>
        <v>0</v>
      </c>
      <c r="Q16" s="115">
        <f>IF(AND('QLD Oct 2020'!P10&gt;0,'QLD Oct 2020'!P10&gt;0),IF($C$5*F16/'QLD Oct 2020'!AR10&lt;('QLD Oct 2020'!L10+'QLD Oct 2020'!M10+'QLD Oct 2020'!N10+'QLD Oct 2020'!O10),0,IF(($C$5*F16/'QLD Oct 2020'!AR10-'QLD Oct 2020'!L10+'QLD Oct 2020'!M10+'QLD Oct 2020'!N10+'QLD Oct 2020'!O10)&lt;=('QLD Oct 2020'!L10+'QLD Oct 2020'!M10+'QLD Oct 2020'!N10+'QLD Oct 2020'!O10+'QLD Oct 2020'!P10),(($C$5*F16/'QLD Oct 2020'!AR10-('QLD Oct 2020'!L10+'QLD Oct 2020'!M10+'QLD Oct 2020'!N10+'QLD Oct 2020'!O10))*'QLD Oct 2020'!AG10/100)*'QLD Oct 2020'!AR10,('QLD Oct 2020'!P10*'QLD Oct 2020'!AG10/100)*'QLD Oct 2020'!AR10)),0)</f>
        <v>0</v>
      </c>
      <c r="R16" s="115">
        <f>IF(AND('QLD Oct 2020'!P10&gt;0,'QLD Oct 2020'!O10&gt;0),IF(($C$5*F16/'QLD Oct 2020'!AR10&lt;SUM('QLD Oct 2020'!L10:P10)),(0),($C$5*F16/'QLD Oct 2020'!AR10-SUM('QLD Oct 2020'!L10:P10))*'QLD Oct 2020'!AB10/100)* 'QLD Oct 2020'!AR10,IF(AND('QLD Oct 2020'!O10&gt;0,'QLD Oct 2020'!P10=""),IF(($C$5*F16/'QLD Oct 2020'!AR10&lt; SUM('QLD Oct 2020'!L10:O10)),(0),($C$5*F16/'QLD Oct 2020'!AR10-SUM('QLD Oct 2020'!L10:O10))*'QLD Oct 2020'!AG10/100)* 'QLD Oct 2020'!AR10,IF(AND('QLD Oct 2020'!N10&gt;0,'QLD Oct 2020'!O10=""),IF(($C$5*F16/'QLD Oct 2020'!AR10&lt; SUM('QLD Oct 2020'!L10:N10)),(0),($C$5*F16/'QLD Oct 2020'!AR10-SUM('QLD Oct 2020'!L10:N10))*'QLD Oct 2020'!AF10/100)* 'QLD Oct 2020'!AR10,IF(AND('QLD Oct 2020'!M10&gt;0,'QLD Oct 2020'!N10=""),IF(($C$5*F16/'QLD Oct 2020'!AR10&lt;'QLD Oct 2020'!M10+'QLD Oct 2020'!L10),(0),(($C$5*F16/'QLD Oct 2020'!AR10-('QLD Oct 2020'!M10+'QLD Oct 2020'!L10))*'QLD Oct 2020'!AE10/100))*'QLD Oct 2020'!AR10,IF(AND('QLD Oct 2020'!L10&gt;0,'QLD Oct 2020'!M10=""&gt;0),IF(($C$5*F16/'QLD Oct 2020'!AR10&lt;'QLD Oct 2020'!L10),(0),($C$5*F16/'QLD Oct 2020'!AR10-'QLD Oct 2020'!L10)*'QLD Oct 2020'!AD10/100)*'QLD Oct 2020'!AR10,0)))))</f>
        <v>0</v>
      </c>
      <c r="S16" s="203">
        <f t="shared" ref="S16" si="30">SUM(G16:R16)</f>
        <v>4052.363636363636</v>
      </c>
      <c r="T16" s="220">
        <f t="shared" ref="T16" si="31">S16+D16</f>
        <v>4307.863636363636</v>
      </c>
      <c r="U16" s="118">
        <f t="shared" ref="U16" si="32">T16*1.1</f>
        <v>4738.6499999999996</v>
      </c>
      <c r="V16" s="119">
        <f>'QLD Oct 2020'!AT10</f>
        <v>0</v>
      </c>
      <c r="W16" s="119">
        <f>'QLD Oct 2020'!AU10</f>
        <v>15</v>
      </c>
      <c r="X16" s="119">
        <f>'QLD Oct 2020'!AV10</f>
        <v>0</v>
      </c>
      <c r="Y16" s="119">
        <f>'QLD Oct 2020'!AW10</f>
        <v>0</v>
      </c>
      <c r="Z16" s="225" t="str">
        <f t="shared" ref="Z16" si="33">IF(SUM(V16:Y16)=0,"No discount",IF(V16&gt;0,"Guaranteed off bill",IF(W16&gt;0,"Guaranteed off usage",IF(X16&gt;0,"Pay-on-time off bill","Pay-on-time off usage"))))</f>
        <v>Guaranteed off usage</v>
      </c>
      <c r="AA16" s="225" t="str">
        <f t="shared" ref="AA16" si="34">IF(OR(B16="Origin Energy",B16="Red Energy",B16="Powershop"),"Inclusive","Exclusive")</f>
        <v>Exclusive</v>
      </c>
      <c r="AB16" s="220">
        <f t="shared" ref="AB16" si="35">IF(AND(Z16="Guaranteed off bill",AA16="Inclusive"),((T16*1.1)-((T16*1.1)*V16/100))/1.1,IF(AND(Z16="Guaranteed off usage",AA16="Inclusive"),((T16*1.1)-((S16*1.1)*W16/100))/1.1,IF(AND(Z16="Guaranteed off bill",AA16="Exclusive"),T16-(T16*V16/100),IF(AND(Z16="Guaranteed off usage",AA16="Exclusive"),T16-(S16*W16/100),IF(AA16="Inclusive",((T16*1.1))/1.1,T16)))))</f>
        <v>3700.0090909090904</v>
      </c>
      <c r="AC16" s="220">
        <f t="shared" ref="AC16" si="36">IF(AND(Z16="Pay-on-time off bill",AA16="Inclusive"),((AB16*1.1)-((AB16*1.1)*X16/100))/1.1,IF(AND(Z16="Pay-on-time off usage",AA16="Inclusive"),((AB16*1.1)-((S16*1.1)*Y16/100))/1.1,IF(AND(Z16="Pay-on-time off bill",AA16="Exclusive"),AB16-(AB16*X16/100),IF(AND(Z16="Pay-on-time off usage",AA16="Exclusive"),AB16-(S16*Y16/100),IF(AA16="Inclusive",((AB16*1.1))/1.1,AB16)))))</f>
        <v>3700.0090909090904</v>
      </c>
      <c r="AD16" s="196">
        <f t="shared" ref="AD16" si="37">AB16*1.1</f>
        <v>4070.0099999999998</v>
      </c>
      <c r="AE16" s="196">
        <f t="shared" ref="AE16" si="38">AC16*1.1</f>
        <v>4070.0099999999998</v>
      </c>
      <c r="AF16" s="274">
        <f>'QLD Oct 2020'!BF10</f>
        <v>0</v>
      </c>
      <c r="AG16" s="121" t="str">
        <f>'QLD Oct 2020'!BG10</f>
        <v>n</v>
      </c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  <c r="EI16" s="267"/>
      <c r="EJ16" s="267"/>
      <c r="EK16" s="267"/>
      <c r="EL16" s="267"/>
      <c r="EM16" s="267"/>
      <c r="EN16" s="267"/>
      <c r="EO16" s="267"/>
      <c r="EP16" s="267"/>
      <c r="EQ16" s="267"/>
      <c r="ER16" s="267"/>
    </row>
    <row r="17" spans="1:148" s="269" customFormat="1" ht="20" customHeight="1" thickBot="1" x14ac:dyDescent="0.25">
      <c r="A17" s="346"/>
      <c r="B17" s="208" t="str">
        <f>'QLD Oct 2020'!F11</f>
        <v>Discover Energy</v>
      </c>
      <c r="C17" s="241" t="str">
        <f>'QLD Oct 2020'!G11</f>
        <v>Budget</v>
      </c>
      <c r="D17" s="123">
        <f>365*'QLD Oct 2020'!H11/100</f>
        <v>237.25</v>
      </c>
      <c r="E17" s="217">
        <f>IF('QLD Oct 2020'!AQ11=3,0.5,IF('QLD Oct 2020'!AQ11=2,0.33,0))</f>
        <v>0.5</v>
      </c>
      <c r="F17" s="217">
        <f t="shared" ref="F17" si="39">1-E17</f>
        <v>0.5</v>
      </c>
      <c r="G17" s="123">
        <f>IF('QLD Oct 2020'!K11="",($C$5*E17/'QLD Oct 2020'!AQ11*'QLD Oct 2020'!W11/100)*'QLD Oct 2020'!AQ11,IF($C$5*E17/'QLD Oct 2020'!AQ11&gt;='QLD Oct 2020'!L11,('QLD Oct 2020'!L11*'QLD Oct 2020'!W11/100)*'QLD Oct 2020'!AQ11,($C$5*E17/'QLD Oct 2020'!AQ11*'QLD Oct 2020'!W11/100)*'QLD Oct 2020'!AQ11))</f>
        <v>1662.5454545454545</v>
      </c>
      <c r="H17" s="123">
        <f>IF(AND('QLD Oct 2020'!L11&gt;0,'QLD Oct 2020'!M11&gt;0),IF($C$5*E17/'QLD Oct 2020'!AQ11&lt;'QLD Oct 2020'!L11,0,IF(($C$5*E17/'QLD Oct 2020'!AQ11-'QLD Oct 2020'!L11)&lt;=('QLD Oct 2020'!M11+'QLD Oct 2020'!L11),((($C$5*E17/'QLD Oct 2020'!AQ11-'QLD Oct 2020'!L11)*'QLD Oct 2020'!X11/100))*'QLD Oct 2020'!AQ11,((('QLD Oct 2020'!M11)*'QLD Oct 2020'!X11/100)*'QLD Oct 2020'!AQ11))),0)</f>
        <v>546.00000000000011</v>
      </c>
      <c r="I17" s="123">
        <f>IF(AND('QLD Oct 2020'!M11&gt;0,'QLD Oct 2020'!N11&gt;0),IF($C$5*E17/'QLD Oct 2020'!AQ11&lt;('QLD Oct 2020'!L11+'QLD Oct 2020'!M11),0,IF(($C$5*E17/'QLD Oct 2020'!AQ11-'QLD Oct 2020'!L11+'QLD Oct 2020'!M11)&lt;=('QLD Oct 2020'!L11+'QLD Oct 2020'!M11+'QLD Oct 2020'!N11),((($C$5*E17/'QLD Oct 2020'!AQ11-('QLD Oct 2020'!L11+'QLD Oct 2020'!M11))*'QLD Oct 2020'!Y11/100))*'QLD Oct 2020'!AQ11,('QLD Oct 2020'!N11*'QLD Oct 2020'!Y11/100)*'QLD Oct 2020'!AQ11)),0)</f>
        <v>0</v>
      </c>
      <c r="J17" s="123">
        <f>IF(AND('QLD Oct 2020'!N11&gt;0,'QLD Oct 2020'!O11&gt;0),IF($C$5*E17/'QLD Oct 2020'!AQ11&lt;('QLD Oct 2020'!L11+'QLD Oct 2020'!M11+'QLD Oct 2020'!N11),0,IF(($C$5*E17/'QLD Oct 2020'!AQ11-'QLD Oct 2020'!L11+'QLD Oct 2020'!M11+'QLD Oct 2020'!N11)&lt;=('QLD Oct 2020'!L11+'QLD Oct 2020'!M11+'QLD Oct 2020'!N11+'QLD Oct 2020'!O11),(($C$5*E17/'QLD Oct 2020'!AQ11-('QLD Oct 2020'!L11+'QLD Oct 2020'!M11+'QLD Oct 2020'!N11))*'QLD Oct 2020'!Z11/100)*'QLD Oct 2020'!AQ11,('QLD Oct 2020'!O11*'QLD Oct 2020'!Z11/100)*'QLD Oct 2020'!AQ11)),0)</f>
        <v>0</v>
      </c>
      <c r="K17" s="123">
        <f>IF(AND('QLD Oct 2020'!O11&gt;0,'QLD Oct 2020'!P11&gt;0),IF($C$5*E17/'QLD Oct 2020'!AQ11&lt;('QLD Oct 2020'!L11+'QLD Oct 2020'!M11+'QLD Oct 2020'!N11+'QLD Oct 2020'!O11),0,IF(($C$5*E17/'QLD Oct 2020'!AQ11-'QLD Oct 2020'!L11+'QLD Oct 2020'!M11+'QLD Oct 2020'!N11+'QLD Oct 2020'!O11)&lt;=('QLD Oct 2020'!L11+'QLD Oct 2020'!M11+'QLD Oct 2020'!N11+'QLD Oct 2020'!O11+'QLD Oct 2020'!P11),(($C$5*E17/'QLD Oct 2020'!AQ11-('QLD Oct 2020'!L11+'QLD Oct 2020'!M11+'QLD Oct 2020'!N11+'QLD Oct 2020'!O11))*'QLD Oct 2020'!AA11/100)*'QLD Oct 2020'!AQ11,('QLD Oct 2020'!P11*'QLD Oct 2020'!AA11/100)*'QLD Oct 2020'!AQ11)),0)</f>
        <v>0</v>
      </c>
      <c r="L17" s="123">
        <f>IF(AND('QLD Oct 2020'!P11&gt;0,'QLD Oct 2020'!O11&gt;0),IF(($C$5*E17/'QLD Oct 2020'!AQ11&lt;SUM('QLD Oct 2020'!L11:P11)),(0),($C$5*E17/'QLD Oct 2020'!AQ11-SUM('QLD Oct 2020'!L11:P11))*'QLD Oct 2020'!AB11/100)* 'QLD Oct 2020'!AQ11,IF(AND('QLD Oct 2020'!O11&gt;0,'QLD Oct 2020'!P11=""),IF(($C$5*E17/'QLD Oct 2020'!AQ11&lt; SUM('QLD Oct 2020'!L11:O11)),(0),($C$5*E17/'QLD Oct 2020'!AQ11-SUM('QLD Oct 2020'!L11:O11))*'QLD Oct 2020'!AA11/100)* 'QLD Oct 2020'!AQ11,IF(AND('QLD Oct 2020'!N11&gt;0,'QLD Oct 2020'!O11=""),IF(($C$5*E17/'QLD Oct 2020'!AQ11&lt; SUM('QLD Oct 2020'!L11:N11)),(0),($C$5*E17/'QLD Oct 2020'!AQ11-SUM('QLD Oct 2020'!L11:N11))*'QLD Oct 2020'!Z11/100)* 'QLD Oct 2020'!AQ11,IF(AND('QLD Oct 2020'!M11&gt;0,'QLD Oct 2020'!N11=""),IF(($C$5*E17/'QLD Oct 2020'!AQ11&lt;'QLD Oct 2020'!M11+'QLD Oct 2020'!L11),(0),(($C$5*E17/'QLD Oct 2020'!AQ11-('QLD Oct 2020'!M11+'QLD Oct 2020'!L11))*'QLD Oct 2020'!Y11/100))*'QLD Oct 2020'!AQ11,IF(AND('QLD Oct 2020'!L11&gt;0,'QLD Oct 2020'!M11=""&gt;0),IF(($C$5*E17/'QLD Oct 2020'!AQ11&lt;'QLD Oct 2020'!L11),(0),($C$5*E17/'QLD Oct 2020'!AQ11-'QLD Oct 2020'!L11)*'QLD Oct 2020'!X11/100)*'QLD Oct 2020'!AQ11,0)))))</f>
        <v>0</v>
      </c>
      <c r="M17" s="123">
        <f>IF('QLD Oct 2020'!K11="",($C$5*F17/'QLD Oct 2020'!AR11*'QLD Oct 2020'!AC11/100)*'QLD Oct 2020'!AR11,IF($C$5*F17/'QLD Oct 2020'!AR11&gt;='QLD Oct 2020'!L11,('QLD Oct 2020'!L11*'QLD Oct 2020'!AC11/100)*'QLD Oct 2020'!AR11,($C$5*F17/'QLD Oct 2020'!AR11*'QLD Oct 2020'!AC11/100)*'QLD Oct 2020'!AR11))</f>
        <v>1662.5454545454545</v>
      </c>
      <c r="N17" s="123">
        <f>IF(AND('QLD Oct 2020'!L11&gt;0,'QLD Oct 2020'!M11&gt;0),IF($C$5*F17/'QLD Oct 2020'!AR11&lt;'QLD Oct 2020'!L11,0,IF(($C$5*F17/'QLD Oct 2020'!AR11-'QLD Oct 2020'!L11)&lt;=('QLD Oct 2020'!M11+'QLD Oct 2020'!L11),((($C$5*F17/'QLD Oct 2020'!AR11-'QLD Oct 2020'!L11)*'QLD Oct 2020'!AD11/100))*'QLD Oct 2020'!AR11,((('QLD Oct 2020'!M11)*'QLD Oct 2020'!AD11/100)*'QLD Oct 2020'!AR11))),0)</f>
        <v>546.00000000000011</v>
      </c>
      <c r="O17" s="123">
        <f>IF(AND('QLD Oct 2020'!M11&gt;0,'QLD Oct 2020'!N11&gt;0),IF($C$5*F17/'QLD Oct 2020'!AR11&lt;('QLD Oct 2020'!L11+'QLD Oct 2020'!M11),0,IF(($C$5*F17/'QLD Oct 2020'!AR11-'QLD Oct 2020'!L11+'QLD Oct 2020'!M11)&lt;=('QLD Oct 2020'!L11+'QLD Oct 2020'!M11+'QLD Oct 2020'!N11),((($C$5*F17/'QLD Oct 2020'!AR11-('QLD Oct 2020'!L11+'QLD Oct 2020'!M11))*'QLD Oct 2020'!AE11/100))*'QLD Oct 2020'!AR11,('QLD Oct 2020'!N11*'QLD Oct 2020'!AE11/100)*'QLD Oct 2020'!AR11)),0)</f>
        <v>0</v>
      </c>
      <c r="P17" s="123">
        <f>IF(AND('QLD Oct 2020'!N11&gt;0,'QLD Oct 2020'!O11&gt;0),IF($C$5*F17/'QLD Oct 2020'!AR11&lt;('QLD Oct 2020'!L11+'QLD Oct 2020'!M11+'QLD Oct 2020'!N11),0,IF(($C$5*F17/'QLD Oct 2020'!AR11-'QLD Oct 2020'!L11+'QLD Oct 2020'!M11+'QLD Oct 2020'!N11)&lt;=('QLD Oct 2020'!L11+'QLD Oct 2020'!M11+'QLD Oct 2020'!N11+'QLD Oct 2020'!O11),(($C$5*F17/'QLD Oct 2020'!AR11-('QLD Oct 2020'!L11+'QLD Oct 2020'!M11+'QLD Oct 2020'!N11))*'QLD Oct 2020'!AF11/100)*'QLD Oct 2020'!AR11,('QLD Oct 2020'!O11*'QLD Oct 2020'!AF11/100)*'QLD Oct 2020'!AR11)),0)</f>
        <v>0</v>
      </c>
      <c r="Q17" s="123">
        <f>IF(AND('QLD Oct 2020'!P11&gt;0,'QLD Oct 2020'!P11&gt;0),IF($C$5*F17/'QLD Oct 2020'!AR11&lt;('QLD Oct 2020'!L11+'QLD Oct 2020'!M11+'QLD Oct 2020'!N11+'QLD Oct 2020'!O11),0,IF(($C$5*F17/'QLD Oct 2020'!AR11-'QLD Oct 2020'!L11+'QLD Oct 2020'!M11+'QLD Oct 2020'!N11+'QLD Oct 2020'!O11)&lt;=('QLD Oct 2020'!L11+'QLD Oct 2020'!M11+'QLD Oct 2020'!N11+'QLD Oct 2020'!O11+'QLD Oct 2020'!P11),(($C$5*F17/'QLD Oct 2020'!AR11-('QLD Oct 2020'!L11+'QLD Oct 2020'!M11+'QLD Oct 2020'!N11+'QLD Oct 2020'!O11))*'QLD Oct 2020'!AG11/100)*'QLD Oct 2020'!AR11,('QLD Oct 2020'!P11*'QLD Oct 2020'!AG11/100)*'QLD Oct 2020'!AR11)),0)</f>
        <v>0</v>
      </c>
      <c r="R17" s="123">
        <f>IF(AND('QLD Oct 2020'!P11&gt;0,'QLD Oct 2020'!O11&gt;0),IF(($C$5*F17/'QLD Oct 2020'!AR11&lt;SUM('QLD Oct 2020'!L11:P11)),(0),($C$5*F17/'QLD Oct 2020'!AR11-SUM('QLD Oct 2020'!L11:P11))*'QLD Oct 2020'!AB11/100)* 'QLD Oct 2020'!AR11,IF(AND('QLD Oct 2020'!O11&gt;0,'QLD Oct 2020'!P11=""),IF(($C$5*F17/'QLD Oct 2020'!AR11&lt; SUM('QLD Oct 2020'!L11:O11)),(0),($C$5*F17/'QLD Oct 2020'!AR11-SUM('QLD Oct 2020'!L11:O11))*'QLD Oct 2020'!AG11/100)* 'QLD Oct 2020'!AR11,IF(AND('QLD Oct 2020'!N11&gt;0,'QLD Oct 2020'!O11=""),IF(($C$5*F17/'QLD Oct 2020'!AR11&lt; SUM('QLD Oct 2020'!L11:N11)),(0),($C$5*F17/'QLD Oct 2020'!AR11-SUM('QLD Oct 2020'!L11:N11))*'QLD Oct 2020'!AF11/100)* 'QLD Oct 2020'!AR11,IF(AND('QLD Oct 2020'!M11&gt;0,'QLD Oct 2020'!N11=""),IF(($C$5*F17/'QLD Oct 2020'!AR11&lt;'QLD Oct 2020'!M11+'QLD Oct 2020'!L11),(0),(($C$5*F17/'QLD Oct 2020'!AR11-('QLD Oct 2020'!M11+'QLD Oct 2020'!L11))*'QLD Oct 2020'!AE11/100))*'QLD Oct 2020'!AR11,IF(AND('QLD Oct 2020'!L11&gt;0,'QLD Oct 2020'!M11=""&gt;0),IF(($C$5*F17/'QLD Oct 2020'!AR11&lt;'QLD Oct 2020'!L11),(0),($C$5*F17/'QLD Oct 2020'!AR11-'QLD Oct 2020'!L11)*'QLD Oct 2020'!AD11/100)*'QLD Oct 2020'!AR11,0)))))</f>
        <v>0</v>
      </c>
      <c r="S17" s="204">
        <f t="shared" ref="S17" si="40">SUM(G17:R17)</f>
        <v>4417.090909090909</v>
      </c>
      <c r="T17" s="221">
        <f t="shared" ref="T17" si="41">S17+D17</f>
        <v>4654.340909090909</v>
      </c>
      <c r="U17" s="126">
        <f t="shared" ref="U17" si="42">T17*1.1</f>
        <v>5119.7750000000005</v>
      </c>
      <c r="V17" s="127">
        <f>'QLD Oct 2020'!AT11</f>
        <v>0</v>
      </c>
      <c r="W17" s="127">
        <f>'QLD Oct 2020'!AU11</f>
        <v>15</v>
      </c>
      <c r="X17" s="127">
        <f>'QLD Oct 2020'!AV11</f>
        <v>0</v>
      </c>
      <c r="Y17" s="127">
        <f>'QLD Oct 2020'!AW11</f>
        <v>0</v>
      </c>
      <c r="Z17" s="226" t="str">
        <f t="shared" ref="Z17" si="43">IF(SUM(V17:Y17)=0,"No discount",IF(V17&gt;0,"Guaranteed off bill",IF(W17&gt;0,"Guaranteed off usage",IF(X17&gt;0,"Pay-on-time off bill","Pay-on-time off usage"))))</f>
        <v>Guaranteed off usage</v>
      </c>
      <c r="AA17" s="226" t="str">
        <f t="shared" ref="AA17" si="44">IF(OR(B17="Origin Energy",B17="Red Energy",B17="Powershop"),"Inclusive","Exclusive")</f>
        <v>Exclusive</v>
      </c>
      <c r="AB17" s="221">
        <f t="shared" ref="AB17" si="45">IF(AND(Z17="Guaranteed off bill",AA17="Inclusive"),((T17*1.1)-((T17*1.1)*V17/100))/1.1,IF(AND(Z17="Guaranteed off usage",AA17="Inclusive"),((T17*1.1)-((S17*1.1)*W17/100))/1.1,IF(AND(Z17="Guaranteed off bill",AA17="Exclusive"),T17-(T17*V17/100),IF(AND(Z17="Guaranteed off usage",AA17="Exclusive"),T17-(S17*W17/100),IF(AA17="Inclusive",((T17*1.1))/1.1,T17)))))</f>
        <v>3991.7772727272727</v>
      </c>
      <c r="AC17" s="221">
        <f t="shared" ref="AC17" si="46">IF(AND(Z17="Pay-on-time off bill",AA17="Inclusive"),((AB17*1.1)-((AB17*1.1)*X17/100))/1.1,IF(AND(Z17="Pay-on-time off usage",AA17="Inclusive"),((AB17*1.1)-((S17*1.1)*Y17/100))/1.1,IF(AND(Z17="Pay-on-time off bill",AA17="Exclusive"),AB17-(AB17*X17/100),IF(AND(Z17="Pay-on-time off usage",AA17="Exclusive"),AB17-(S17*Y17/100),IF(AA17="Inclusive",((AB17*1.1))/1.1,AB17)))))</f>
        <v>3991.7772727272727</v>
      </c>
      <c r="AD17" s="230">
        <f t="shared" ref="AD17" si="47">AB17*1.1</f>
        <v>4390.9549999999999</v>
      </c>
      <c r="AE17" s="230">
        <f t="shared" ref="AE17" si="48">AC17*1.1</f>
        <v>4390.9549999999999</v>
      </c>
      <c r="AF17" s="275">
        <f>'QLD Oct 2020'!BF11</f>
        <v>0</v>
      </c>
      <c r="AG17" s="129" t="str">
        <f>'QLD Oct 2020'!BG11</f>
        <v>n</v>
      </c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7"/>
      <c r="DM17" s="267"/>
      <c r="DN17" s="267"/>
      <c r="DO17" s="267"/>
      <c r="DP17" s="267"/>
      <c r="DQ17" s="267"/>
      <c r="DR17" s="267"/>
      <c r="DS17" s="267"/>
      <c r="DT17" s="267"/>
      <c r="DU17" s="267"/>
      <c r="DV17" s="267"/>
      <c r="DW17" s="267"/>
      <c r="DX17" s="267"/>
      <c r="DY17" s="267"/>
      <c r="DZ17" s="267"/>
      <c r="EA17" s="267"/>
      <c r="EB17" s="267"/>
      <c r="EC17" s="267"/>
      <c r="ED17" s="267"/>
      <c r="EE17" s="267"/>
      <c r="EF17" s="267"/>
      <c r="EG17" s="267"/>
      <c r="EH17" s="267"/>
      <c r="EI17" s="267"/>
      <c r="EJ17" s="267"/>
      <c r="EK17" s="267"/>
      <c r="EL17" s="267"/>
      <c r="EM17" s="267"/>
      <c r="EN17" s="267"/>
      <c r="EO17" s="267"/>
      <c r="EP17" s="267"/>
      <c r="EQ17" s="267"/>
      <c r="ER17" s="267"/>
    </row>
    <row r="18" spans="1:148" ht="20" customHeight="1" thickTop="1" thickBot="1" x14ac:dyDescent="0.25">
      <c r="A18" s="261" t="str">
        <f>'QLD Oct 2020'!D12</f>
        <v>Envestra Northern</v>
      </c>
      <c r="B18" s="208" t="str">
        <f>'QLD Oct 2020'!F12</f>
        <v>Origin Energy</v>
      </c>
      <c r="C18" s="241" t="str">
        <f>'QLD Oct 2020'!G12</f>
        <v>Business Flexi</v>
      </c>
      <c r="D18" s="123">
        <f>365*'QLD Oct 2020'!H12/100</f>
        <v>232.27272727272725</v>
      </c>
      <c r="E18" s="217">
        <f>IF('QLD Oct 2020'!AQ12=3,0.5,IF('QLD Oct 2020'!AQ12=2,0.33,0))</f>
        <v>0.5</v>
      </c>
      <c r="F18" s="217">
        <f t="shared" si="3"/>
        <v>0.5</v>
      </c>
      <c r="G18" s="123">
        <f>IF('QLD Oct 2020'!K12="",($C$5*E18/'QLD Oct 2020'!AQ12*'QLD Oct 2020'!W12/100)*'QLD Oct 2020'!AQ12,IF($C$5*E18/'QLD Oct 2020'!AQ12&gt;='QLD Oct 2020'!L12,('QLD Oct 2020'!L12*'QLD Oct 2020'!W12/100)*'QLD Oct 2020'!AQ12,($C$5*E18/'QLD Oct 2020'!AQ12*'QLD Oct 2020'!W12/100)*'QLD Oct 2020'!AQ12))</f>
        <v>1495.6363636363635</v>
      </c>
      <c r="H18" s="123">
        <f>IF(AND('QLD Oct 2020'!L12&gt;0,'QLD Oct 2020'!M12&gt;0),IF($C$5*E18/'QLD Oct 2020'!AQ12&lt;'QLD Oct 2020'!L12,0,IF(($C$5*E18/'QLD Oct 2020'!AQ12-'QLD Oct 2020'!L12)&lt;=('QLD Oct 2020'!M12+'QLD Oct 2020'!L12),((($C$5*E18/'QLD Oct 2020'!AQ12-'QLD Oct 2020'!L12)*'QLD Oct 2020'!X12/100))*'QLD Oct 2020'!AQ12,((('QLD Oct 2020'!M12)*'QLD Oct 2020'!X12/100)*'QLD Oct 2020'!AQ12))),0)</f>
        <v>487.45454545454561</v>
      </c>
      <c r="I18" s="123">
        <f>IF(AND('QLD Oct 2020'!M12&gt;0,'QLD Oct 2020'!N12&gt;0),IF($C$5*E18/'QLD Oct 2020'!AQ12&lt;('QLD Oct 2020'!L12+'QLD Oct 2020'!M12),0,IF(($C$5*E18/'QLD Oct 2020'!AQ12-'QLD Oct 2020'!L12+'QLD Oct 2020'!M12)&lt;=('QLD Oct 2020'!L12+'QLD Oct 2020'!M12+'QLD Oct 2020'!N12),((($C$5*E18/'QLD Oct 2020'!AQ12-('QLD Oct 2020'!L12+'QLD Oct 2020'!M12))*'QLD Oct 2020'!Y12/100))*'QLD Oct 2020'!AQ12,('QLD Oct 2020'!N12*'QLD Oct 2020'!Y12/100)*'QLD Oct 2020'!AQ12)),0)</f>
        <v>0</v>
      </c>
      <c r="J18" s="123">
        <f>IF(AND('QLD Oct 2020'!N12&gt;0,'QLD Oct 2020'!O12&gt;0),IF($C$5*E18/'QLD Oct 2020'!AQ12&lt;('QLD Oct 2020'!L12+'QLD Oct 2020'!M12+'QLD Oct 2020'!N12),0,IF(($C$5*E18/'QLD Oct 2020'!AQ12-'QLD Oct 2020'!L12+'QLD Oct 2020'!M12+'QLD Oct 2020'!N12)&lt;=('QLD Oct 2020'!L12+'QLD Oct 2020'!M12+'QLD Oct 2020'!N12+'QLD Oct 2020'!O12),(($C$5*E18/'QLD Oct 2020'!AQ12-('QLD Oct 2020'!L12+'QLD Oct 2020'!M12+'QLD Oct 2020'!N12))*'QLD Oct 2020'!Z12/100)*'QLD Oct 2020'!AQ12,('QLD Oct 2020'!O12*'QLD Oct 2020'!Z12/100)*'QLD Oct 2020'!AQ12)),0)</f>
        <v>0</v>
      </c>
      <c r="K18" s="123">
        <f>IF(AND('QLD Oct 2020'!O12&gt;0,'QLD Oct 2020'!P12&gt;0),IF($C$5*E18/'QLD Oct 2020'!AQ12&lt;('QLD Oct 2020'!L12+'QLD Oct 2020'!M12+'QLD Oct 2020'!N12+'QLD Oct 2020'!O12),0,IF(($C$5*E18/'QLD Oct 2020'!AQ12-'QLD Oct 2020'!L12+'QLD Oct 2020'!M12+'QLD Oct 2020'!N12+'QLD Oct 2020'!O12)&lt;=('QLD Oct 2020'!L12+'QLD Oct 2020'!M12+'QLD Oct 2020'!N12+'QLD Oct 2020'!O12+'QLD Oct 2020'!P12),(($C$5*E18/'QLD Oct 2020'!AQ12-('QLD Oct 2020'!L12+'QLD Oct 2020'!M12+'QLD Oct 2020'!N12+'QLD Oct 2020'!O12))*'QLD Oct 2020'!AA12/100)*'QLD Oct 2020'!AQ12,('QLD Oct 2020'!P12*'QLD Oct 2020'!AA12/100)*'QLD Oct 2020'!AQ12)),0)</f>
        <v>0</v>
      </c>
      <c r="L18" s="123">
        <f>IF(AND('QLD Oct 2020'!P12&gt;0,'QLD Oct 2020'!O12&gt;0),IF(($C$5*E18/'QLD Oct 2020'!AQ12&lt;SUM('QLD Oct 2020'!L12:P12)),(0),($C$5*E18/'QLD Oct 2020'!AQ12-SUM('QLD Oct 2020'!L12:P12))*'QLD Oct 2020'!AB12/100)* 'QLD Oct 2020'!AQ12,IF(AND('QLD Oct 2020'!O12&gt;0,'QLD Oct 2020'!P12=""),IF(($C$5*E18/'QLD Oct 2020'!AQ12&lt; SUM('QLD Oct 2020'!L12:O12)),(0),($C$5*E18/'QLD Oct 2020'!AQ12-SUM('QLD Oct 2020'!L12:O12))*'QLD Oct 2020'!AA12/100)* 'QLD Oct 2020'!AQ12,IF(AND('QLD Oct 2020'!N12&gt;0,'QLD Oct 2020'!O12=""),IF(($C$5*E18/'QLD Oct 2020'!AQ12&lt; SUM('QLD Oct 2020'!L12:N12)),(0),($C$5*E18/'QLD Oct 2020'!AQ12-SUM('QLD Oct 2020'!L12:N12))*'QLD Oct 2020'!Z12/100)* 'QLD Oct 2020'!AQ12,IF(AND('QLD Oct 2020'!M12&gt;0,'QLD Oct 2020'!N12=""),IF(($C$5*E18/'QLD Oct 2020'!AQ12&lt;'QLD Oct 2020'!M12+'QLD Oct 2020'!L12),(0),(($C$5*E18/'QLD Oct 2020'!AQ12-('QLD Oct 2020'!M12+'QLD Oct 2020'!L12))*'QLD Oct 2020'!Y12/100))*'QLD Oct 2020'!AQ12,IF(AND('QLD Oct 2020'!L12&gt;0,'QLD Oct 2020'!M12=""&gt;0),IF(($C$5*E18/'QLD Oct 2020'!AQ12&lt;'QLD Oct 2020'!L12),(0),($C$5*E18/'QLD Oct 2020'!AQ12-'QLD Oct 2020'!L12)*'QLD Oct 2020'!X12/100)*'QLD Oct 2020'!AQ12,0)))))</f>
        <v>0</v>
      </c>
      <c r="M18" s="123">
        <f>IF('QLD Oct 2020'!K12="",($C$5*F18/'QLD Oct 2020'!AR12*'QLD Oct 2020'!AC12/100)*'QLD Oct 2020'!AR12,IF($C$5*F18/'QLD Oct 2020'!AR12&gt;='QLD Oct 2020'!L12,('QLD Oct 2020'!L12*'QLD Oct 2020'!AC12/100)*'QLD Oct 2020'!AR12,($C$5*F18/'QLD Oct 2020'!AR12*'QLD Oct 2020'!AC12/100)*'QLD Oct 2020'!AR12))</f>
        <v>1495.6363636363635</v>
      </c>
      <c r="N18" s="123">
        <f>IF(AND('QLD Oct 2020'!L12&gt;0,'QLD Oct 2020'!M12&gt;0),IF($C$5*F18/'QLD Oct 2020'!AR12&lt;'QLD Oct 2020'!L12,0,IF(($C$5*F18/'QLD Oct 2020'!AR12-'QLD Oct 2020'!L12)&lt;=('QLD Oct 2020'!M12+'QLD Oct 2020'!L12),((($C$5*F18/'QLD Oct 2020'!AR12-'QLD Oct 2020'!L12)*'QLD Oct 2020'!AD12/100))*'QLD Oct 2020'!AR12,((('QLD Oct 2020'!M12)*'QLD Oct 2020'!AD12/100)*'QLD Oct 2020'!AR12))),0)</f>
        <v>487.45454545454561</v>
      </c>
      <c r="O18" s="123">
        <f>IF(AND('QLD Oct 2020'!M12&gt;0,'QLD Oct 2020'!N12&gt;0),IF($C$5*F18/'QLD Oct 2020'!AR12&lt;('QLD Oct 2020'!L12+'QLD Oct 2020'!M12),0,IF(($C$5*F18/'QLD Oct 2020'!AR12-'QLD Oct 2020'!L12+'QLD Oct 2020'!M12)&lt;=('QLD Oct 2020'!L12+'QLD Oct 2020'!M12+'QLD Oct 2020'!N12),((($C$5*F18/'QLD Oct 2020'!AR12-('QLD Oct 2020'!L12+'QLD Oct 2020'!M12))*'QLD Oct 2020'!AE12/100))*'QLD Oct 2020'!AR12,('QLD Oct 2020'!N12*'QLD Oct 2020'!AE12/100)*'QLD Oct 2020'!AR12)),0)</f>
        <v>0</v>
      </c>
      <c r="P18" s="123">
        <f>IF(AND('QLD Oct 2020'!N12&gt;0,'QLD Oct 2020'!O12&gt;0),IF($C$5*F18/'QLD Oct 2020'!AR12&lt;('QLD Oct 2020'!L12+'QLD Oct 2020'!M12+'QLD Oct 2020'!N12),0,IF(($C$5*F18/'QLD Oct 2020'!AR12-'QLD Oct 2020'!L12+'QLD Oct 2020'!M12+'QLD Oct 2020'!N12)&lt;=('QLD Oct 2020'!L12+'QLD Oct 2020'!M12+'QLD Oct 2020'!N12+'QLD Oct 2020'!O12),(($C$5*F18/'QLD Oct 2020'!AR12-('QLD Oct 2020'!L12+'QLD Oct 2020'!M12+'QLD Oct 2020'!N12))*'QLD Oct 2020'!AF12/100)*'QLD Oct 2020'!AR12,('QLD Oct 2020'!O12*'QLD Oct 2020'!AF12/100)*'QLD Oct 2020'!AR12)),0)</f>
        <v>0</v>
      </c>
      <c r="Q18" s="123">
        <f>IF(AND('QLD Oct 2020'!P12&gt;0,'QLD Oct 2020'!P12&gt;0),IF($C$5*F18/'QLD Oct 2020'!AR12&lt;('QLD Oct 2020'!L12+'QLD Oct 2020'!M12+'QLD Oct 2020'!N12+'QLD Oct 2020'!O12),0,IF(($C$5*F18/'QLD Oct 2020'!AR12-'QLD Oct 2020'!L12+'QLD Oct 2020'!M12+'QLD Oct 2020'!N12+'QLD Oct 2020'!O12)&lt;=('QLD Oct 2020'!L12+'QLD Oct 2020'!M12+'QLD Oct 2020'!N12+'QLD Oct 2020'!O12+'QLD Oct 2020'!P12),(($C$5*F18/'QLD Oct 2020'!AR12-('QLD Oct 2020'!L12+'QLD Oct 2020'!M12+'QLD Oct 2020'!N12+'QLD Oct 2020'!O12))*'QLD Oct 2020'!AG12/100)*'QLD Oct 2020'!AR12,('QLD Oct 2020'!P12*'QLD Oct 2020'!AG12/100)*'QLD Oct 2020'!AR12)),0)</f>
        <v>0</v>
      </c>
      <c r="R18" s="123">
        <f>IF(AND('QLD Oct 2020'!P12&gt;0,'QLD Oct 2020'!O12&gt;0),IF(($C$5*F18/'QLD Oct 2020'!AR12&lt;SUM('QLD Oct 2020'!L12:P12)),(0),($C$5*F18/'QLD Oct 2020'!AR12-SUM('QLD Oct 2020'!L12:P12))*'QLD Oct 2020'!AB12/100)* 'QLD Oct 2020'!AR12,IF(AND('QLD Oct 2020'!O12&gt;0,'QLD Oct 2020'!P12=""),IF(($C$5*F18/'QLD Oct 2020'!AR12&lt; SUM('QLD Oct 2020'!L12:O12)),(0),($C$5*F18/'QLD Oct 2020'!AR12-SUM('QLD Oct 2020'!L12:O12))*'QLD Oct 2020'!AG12/100)* 'QLD Oct 2020'!AR12,IF(AND('QLD Oct 2020'!N12&gt;0,'QLD Oct 2020'!O12=""),IF(($C$5*F18/'QLD Oct 2020'!AR12&lt; SUM('QLD Oct 2020'!L12:N12)),(0),($C$5*F18/'QLD Oct 2020'!AR12-SUM('QLD Oct 2020'!L12:N12))*'QLD Oct 2020'!AF12/100)* 'QLD Oct 2020'!AR12,IF(AND('QLD Oct 2020'!M12&gt;0,'QLD Oct 2020'!N12=""),IF(($C$5*F18/'QLD Oct 2020'!AR12&lt;'QLD Oct 2020'!M12+'QLD Oct 2020'!L12),(0),(($C$5*F18/'QLD Oct 2020'!AR12-('QLD Oct 2020'!M12+'QLD Oct 2020'!L12))*'QLD Oct 2020'!AE12/100))*'QLD Oct 2020'!AR12,IF(AND('QLD Oct 2020'!L12&gt;0,'QLD Oct 2020'!M12=""&gt;0),IF(($C$5*F18/'QLD Oct 2020'!AR12&lt;'QLD Oct 2020'!L12),(0),($C$5*F18/'QLD Oct 2020'!AR12-'QLD Oct 2020'!L12)*'QLD Oct 2020'!AD12/100)*'QLD Oct 2020'!AR12,0)))))</f>
        <v>0</v>
      </c>
      <c r="S18" s="204">
        <f t="shared" si="4"/>
        <v>3966.181818181818</v>
      </c>
      <c r="T18" s="221">
        <f t="shared" si="5"/>
        <v>4198.454545454545</v>
      </c>
      <c r="U18" s="126">
        <f t="shared" si="6"/>
        <v>4618.3</v>
      </c>
      <c r="V18" s="127">
        <f>'QLD Oct 2020'!AT12</f>
        <v>6</v>
      </c>
      <c r="W18" s="127">
        <f>'QLD Oct 2020'!AU12</f>
        <v>0</v>
      </c>
      <c r="X18" s="127">
        <f>'QLD Oct 2020'!AV12</f>
        <v>0</v>
      </c>
      <c r="Y18" s="127">
        <f>'QLD Oct 2020'!AW12</f>
        <v>0</v>
      </c>
      <c r="Z18" s="226" t="str">
        <f t="shared" si="7"/>
        <v>Guaranteed off bill</v>
      </c>
      <c r="AA18" s="226" t="str">
        <f t="shared" si="8"/>
        <v>Inclusive</v>
      </c>
      <c r="AB18" s="221">
        <f t="shared" si="0"/>
        <v>3946.5472727272727</v>
      </c>
      <c r="AC18" s="221">
        <f t="shared" si="1"/>
        <v>3946.5472727272727</v>
      </c>
      <c r="AD18" s="230">
        <f t="shared" si="2"/>
        <v>4341.2020000000002</v>
      </c>
      <c r="AE18" s="230">
        <f t="shared" si="2"/>
        <v>4341.2020000000002</v>
      </c>
      <c r="AF18" s="275">
        <f>'QLD Oct 2020'!BF12</f>
        <v>12</v>
      </c>
      <c r="AG18" s="129" t="str">
        <f>'QLD Oct 2020'!BG12</f>
        <v>y</v>
      </c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2"/>
      <c r="CS18" s="262"/>
      <c r="CT18" s="262"/>
      <c r="CU18" s="262"/>
      <c r="CV18" s="262"/>
      <c r="CW18" s="262"/>
      <c r="CX18" s="262"/>
      <c r="CY18" s="262"/>
      <c r="CZ18" s="262"/>
      <c r="DA18" s="262"/>
      <c r="DB18" s="262"/>
      <c r="DC18" s="262"/>
      <c r="DD18" s="262"/>
      <c r="DE18" s="262"/>
      <c r="DF18" s="262"/>
      <c r="DG18" s="262"/>
      <c r="DH18" s="262"/>
      <c r="DI18" s="262"/>
      <c r="DJ18" s="262"/>
      <c r="DK18" s="262"/>
      <c r="DL18" s="262"/>
      <c r="DM18" s="262"/>
      <c r="DN18" s="262"/>
      <c r="DO18" s="262"/>
      <c r="DP18" s="262"/>
      <c r="DQ18" s="262"/>
      <c r="DR18" s="262"/>
      <c r="DS18" s="262"/>
      <c r="DT18" s="262"/>
      <c r="DU18" s="262"/>
      <c r="DV18" s="262"/>
      <c r="DW18" s="262"/>
      <c r="DX18" s="262"/>
      <c r="DY18" s="262"/>
      <c r="DZ18" s="262"/>
      <c r="EA18" s="262"/>
      <c r="EB18" s="262"/>
      <c r="EC18" s="262"/>
      <c r="ED18" s="262"/>
      <c r="EE18" s="262"/>
      <c r="EF18" s="262"/>
      <c r="EG18" s="262"/>
      <c r="EH18" s="262"/>
      <c r="EI18" s="262"/>
      <c r="EJ18" s="262"/>
      <c r="EK18" s="262"/>
      <c r="EL18" s="262"/>
      <c r="EM18" s="262"/>
      <c r="EN18" s="262"/>
      <c r="EO18" s="262"/>
      <c r="EP18" s="262"/>
      <c r="EQ18" s="262"/>
      <c r="ER18" s="262"/>
    </row>
    <row r="19" spans="1:148" ht="20" customHeight="1" thickTop="1" x14ac:dyDescent="0.2">
      <c r="A19" s="347" t="str">
        <f>'QLD Oct 2020'!D13</f>
        <v>Envestra Wide Bay</v>
      </c>
      <c r="B19" s="207" t="str">
        <f>'QLD Oct 2020'!F13</f>
        <v>AGL</v>
      </c>
      <c r="C19" s="240" t="str">
        <f>'QLD Oct 2020'!G13</f>
        <v>Business Essential Saver</v>
      </c>
      <c r="D19" s="115">
        <f>365*'QLD Oct 2020'!H13/100</f>
        <v>254.1063636363636</v>
      </c>
      <c r="E19" s="216">
        <f>IF('QLD Oct 2020'!AQ13=3,0.5,IF('QLD Oct 2020'!AQ13=2,0.33,0))</f>
        <v>0.5</v>
      </c>
      <c r="F19" s="216">
        <f t="shared" si="3"/>
        <v>0.5</v>
      </c>
      <c r="G19" s="115">
        <f>IF('QLD Oct 2020'!K13="",($C$5*E19/'QLD Oct 2020'!AQ13*'QLD Oct 2020'!W13/100)*'QLD Oct 2020'!AQ13,IF($C$5*E19/'QLD Oct 2020'!AQ13&gt;='QLD Oct 2020'!L13,('QLD Oct 2020'!L13*'QLD Oct 2020'!W13/100)*'QLD Oct 2020'!AQ13,($C$5*E19/'QLD Oct 2020'!AQ13*'QLD Oct 2020'!W13/100)*'QLD Oct 2020'!AQ13))</f>
        <v>1663.6363636363635</v>
      </c>
      <c r="H19" s="115">
        <f>IF(AND('QLD Oct 2020'!L13&gt;0,'QLD Oct 2020'!M13&gt;0),IF($C$5*E19/'QLD Oct 2020'!AQ13&lt;'QLD Oct 2020'!L13,0,IF(($C$5*E19/'QLD Oct 2020'!AQ13-'QLD Oct 2020'!L13)&lt;=('QLD Oct 2020'!M13+'QLD Oct 2020'!L13),((($C$5*E19/'QLD Oct 2020'!AQ13-'QLD Oct 2020'!L13)*'QLD Oct 2020'!X13/100))*'QLD Oct 2020'!AQ13,((('QLD Oct 2020'!M13)*'QLD Oct 2020'!X13/100)*'QLD Oct 2020'!AQ13))),0)</f>
        <v>0</v>
      </c>
      <c r="I19" s="115">
        <f>IF(AND('QLD Oct 2020'!M13&gt;0,'QLD Oct 2020'!N13&gt;0),IF($C$5*E19/'QLD Oct 2020'!AQ13&lt;('QLD Oct 2020'!L13+'QLD Oct 2020'!M13),0,IF(($C$5*E19/'QLD Oct 2020'!AQ13-'QLD Oct 2020'!L13+'QLD Oct 2020'!M13)&lt;=('QLD Oct 2020'!L13+'QLD Oct 2020'!M13+'QLD Oct 2020'!N13),((($C$5*E19/'QLD Oct 2020'!AQ13-('QLD Oct 2020'!L13+'QLD Oct 2020'!M13))*'QLD Oct 2020'!Y13/100))*'QLD Oct 2020'!AQ13,('QLD Oct 2020'!N13*'QLD Oct 2020'!Y13/100)*'QLD Oct 2020'!AQ13)),0)</f>
        <v>0</v>
      </c>
      <c r="J19" s="115">
        <f>IF(AND('QLD Oct 2020'!N13&gt;0,'QLD Oct 2020'!O13&gt;0),IF($C$5*E19/'QLD Oct 2020'!AQ13&lt;('QLD Oct 2020'!L13+'QLD Oct 2020'!M13+'QLD Oct 2020'!N13),0,IF(($C$5*E19/'QLD Oct 2020'!AQ13-'QLD Oct 2020'!L13+'QLD Oct 2020'!M13+'QLD Oct 2020'!N13)&lt;=('QLD Oct 2020'!L13+'QLD Oct 2020'!M13+'QLD Oct 2020'!N13+'QLD Oct 2020'!O13),(($C$5*E19/'QLD Oct 2020'!AQ13-('QLD Oct 2020'!L13+'QLD Oct 2020'!M13+'QLD Oct 2020'!N13))*'QLD Oct 2020'!Z13/100)*'QLD Oct 2020'!AQ13,('QLD Oct 2020'!O13*'QLD Oct 2020'!Z13/100)*'QLD Oct 2020'!AQ13)),0)</f>
        <v>0</v>
      </c>
      <c r="K19" s="115">
        <f>IF(AND('QLD Oct 2020'!O13&gt;0,'QLD Oct 2020'!P13&gt;0),IF($C$5*E19/'QLD Oct 2020'!AQ13&lt;('QLD Oct 2020'!L13+'QLD Oct 2020'!M13+'QLD Oct 2020'!N13+'QLD Oct 2020'!O13),0,IF(($C$5*E19/'QLD Oct 2020'!AQ13-'QLD Oct 2020'!L13+'QLD Oct 2020'!M13+'QLD Oct 2020'!N13+'QLD Oct 2020'!O13)&lt;=('QLD Oct 2020'!L13+'QLD Oct 2020'!M13+'QLD Oct 2020'!N13+'QLD Oct 2020'!O13+'QLD Oct 2020'!P13),(($C$5*E19/'QLD Oct 2020'!AQ13-('QLD Oct 2020'!L13+'QLD Oct 2020'!M13+'QLD Oct 2020'!N13+'QLD Oct 2020'!O13))*'QLD Oct 2020'!AA13/100)*'QLD Oct 2020'!AQ13,('QLD Oct 2020'!P13*'QLD Oct 2020'!AA13/100)*'QLD Oct 2020'!AQ13)),0)</f>
        <v>0</v>
      </c>
      <c r="L19" s="115">
        <f>IF(AND('QLD Oct 2020'!P13&gt;0,'QLD Oct 2020'!O13&gt;0),IF(($C$5*E19/'QLD Oct 2020'!AQ13&lt;SUM('QLD Oct 2020'!L13:P13)),(0),($C$5*E19/'QLD Oct 2020'!AQ13-SUM('QLD Oct 2020'!L13:P13))*'QLD Oct 2020'!AB13/100)* 'QLD Oct 2020'!AQ13,IF(AND('QLD Oct 2020'!O13&gt;0,'QLD Oct 2020'!P13=""),IF(($C$5*E19/'QLD Oct 2020'!AQ13&lt; SUM('QLD Oct 2020'!L13:O13)),(0),($C$5*E19/'QLD Oct 2020'!AQ13-SUM('QLD Oct 2020'!L13:O13))*'QLD Oct 2020'!AA13/100)* 'QLD Oct 2020'!AQ13,IF(AND('QLD Oct 2020'!N13&gt;0,'QLD Oct 2020'!O13=""),IF(($C$5*E19/'QLD Oct 2020'!AQ13&lt; SUM('QLD Oct 2020'!L13:N13)),(0),($C$5*E19/'QLD Oct 2020'!AQ13-SUM('QLD Oct 2020'!L13:N13))*'QLD Oct 2020'!Z13/100)* 'QLD Oct 2020'!AQ13,IF(AND('QLD Oct 2020'!M13&gt;0,'QLD Oct 2020'!N13=""),IF(($C$5*E19/'QLD Oct 2020'!AQ13&lt;'QLD Oct 2020'!M13+'QLD Oct 2020'!L13),(0),(($C$5*E19/'QLD Oct 2020'!AQ13-('QLD Oct 2020'!M13+'QLD Oct 2020'!L13))*'QLD Oct 2020'!Y13/100))*'QLD Oct 2020'!AQ13,IF(AND('QLD Oct 2020'!L13&gt;0,'QLD Oct 2020'!M13=""&gt;0),IF(($C$5*E19/'QLD Oct 2020'!AQ13&lt;'QLD Oct 2020'!L13),(0),($C$5*E19/'QLD Oct 2020'!AQ13-'QLD Oct 2020'!L13)*'QLD Oct 2020'!X13/100)*'QLD Oct 2020'!AQ13,0)))))</f>
        <v>0</v>
      </c>
      <c r="M19" s="115">
        <f>IF('QLD Oct 2020'!K13="",($C$5*F19/'QLD Oct 2020'!AR13*'QLD Oct 2020'!AC13/100)*'QLD Oct 2020'!AR13,IF($C$5*F19/'QLD Oct 2020'!AR13&gt;='QLD Oct 2020'!L13,('QLD Oct 2020'!L13*'QLD Oct 2020'!AC13/100)*'QLD Oct 2020'!AR13,($C$5*F19/'QLD Oct 2020'!AR13*'QLD Oct 2020'!AC13/100)*'QLD Oct 2020'!AR13))</f>
        <v>1663.6363636363635</v>
      </c>
      <c r="N19" s="115">
        <f>IF(AND('QLD Oct 2020'!L13&gt;0,'QLD Oct 2020'!M13&gt;0),IF($C$5*F19/'QLD Oct 2020'!AR13&lt;'QLD Oct 2020'!L13,0,IF(($C$5*F19/'QLD Oct 2020'!AR13-'QLD Oct 2020'!L13)&lt;=('QLD Oct 2020'!M13+'QLD Oct 2020'!L13),((($C$5*F19/'QLD Oct 2020'!AR13-'QLD Oct 2020'!L13)*'QLD Oct 2020'!AD13/100))*'QLD Oct 2020'!AR13,((('QLD Oct 2020'!M13)*'QLD Oct 2020'!AD13/100)*'QLD Oct 2020'!AR13))),0)</f>
        <v>0</v>
      </c>
      <c r="O19" s="115">
        <f>IF(AND('QLD Oct 2020'!M13&gt;0,'QLD Oct 2020'!N13&gt;0),IF($C$5*F19/'QLD Oct 2020'!AR13&lt;('QLD Oct 2020'!L13+'QLD Oct 2020'!M13),0,IF(($C$5*F19/'QLD Oct 2020'!AR13-'QLD Oct 2020'!L13+'QLD Oct 2020'!M13)&lt;=('QLD Oct 2020'!L13+'QLD Oct 2020'!M13+'QLD Oct 2020'!N13),((($C$5*F19/'QLD Oct 2020'!AR13-('QLD Oct 2020'!L13+'QLD Oct 2020'!M13))*'QLD Oct 2020'!AE13/100))*'QLD Oct 2020'!AR13,('QLD Oct 2020'!N13*'QLD Oct 2020'!AE13/100)*'QLD Oct 2020'!AR13)),0)</f>
        <v>0</v>
      </c>
      <c r="P19" s="115">
        <f>IF(AND('QLD Oct 2020'!N13&gt;0,'QLD Oct 2020'!O13&gt;0),IF($C$5*F19/'QLD Oct 2020'!AR13&lt;('QLD Oct 2020'!L13+'QLD Oct 2020'!M13+'QLD Oct 2020'!N13),0,IF(($C$5*F19/'QLD Oct 2020'!AR13-'QLD Oct 2020'!L13+'QLD Oct 2020'!M13+'QLD Oct 2020'!N13)&lt;=('QLD Oct 2020'!L13+'QLD Oct 2020'!M13+'QLD Oct 2020'!N13+'QLD Oct 2020'!O13),(($C$5*F19/'QLD Oct 2020'!AR13-('QLD Oct 2020'!L13+'QLD Oct 2020'!M13+'QLD Oct 2020'!N13))*'QLD Oct 2020'!AF13/100)*'QLD Oct 2020'!AR13,('QLD Oct 2020'!O13*'QLD Oct 2020'!AF13/100)*'QLD Oct 2020'!AR13)),0)</f>
        <v>0</v>
      </c>
      <c r="Q19" s="115">
        <f>IF(AND('QLD Oct 2020'!P13&gt;0,'QLD Oct 2020'!P13&gt;0),IF($C$5*F19/'QLD Oct 2020'!AR13&lt;('QLD Oct 2020'!L13+'QLD Oct 2020'!M13+'QLD Oct 2020'!N13+'QLD Oct 2020'!O13),0,IF(($C$5*F19/'QLD Oct 2020'!AR13-'QLD Oct 2020'!L13+'QLD Oct 2020'!M13+'QLD Oct 2020'!N13+'QLD Oct 2020'!O13)&lt;=('QLD Oct 2020'!L13+'QLD Oct 2020'!M13+'QLD Oct 2020'!N13+'QLD Oct 2020'!O13+'QLD Oct 2020'!P13),(($C$5*F19/'QLD Oct 2020'!AR13-('QLD Oct 2020'!L13+'QLD Oct 2020'!M13+'QLD Oct 2020'!N13+'QLD Oct 2020'!O13))*'QLD Oct 2020'!AG13/100)*'QLD Oct 2020'!AR13,('QLD Oct 2020'!P13*'QLD Oct 2020'!AG13/100)*'QLD Oct 2020'!AR13)),0)</f>
        <v>0</v>
      </c>
      <c r="R19" s="115">
        <f>IF(AND('QLD Oct 2020'!P13&gt;0,'QLD Oct 2020'!O13&gt;0),IF(($C$5*F19/'QLD Oct 2020'!AR13&lt;SUM('QLD Oct 2020'!L13:P13)),(0),($C$5*F19/'QLD Oct 2020'!AR13-SUM('QLD Oct 2020'!L13:P13))*'QLD Oct 2020'!AB13/100)* 'QLD Oct 2020'!AR13,IF(AND('QLD Oct 2020'!O13&gt;0,'QLD Oct 2020'!P13=""),IF(($C$5*F19/'QLD Oct 2020'!AR13&lt; SUM('QLD Oct 2020'!L13:O13)),(0),($C$5*F19/'QLD Oct 2020'!AR13-SUM('QLD Oct 2020'!L13:O13))*'QLD Oct 2020'!AG13/100)* 'QLD Oct 2020'!AR13,IF(AND('QLD Oct 2020'!N13&gt;0,'QLD Oct 2020'!O13=""),IF(($C$5*F19/'QLD Oct 2020'!AR13&lt; SUM('QLD Oct 2020'!L13:N13)),(0),($C$5*F19/'QLD Oct 2020'!AR13-SUM('QLD Oct 2020'!L13:N13))*'QLD Oct 2020'!AF13/100)* 'QLD Oct 2020'!AR13,IF(AND('QLD Oct 2020'!M13&gt;0,'QLD Oct 2020'!N13=""),IF(($C$5*F19/'QLD Oct 2020'!AR13&lt;'QLD Oct 2020'!M13+'QLD Oct 2020'!L13),(0),(($C$5*F19/'QLD Oct 2020'!AR13-('QLD Oct 2020'!M13+'QLD Oct 2020'!L13))*'QLD Oct 2020'!AE13/100))*'QLD Oct 2020'!AR13,IF(AND('QLD Oct 2020'!L13&gt;0,'QLD Oct 2020'!M13=""&gt;0),IF(($C$5*F19/'QLD Oct 2020'!AR13&lt;'QLD Oct 2020'!L13),(0),($C$5*F19/'QLD Oct 2020'!AR13-'QLD Oct 2020'!L13)*'QLD Oct 2020'!AD13/100)*'QLD Oct 2020'!AR13,0)))))</f>
        <v>0</v>
      </c>
      <c r="S19" s="203">
        <f t="shared" si="4"/>
        <v>3327.272727272727</v>
      </c>
      <c r="T19" s="220">
        <f t="shared" si="5"/>
        <v>3581.3790909090908</v>
      </c>
      <c r="U19" s="118">
        <f t="shared" si="6"/>
        <v>3939.5170000000003</v>
      </c>
      <c r="V19" s="119">
        <f>'QLD Oct 2020'!AT13</f>
        <v>0</v>
      </c>
      <c r="W19" s="119">
        <f>'QLD Oct 2020'!AU13</f>
        <v>0</v>
      </c>
      <c r="X19" s="119">
        <f>'QLD Oct 2020'!AV13</f>
        <v>0</v>
      </c>
      <c r="Y19" s="119">
        <f>'QLD Oct 2020'!AW13</f>
        <v>0</v>
      </c>
      <c r="Z19" s="225" t="str">
        <f t="shared" si="7"/>
        <v>No discount</v>
      </c>
      <c r="AA19" s="225" t="str">
        <f t="shared" si="8"/>
        <v>Exclusive</v>
      </c>
      <c r="AB19" s="220">
        <f t="shared" si="0"/>
        <v>3581.3790909090908</v>
      </c>
      <c r="AC19" s="220">
        <f t="shared" si="1"/>
        <v>3581.3790909090908</v>
      </c>
      <c r="AD19" s="196">
        <f t="shared" si="2"/>
        <v>3939.5170000000003</v>
      </c>
      <c r="AE19" s="196">
        <f t="shared" si="2"/>
        <v>3939.5170000000003</v>
      </c>
      <c r="AF19" s="274">
        <f>'QLD Oct 2020'!BF13</f>
        <v>0</v>
      </c>
      <c r="AG19" s="121" t="str">
        <f>'QLD Oct 2020'!BG13</f>
        <v>n</v>
      </c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262"/>
      <c r="DI19" s="262"/>
      <c r="DJ19" s="262"/>
      <c r="DK19" s="262"/>
      <c r="DL19" s="262"/>
      <c r="DM19" s="262"/>
      <c r="DN19" s="262"/>
      <c r="DO19" s="262"/>
      <c r="DP19" s="262"/>
      <c r="DQ19" s="262"/>
      <c r="DR19" s="262"/>
      <c r="DS19" s="262"/>
      <c r="DT19" s="262"/>
      <c r="DU19" s="262"/>
      <c r="DV19" s="262"/>
      <c r="DW19" s="262"/>
      <c r="DX19" s="262"/>
      <c r="DY19" s="262"/>
      <c r="DZ19" s="262"/>
      <c r="EA19" s="262"/>
      <c r="EB19" s="262"/>
      <c r="EC19" s="262"/>
      <c r="ED19" s="262"/>
      <c r="EE19" s="262"/>
      <c r="EF19" s="262"/>
      <c r="EG19" s="262"/>
      <c r="EH19" s="262"/>
      <c r="EI19" s="262"/>
      <c r="EJ19" s="262"/>
      <c r="EK19" s="262"/>
      <c r="EL19" s="262"/>
      <c r="EM19" s="262"/>
      <c r="EN19" s="262"/>
      <c r="EO19" s="262"/>
      <c r="EP19" s="262"/>
      <c r="EQ19" s="262"/>
      <c r="ER19" s="262"/>
    </row>
    <row r="20" spans="1:148" ht="20" customHeight="1" x14ac:dyDescent="0.2">
      <c r="A20" s="345"/>
      <c r="B20" s="207" t="str">
        <f>'QLD Oct 2020'!F14</f>
        <v>Origin Energy</v>
      </c>
      <c r="C20" s="240" t="str">
        <f>'QLD Oct 2020'!G14</f>
        <v>Business Flexi</v>
      </c>
      <c r="D20" s="115">
        <f>365*'QLD Oct 2020'!H14/100</f>
        <v>238.90909090909091</v>
      </c>
      <c r="E20" s="216">
        <f>IF('QLD Oct 2020'!AQ14=3,0.5,IF('QLD Oct 2020'!AQ14=2,0.33,0))</f>
        <v>0.5</v>
      </c>
      <c r="F20" s="216">
        <f t="shared" si="3"/>
        <v>0.5</v>
      </c>
      <c r="G20" s="115">
        <f>IF('QLD Oct 2020'!K14="",($C$5*E20/'QLD Oct 2020'!AQ14*'QLD Oct 2020'!W14/100)*'QLD Oct 2020'!AQ14,IF($C$5*E20/'QLD Oct 2020'!AQ14&gt;='QLD Oct 2020'!L14,('QLD Oct 2020'!L14*'QLD Oct 2020'!W14/100)*'QLD Oct 2020'!AQ14,($C$5*E20/'QLD Oct 2020'!AQ14*'QLD Oct 2020'!W14/100)*'QLD Oct 2020'!AQ14))</f>
        <v>1417.090909090909</v>
      </c>
      <c r="H20" s="115">
        <f>IF(AND('QLD Oct 2020'!L14&gt;0,'QLD Oct 2020'!M14&gt;0),IF($C$5*E20/'QLD Oct 2020'!AQ14&lt;'QLD Oct 2020'!L14,0,IF(($C$5*E20/'QLD Oct 2020'!AQ14-'QLD Oct 2020'!L14)&lt;=('QLD Oct 2020'!M14+'QLD Oct 2020'!L14),((($C$5*E20/'QLD Oct 2020'!AQ14-'QLD Oct 2020'!L14)*'QLD Oct 2020'!X14/100))*'QLD Oct 2020'!AQ14,((('QLD Oct 2020'!M14)*'QLD Oct 2020'!X14/100)*'QLD Oct 2020'!AQ14))),0)</f>
        <v>476.00000000000006</v>
      </c>
      <c r="I20" s="115">
        <f>IF(AND('QLD Oct 2020'!M14&gt;0,'QLD Oct 2020'!N14&gt;0),IF($C$5*E20/'QLD Oct 2020'!AQ14&lt;('QLD Oct 2020'!L14+'QLD Oct 2020'!M14),0,IF(($C$5*E20/'QLD Oct 2020'!AQ14-'QLD Oct 2020'!L14+'QLD Oct 2020'!M14)&lt;=('QLD Oct 2020'!L14+'QLD Oct 2020'!M14+'QLD Oct 2020'!N14),((($C$5*E20/'QLD Oct 2020'!AQ14-('QLD Oct 2020'!L14+'QLD Oct 2020'!M14))*'QLD Oct 2020'!Y14/100))*'QLD Oct 2020'!AQ14,('QLD Oct 2020'!N14*'QLD Oct 2020'!Y14/100)*'QLD Oct 2020'!AQ14)),0)</f>
        <v>0</v>
      </c>
      <c r="J20" s="115">
        <f>IF(AND('QLD Oct 2020'!N14&gt;0,'QLD Oct 2020'!O14&gt;0),IF($C$5*E20/'QLD Oct 2020'!AQ14&lt;('QLD Oct 2020'!L14+'QLD Oct 2020'!M14+'QLD Oct 2020'!N14),0,IF(($C$5*E20/'QLD Oct 2020'!AQ14-'QLD Oct 2020'!L14+'QLD Oct 2020'!M14+'QLD Oct 2020'!N14)&lt;=('QLD Oct 2020'!L14+'QLD Oct 2020'!M14+'QLD Oct 2020'!N14+'QLD Oct 2020'!O14),(($C$5*E20/'QLD Oct 2020'!AQ14-('QLD Oct 2020'!L14+'QLD Oct 2020'!M14+'QLD Oct 2020'!N14))*'QLD Oct 2020'!Z14/100)*'QLD Oct 2020'!AQ14,('QLD Oct 2020'!O14*'QLD Oct 2020'!Z14/100)*'QLD Oct 2020'!AQ14)),0)</f>
        <v>0</v>
      </c>
      <c r="K20" s="115">
        <f>IF(AND('QLD Oct 2020'!O14&gt;0,'QLD Oct 2020'!P14&gt;0),IF($C$5*E20/'QLD Oct 2020'!AQ14&lt;('QLD Oct 2020'!L14+'QLD Oct 2020'!M14+'QLD Oct 2020'!N14+'QLD Oct 2020'!O14),0,IF(($C$5*E20/'QLD Oct 2020'!AQ14-'QLD Oct 2020'!L14+'QLD Oct 2020'!M14+'QLD Oct 2020'!N14+'QLD Oct 2020'!O14)&lt;=('QLD Oct 2020'!L14+'QLD Oct 2020'!M14+'QLD Oct 2020'!N14+'QLD Oct 2020'!O14+'QLD Oct 2020'!P14),(($C$5*E20/'QLD Oct 2020'!AQ14-('QLD Oct 2020'!L14+'QLD Oct 2020'!M14+'QLD Oct 2020'!N14+'QLD Oct 2020'!O14))*'QLD Oct 2020'!AA14/100)*'QLD Oct 2020'!AQ14,('QLD Oct 2020'!P14*'QLD Oct 2020'!AA14/100)*'QLD Oct 2020'!AQ14)),0)</f>
        <v>0</v>
      </c>
      <c r="L20" s="115">
        <f>IF(AND('QLD Oct 2020'!P14&gt;0,'QLD Oct 2020'!O14&gt;0),IF(($C$5*E20/'QLD Oct 2020'!AQ14&lt;SUM('QLD Oct 2020'!L14:P14)),(0),($C$5*E20/'QLD Oct 2020'!AQ14-SUM('QLD Oct 2020'!L14:P14))*'QLD Oct 2020'!AB14/100)* 'QLD Oct 2020'!AQ14,IF(AND('QLD Oct 2020'!O14&gt;0,'QLD Oct 2020'!P14=""),IF(($C$5*E20/'QLD Oct 2020'!AQ14&lt; SUM('QLD Oct 2020'!L14:O14)),(0),($C$5*E20/'QLD Oct 2020'!AQ14-SUM('QLD Oct 2020'!L14:O14))*'QLD Oct 2020'!AA14/100)* 'QLD Oct 2020'!AQ14,IF(AND('QLD Oct 2020'!N14&gt;0,'QLD Oct 2020'!O14=""),IF(($C$5*E20/'QLD Oct 2020'!AQ14&lt; SUM('QLD Oct 2020'!L14:N14)),(0),($C$5*E20/'QLD Oct 2020'!AQ14-SUM('QLD Oct 2020'!L14:N14))*'QLD Oct 2020'!Z14/100)* 'QLD Oct 2020'!AQ14,IF(AND('QLD Oct 2020'!M14&gt;0,'QLD Oct 2020'!N14=""),IF(($C$5*E20/'QLD Oct 2020'!AQ14&lt;'QLD Oct 2020'!M14+'QLD Oct 2020'!L14),(0),(($C$5*E20/'QLD Oct 2020'!AQ14-('QLD Oct 2020'!M14+'QLD Oct 2020'!L14))*'QLD Oct 2020'!Y14/100))*'QLD Oct 2020'!AQ14,IF(AND('QLD Oct 2020'!L14&gt;0,'QLD Oct 2020'!M14=""&gt;0),IF(($C$5*E20/'QLD Oct 2020'!AQ14&lt;'QLD Oct 2020'!L14),(0),($C$5*E20/'QLD Oct 2020'!AQ14-'QLD Oct 2020'!L14)*'QLD Oct 2020'!X14/100)*'QLD Oct 2020'!AQ14,0)))))</f>
        <v>0</v>
      </c>
      <c r="M20" s="115">
        <f>IF('QLD Oct 2020'!K14="",($C$5*F20/'QLD Oct 2020'!AR14*'QLD Oct 2020'!AC14/100)*'QLD Oct 2020'!AR14,IF($C$5*F20/'QLD Oct 2020'!AR14&gt;='QLD Oct 2020'!L14,('QLD Oct 2020'!L14*'QLD Oct 2020'!AC14/100)*'QLD Oct 2020'!AR14,($C$5*F20/'QLD Oct 2020'!AR14*'QLD Oct 2020'!AC14/100)*'QLD Oct 2020'!AR14))</f>
        <v>1417.090909090909</v>
      </c>
      <c r="N20" s="115">
        <f>IF(AND('QLD Oct 2020'!L14&gt;0,'QLD Oct 2020'!M14&gt;0),IF($C$5*F20/'QLD Oct 2020'!AR14&lt;'QLD Oct 2020'!L14,0,IF(($C$5*F20/'QLD Oct 2020'!AR14-'QLD Oct 2020'!L14)&lt;=('QLD Oct 2020'!M14+'QLD Oct 2020'!L14),((($C$5*F20/'QLD Oct 2020'!AR14-'QLD Oct 2020'!L14)*'QLD Oct 2020'!AD14/100))*'QLD Oct 2020'!AR14,((('QLD Oct 2020'!M14)*'QLD Oct 2020'!AD14/100)*'QLD Oct 2020'!AR14))),0)</f>
        <v>476.00000000000006</v>
      </c>
      <c r="O20" s="115">
        <f>IF(AND('QLD Oct 2020'!M14&gt;0,'QLD Oct 2020'!N14&gt;0),IF($C$5*F20/'QLD Oct 2020'!AR14&lt;('QLD Oct 2020'!L14+'QLD Oct 2020'!M14),0,IF(($C$5*F20/'QLD Oct 2020'!AR14-'QLD Oct 2020'!L14+'QLD Oct 2020'!M14)&lt;=('QLD Oct 2020'!L14+'QLD Oct 2020'!M14+'QLD Oct 2020'!N14),((($C$5*F20/'QLD Oct 2020'!AR14-('QLD Oct 2020'!L14+'QLD Oct 2020'!M14))*'QLD Oct 2020'!AE14/100))*'QLD Oct 2020'!AR14,('QLD Oct 2020'!N14*'QLD Oct 2020'!AE14/100)*'QLD Oct 2020'!AR14)),0)</f>
        <v>0</v>
      </c>
      <c r="P20" s="115">
        <f>IF(AND('QLD Oct 2020'!N14&gt;0,'QLD Oct 2020'!O14&gt;0),IF($C$5*F20/'QLD Oct 2020'!AR14&lt;('QLD Oct 2020'!L14+'QLD Oct 2020'!M14+'QLD Oct 2020'!N14),0,IF(($C$5*F20/'QLD Oct 2020'!AR14-'QLD Oct 2020'!L14+'QLD Oct 2020'!M14+'QLD Oct 2020'!N14)&lt;=('QLD Oct 2020'!L14+'QLD Oct 2020'!M14+'QLD Oct 2020'!N14+'QLD Oct 2020'!O14),(($C$5*F20/'QLD Oct 2020'!AR14-('QLD Oct 2020'!L14+'QLD Oct 2020'!M14+'QLD Oct 2020'!N14))*'QLD Oct 2020'!AF14/100)*'QLD Oct 2020'!AR14,('QLD Oct 2020'!O14*'QLD Oct 2020'!AF14/100)*'QLD Oct 2020'!AR14)),0)</f>
        <v>0</v>
      </c>
      <c r="Q20" s="115">
        <f>IF(AND('QLD Oct 2020'!P14&gt;0,'QLD Oct 2020'!P14&gt;0),IF($C$5*F20/'QLD Oct 2020'!AR14&lt;('QLD Oct 2020'!L14+'QLD Oct 2020'!M14+'QLD Oct 2020'!N14+'QLD Oct 2020'!O14),0,IF(($C$5*F20/'QLD Oct 2020'!AR14-'QLD Oct 2020'!L14+'QLD Oct 2020'!M14+'QLD Oct 2020'!N14+'QLD Oct 2020'!O14)&lt;=('QLD Oct 2020'!L14+'QLD Oct 2020'!M14+'QLD Oct 2020'!N14+'QLD Oct 2020'!O14+'QLD Oct 2020'!P14),(($C$5*F20/'QLD Oct 2020'!AR14-('QLD Oct 2020'!L14+'QLD Oct 2020'!M14+'QLD Oct 2020'!N14+'QLD Oct 2020'!O14))*'QLD Oct 2020'!AG14/100)*'QLD Oct 2020'!AR14,('QLD Oct 2020'!P14*'QLD Oct 2020'!AG14/100)*'QLD Oct 2020'!AR14)),0)</f>
        <v>0</v>
      </c>
      <c r="R20" s="115">
        <f>IF(AND('QLD Oct 2020'!P14&gt;0,'QLD Oct 2020'!O14&gt;0),IF(($C$5*F20/'QLD Oct 2020'!AR14&lt;SUM('QLD Oct 2020'!L14:P14)),(0),($C$5*F20/'QLD Oct 2020'!AR14-SUM('QLD Oct 2020'!L14:P14))*'QLD Oct 2020'!AB14/100)* 'QLD Oct 2020'!AR14,IF(AND('QLD Oct 2020'!O14&gt;0,'QLD Oct 2020'!P14=""),IF(($C$5*F20/'QLD Oct 2020'!AR14&lt; SUM('QLD Oct 2020'!L14:O14)),(0),($C$5*F20/'QLD Oct 2020'!AR14-SUM('QLD Oct 2020'!L14:O14))*'QLD Oct 2020'!AG14/100)* 'QLD Oct 2020'!AR14,IF(AND('QLD Oct 2020'!N14&gt;0,'QLD Oct 2020'!O14=""),IF(($C$5*F20/'QLD Oct 2020'!AR14&lt; SUM('QLD Oct 2020'!L14:N14)),(0),($C$5*F20/'QLD Oct 2020'!AR14-SUM('QLD Oct 2020'!L14:N14))*'QLD Oct 2020'!AF14/100)* 'QLD Oct 2020'!AR14,IF(AND('QLD Oct 2020'!M14&gt;0,'QLD Oct 2020'!N14=""),IF(($C$5*F20/'QLD Oct 2020'!AR14&lt;'QLD Oct 2020'!M14+'QLD Oct 2020'!L14),(0),(($C$5*F20/'QLD Oct 2020'!AR14-('QLD Oct 2020'!M14+'QLD Oct 2020'!L14))*'QLD Oct 2020'!AE14/100))*'QLD Oct 2020'!AR14,IF(AND('QLD Oct 2020'!L14&gt;0,'QLD Oct 2020'!M14=""&gt;0),IF(($C$5*F20/'QLD Oct 2020'!AR14&lt;'QLD Oct 2020'!L14),(0),($C$5*F20/'QLD Oct 2020'!AR14-'QLD Oct 2020'!L14)*'QLD Oct 2020'!AD14/100)*'QLD Oct 2020'!AR14,0)))))</f>
        <v>0</v>
      </c>
      <c r="S20" s="203">
        <f t="shared" si="4"/>
        <v>3786.181818181818</v>
      </c>
      <c r="T20" s="220">
        <f t="shared" si="5"/>
        <v>4025.090909090909</v>
      </c>
      <c r="U20" s="118">
        <f t="shared" si="6"/>
        <v>4427.6000000000004</v>
      </c>
      <c r="V20" s="119">
        <f>'QLD Oct 2020'!AT14</f>
        <v>6</v>
      </c>
      <c r="W20" s="119">
        <f>'QLD Oct 2020'!AU14</f>
        <v>0</v>
      </c>
      <c r="X20" s="119">
        <f>'QLD Oct 2020'!AV14</f>
        <v>0</v>
      </c>
      <c r="Y20" s="119">
        <f>'QLD Oct 2020'!AW14</f>
        <v>0</v>
      </c>
      <c r="Z20" s="225" t="str">
        <f t="shared" si="7"/>
        <v>Guaranteed off bill</v>
      </c>
      <c r="AA20" s="225" t="str">
        <f t="shared" si="8"/>
        <v>Inclusive</v>
      </c>
      <c r="AB20" s="220">
        <f t="shared" si="0"/>
        <v>3783.5854545454545</v>
      </c>
      <c r="AC20" s="220">
        <f t="shared" si="1"/>
        <v>3783.5854545454545</v>
      </c>
      <c r="AD20" s="196">
        <f t="shared" si="2"/>
        <v>4161.9440000000004</v>
      </c>
      <c r="AE20" s="196">
        <f t="shared" si="2"/>
        <v>4161.9440000000004</v>
      </c>
      <c r="AF20" s="274">
        <f>'QLD Oct 2020'!BF14</f>
        <v>12</v>
      </c>
      <c r="AG20" s="121" t="str">
        <f>'QLD Oct 2020'!BG14</f>
        <v>y</v>
      </c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2"/>
      <c r="BE20" s="262"/>
      <c r="BF20" s="262"/>
      <c r="BG20" s="262"/>
      <c r="BH20" s="262"/>
      <c r="BI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  <c r="CA20" s="262"/>
      <c r="CB20" s="262"/>
      <c r="CC20" s="262"/>
      <c r="CD20" s="262"/>
      <c r="CE20" s="262"/>
      <c r="CF20" s="262"/>
      <c r="CG20" s="262"/>
      <c r="CH20" s="262"/>
      <c r="CI20" s="262"/>
      <c r="CJ20" s="262"/>
      <c r="CK20" s="262"/>
      <c r="CL20" s="262"/>
      <c r="CM20" s="262"/>
      <c r="CN20" s="262"/>
      <c r="CO20" s="262"/>
      <c r="CP20" s="262"/>
      <c r="CQ20" s="262"/>
      <c r="CR20" s="262"/>
      <c r="CS20" s="262"/>
      <c r="CT20" s="262"/>
      <c r="CU20" s="262"/>
      <c r="CV20" s="262"/>
      <c r="CW20" s="262"/>
      <c r="CX20" s="262"/>
      <c r="CY20" s="262"/>
      <c r="CZ20" s="262"/>
      <c r="DA20" s="262"/>
      <c r="DB20" s="262"/>
      <c r="DC20" s="262"/>
      <c r="DD20" s="262"/>
      <c r="DE20" s="262"/>
      <c r="DF20" s="262"/>
      <c r="DG20" s="262"/>
      <c r="DH20" s="262"/>
      <c r="DI20" s="262"/>
      <c r="DJ20" s="262"/>
      <c r="DK20" s="262"/>
      <c r="DL20" s="262"/>
      <c r="DM20" s="262"/>
      <c r="DN20" s="262"/>
      <c r="DO20" s="262"/>
      <c r="DP20" s="262"/>
      <c r="DQ20" s="262"/>
      <c r="DR20" s="262"/>
      <c r="DS20" s="262"/>
      <c r="DT20" s="262"/>
      <c r="DU20" s="262"/>
      <c r="DV20" s="262"/>
      <c r="DW20" s="262"/>
      <c r="DX20" s="262"/>
      <c r="DY20" s="262"/>
      <c r="DZ20" s="262"/>
      <c r="EA20" s="262"/>
      <c r="EB20" s="262"/>
      <c r="EC20" s="262"/>
      <c r="ED20" s="262"/>
      <c r="EE20" s="262"/>
      <c r="EF20" s="262"/>
      <c r="EG20" s="262"/>
      <c r="EH20" s="262"/>
      <c r="EI20" s="262"/>
      <c r="EJ20" s="262"/>
      <c r="EK20" s="262"/>
      <c r="EL20" s="262"/>
      <c r="EM20" s="262"/>
      <c r="EN20" s="262"/>
      <c r="EO20" s="262"/>
      <c r="EP20" s="262"/>
      <c r="EQ20" s="262"/>
      <c r="ER20" s="262"/>
    </row>
    <row r="21" spans="1:148" ht="20" customHeight="1" thickBot="1" x14ac:dyDescent="0.25">
      <c r="A21" s="348"/>
      <c r="B21" s="210" t="str">
        <f>'QLD Oct 2020'!F15</f>
        <v>Covau</v>
      </c>
      <c r="C21" s="253" t="str">
        <f>'QLD Oct 2020'!G15</f>
        <v>Freedom</v>
      </c>
      <c r="D21" s="139">
        <f>365*'QLD Oct 2020'!H15/100</f>
        <v>255.5</v>
      </c>
      <c r="E21" s="218">
        <f>IF('QLD Oct 2020'!AQ15=3,0.5,IF('QLD Oct 2020'!AQ15=2,0.33,0))</f>
        <v>0.5</v>
      </c>
      <c r="F21" s="218">
        <f t="shared" si="3"/>
        <v>0.5</v>
      </c>
      <c r="G21" s="139">
        <f>IF('QLD Oct 2020'!K15="",($C$5*E21/'QLD Oct 2020'!AQ15*'QLD Oct 2020'!W15/100)*'QLD Oct 2020'!AQ15,IF($C$5*E21/'QLD Oct 2020'!AQ15&gt;='QLD Oct 2020'!L15,('QLD Oct 2020'!L15*'QLD Oct 2020'!W15/100)*'QLD Oct 2020'!AQ15,($C$5*E21/'QLD Oct 2020'!AQ15*'QLD Oct 2020'!W15/100)*'QLD Oct 2020'!AQ15))</f>
        <v>1489.090909090909</v>
      </c>
      <c r="H21" s="139">
        <f>IF(AND('QLD Oct 2020'!L15&gt;0,'QLD Oct 2020'!M15&gt;0),IF($C$5*E21/'QLD Oct 2020'!AQ15&lt;'QLD Oct 2020'!L15,0,IF(($C$5*E21/'QLD Oct 2020'!AQ15-'QLD Oct 2020'!L15)&lt;=('QLD Oct 2020'!M15+'QLD Oct 2020'!L15),((($C$5*E21/'QLD Oct 2020'!AQ15-'QLD Oct 2020'!L15)*'QLD Oct 2020'!X15/100))*'QLD Oct 2020'!AQ15,((('QLD Oct 2020'!M15)*'QLD Oct 2020'!X15/100)*'QLD Oct 2020'!AQ15))),0)</f>
        <v>537.09090909090924</v>
      </c>
      <c r="I21" s="139">
        <f>IF(AND('QLD Oct 2020'!M15&gt;0,'QLD Oct 2020'!N15&gt;0),IF($C$5*E21/'QLD Oct 2020'!AQ15&lt;('QLD Oct 2020'!L15+'QLD Oct 2020'!M15),0,IF(($C$5*E21/'QLD Oct 2020'!AQ15-'QLD Oct 2020'!L15+'QLD Oct 2020'!M15)&lt;=('QLD Oct 2020'!L15+'QLD Oct 2020'!M15+'QLD Oct 2020'!N15),((($C$5*E21/'QLD Oct 2020'!AQ15-('QLD Oct 2020'!L15+'QLD Oct 2020'!M15))*'QLD Oct 2020'!Y15/100))*'QLD Oct 2020'!AQ15,('QLD Oct 2020'!N15*'QLD Oct 2020'!Y15/100)*'QLD Oct 2020'!AQ15)),0)</f>
        <v>0</v>
      </c>
      <c r="J21" s="139">
        <f>IF(AND('QLD Oct 2020'!N15&gt;0,'QLD Oct 2020'!O15&gt;0),IF($C$5*E21/'QLD Oct 2020'!AQ15&lt;('QLD Oct 2020'!L15+'QLD Oct 2020'!M15+'QLD Oct 2020'!N15),0,IF(($C$5*E21/'QLD Oct 2020'!AQ15-'QLD Oct 2020'!L15+'QLD Oct 2020'!M15+'QLD Oct 2020'!N15)&lt;=('QLD Oct 2020'!L15+'QLD Oct 2020'!M15+'QLD Oct 2020'!N15+'QLD Oct 2020'!O15),(($C$5*E21/'QLD Oct 2020'!AQ15-('QLD Oct 2020'!L15+'QLD Oct 2020'!M15+'QLD Oct 2020'!N15))*'QLD Oct 2020'!Z15/100)*'QLD Oct 2020'!AQ15,('QLD Oct 2020'!O15*'QLD Oct 2020'!Z15/100)*'QLD Oct 2020'!AQ15)),0)</f>
        <v>0</v>
      </c>
      <c r="K21" s="139">
        <f>IF(AND('QLD Oct 2020'!O15&gt;0,'QLD Oct 2020'!P15&gt;0),IF($C$5*E21/'QLD Oct 2020'!AQ15&lt;('QLD Oct 2020'!L15+'QLD Oct 2020'!M15+'QLD Oct 2020'!N15+'QLD Oct 2020'!O15),0,IF(($C$5*E21/'QLD Oct 2020'!AQ15-'QLD Oct 2020'!L15+'QLD Oct 2020'!M15+'QLD Oct 2020'!N15+'QLD Oct 2020'!O15)&lt;=('QLD Oct 2020'!L15+'QLD Oct 2020'!M15+'QLD Oct 2020'!N15+'QLD Oct 2020'!O15+'QLD Oct 2020'!P15),(($C$5*E21/'QLD Oct 2020'!AQ15-('QLD Oct 2020'!L15+'QLD Oct 2020'!M15+'QLD Oct 2020'!N15+'QLD Oct 2020'!O15))*'QLD Oct 2020'!AA15/100)*'QLD Oct 2020'!AQ15,('QLD Oct 2020'!P15*'QLD Oct 2020'!AA15/100)*'QLD Oct 2020'!AQ15)),0)</f>
        <v>0</v>
      </c>
      <c r="L21" s="139">
        <f>IF(AND('QLD Oct 2020'!P15&gt;0,'QLD Oct 2020'!O15&gt;0),IF(($C$5*E21/'QLD Oct 2020'!AQ15&lt;SUM('QLD Oct 2020'!L15:P15)),(0),($C$5*E21/'QLD Oct 2020'!AQ15-SUM('QLD Oct 2020'!L15:P15))*'QLD Oct 2020'!AB15/100)* 'QLD Oct 2020'!AQ15,IF(AND('QLD Oct 2020'!O15&gt;0,'QLD Oct 2020'!P15=""),IF(($C$5*E21/'QLD Oct 2020'!AQ15&lt; SUM('QLD Oct 2020'!L15:O15)),(0),($C$5*E21/'QLD Oct 2020'!AQ15-SUM('QLD Oct 2020'!L15:O15))*'QLD Oct 2020'!AA15/100)* 'QLD Oct 2020'!AQ15,IF(AND('QLD Oct 2020'!N15&gt;0,'QLD Oct 2020'!O15=""),IF(($C$5*E21/'QLD Oct 2020'!AQ15&lt; SUM('QLD Oct 2020'!L15:N15)),(0),($C$5*E21/'QLD Oct 2020'!AQ15-SUM('QLD Oct 2020'!L15:N15))*'QLD Oct 2020'!Z15/100)* 'QLD Oct 2020'!AQ15,IF(AND('QLD Oct 2020'!M15&gt;0,'QLD Oct 2020'!N15=""),IF(($C$5*E21/'QLD Oct 2020'!AQ15&lt;'QLD Oct 2020'!M15+'QLD Oct 2020'!L15),(0),(($C$5*E21/'QLD Oct 2020'!AQ15-('QLD Oct 2020'!M15+'QLD Oct 2020'!L15))*'QLD Oct 2020'!Y15/100))*'QLD Oct 2020'!AQ15,IF(AND('QLD Oct 2020'!L15&gt;0,'QLD Oct 2020'!M15=""&gt;0),IF(($C$5*E21/'QLD Oct 2020'!AQ15&lt;'QLD Oct 2020'!L15),(0),($C$5*E21/'QLD Oct 2020'!AQ15-'QLD Oct 2020'!L15)*'QLD Oct 2020'!X15/100)*'QLD Oct 2020'!AQ15,0)))))</f>
        <v>0</v>
      </c>
      <c r="M21" s="139">
        <f>IF('QLD Oct 2020'!K15="",($C$5*F21/'QLD Oct 2020'!AR15*'QLD Oct 2020'!AC15/100)*'QLD Oct 2020'!AR15,IF($C$5*F21/'QLD Oct 2020'!AR15&gt;='QLD Oct 2020'!L15,('QLD Oct 2020'!L15*'QLD Oct 2020'!AC15/100)*'QLD Oct 2020'!AR15,($C$5*F21/'QLD Oct 2020'!AR15*'QLD Oct 2020'!AC15/100)*'QLD Oct 2020'!AR15))</f>
        <v>1489.090909090909</v>
      </c>
      <c r="N21" s="139">
        <f>IF(AND('QLD Oct 2020'!L15&gt;0,'QLD Oct 2020'!M15&gt;0),IF($C$5*F21/'QLD Oct 2020'!AR15&lt;'QLD Oct 2020'!L15,0,IF(($C$5*F21/'QLD Oct 2020'!AR15-'QLD Oct 2020'!L15)&lt;=('QLD Oct 2020'!M15+'QLD Oct 2020'!L15),((($C$5*F21/'QLD Oct 2020'!AR15-'QLD Oct 2020'!L15)*'QLD Oct 2020'!AD15/100))*'QLD Oct 2020'!AR15,((('QLD Oct 2020'!M15)*'QLD Oct 2020'!AD15/100)*'QLD Oct 2020'!AR15))),0)</f>
        <v>537.09090909090924</v>
      </c>
      <c r="O21" s="139">
        <f>IF(AND('QLD Oct 2020'!M15&gt;0,'QLD Oct 2020'!N15&gt;0),IF($C$5*F21/'QLD Oct 2020'!AR15&lt;('QLD Oct 2020'!L15+'QLD Oct 2020'!M15),0,IF(($C$5*F21/'QLD Oct 2020'!AR15-'QLD Oct 2020'!L15+'QLD Oct 2020'!M15)&lt;=('QLD Oct 2020'!L15+'QLD Oct 2020'!M15+'QLD Oct 2020'!N15),((($C$5*F21/'QLD Oct 2020'!AR15-('QLD Oct 2020'!L15+'QLD Oct 2020'!M15))*'QLD Oct 2020'!AE15/100))*'QLD Oct 2020'!AR15,('QLD Oct 2020'!N15*'QLD Oct 2020'!AE15/100)*'QLD Oct 2020'!AR15)),0)</f>
        <v>0</v>
      </c>
      <c r="P21" s="139">
        <f>IF(AND('QLD Oct 2020'!N15&gt;0,'QLD Oct 2020'!O15&gt;0),IF($C$5*F21/'QLD Oct 2020'!AR15&lt;('QLD Oct 2020'!L15+'QLD Oct 2020'!M15+'QLD Oct 2020'!N15),0,IF(($C$5*F21/'QLD Oct 2020'!AR15-'QLD Oct 2020'!L15+'QLD Oct 2020'!M15+'QLD Oct 2020'!N15)&lt;=('QLD Oct 2020'!L15+'QLD Oct 2020'!M15+'QLD Oct 2020'!N15+'QLD Oct 2020'!O15),(($C$5*F21/'QLD Oct 2020'!AR15-('QLD Oct 2020'!L15+'QLD Oct 2020'!M15+'QLD Oct 2020'!N15))*'QLD Oct 2020'!AF15/100)*'QLD Oct 2020'!AR15,('QLD Oct 2020'!O15*'QLD Oct 2020'!AF15/100)*'QLD Oct 2020'!AR15)),0)</f>
        <v>0</v>
      </c>
      <c r="Q21" s="139">
        <f>IF(AND('QLD Oct 2020'!P15&gt;0,'QLD Oct 2020'!P15&gt;0),IF($C$5*F21/'QLD Oct 2020'!AR15&lt;('QLD Oct 2020'!L15+'QLD Oct 2020'!M15+'QLD Oct 2020'!N15+'QLD Oct 2020'!O15),0,IF(($C$5*F21/'QLD Oct 2020'!AR15-'QLD Oct 2020'!L15+'QLD Oct 2020'!M15+'QLD Oct 2020'!N15+'QLD Oct 2020'!O15)&lt;=('QLD Oct 2020'!L15+'QLD Oct 2020'!M15+'QLD Oct 2020'!N15+'QLD Oct 2020'!O15+'QLD Oct 2020'!P15),(($C$5*F21/'QLD Oct 2020'!AR15-('QLD Oct 2020'!L15+'QLD Oct 2020'!M15+'QLD Oct 2020'!N15+'QLD Oct 2020'!O15))*'QLD Oct 2020'!AG15/100)*'QLD Oct 2020'!AR15,('QLD Oct 2020'!P15*'QLD Oct 2020'!AG15/100)*'QLD Oct 2020'!AR15)),0)</f>
        <v>0</v>
      </c>
      <c r="R21" s="139">
        <f>IF(AND('QLD Oct 2020'!P15&gt;0,'QLD Oct 2020'!O15&gt;0),IF(($C$5*F21/'QLD Oct 2020'!AR15&lt;SUM('QLD Oct 2020'!L15:P15)),(0),($C$5*F21/'QLD Oct 2020'!AR15-SUM('QLD Oct 2020'!L15:P15))*'QLD Oct 2020'!AB15/100)* 'QLD Oct 2020'!AR15,IF(AND('QLD Oct 2020'!O15&gt;0,'QLD Oct 2020'!P15=""),IF(($C$5*F21/'QLD Oct 2020'!AR15&lt; SUM('QLD Oct 2020'!L15:O15)),(0),($C$5*F21/'QLD Oct 2020'!AR15-SUM('QLD Oct 2020'!L15:O15))*'QLD Oct 2020'!AG15/100)* 'QLD Oct 2020'!AR15,IF(AND('QLD Oct 2020'!N15&gt;0,'QLD Oct 2020'!O15=""),IF(($C$5*F21/'QLD Oct 2020'!AR15&lt; SUM('QLD Oct 2020'!L15:N15)),(0),($C$5*F21/'QLD Oct 2020'!AR15-SUM('QLD Oct 2020'!L15:N15))*'QLD Oct 2020'!AF15/100)* 'QLD Oct 2020'!AR15,IF(AND('QLD Oct 2020'!M15&gt;0,'QLD Oct 2020'!N15=""),IF(($C$5*F21/'QLD Oct 2020'!AR15&lt;'QLD Oct 2020'!M15+'QLD Oct 2020'!L15),(0),(($C$5*F21/'QLD Oct 2020'!AR15-('QLD Oct 2020'!M15+'QLD Oct 2020'!L15))*'QLD Oct 2020'!AE15/100))*'QLD Oct 2020'!AR15,IF(AND('QLD Oct 2020'!L15&gt;0,'QLD Oct 2020'!M15=""&gt;0),IF(($C$5*F21/'QLD Oct 2020'!AR15&lt;'QLD Oct 2020'!L15),(0),($C$5*F21/'QLD Oct 2020'!AR15-'QLD Oct 2020'!L15)*'QLD Oct 2020'!AD15/100)*'QLD Oct 2020'!AR15,0)))))</f>
        <v>0</v>
      </c>
      <c r="S21" s="206">
        <f t="shared" ref="S21" si="49">SUM(G21:R21)</f>
        <v>4052.363636363636</v>
      </c>
      <c r="T21" s="222">
        <f t="shared" si="5"/>
        <v>4307.863636363636</v>
      </c>
      <c r="U21" s="142">
        <f t="shared" si="6"/>
        <v>4738.6499999999996</v>
      </c>
      <c r="V21" s="143">
        <f>'QLD Oct 2020'!AT15</f>
        <v>0</v>
      </c>
      <c r="W21" s="143">
        <f>'QLD Oct 2020'!AU15</f>
        <v>15</v>
      </c>
      <c r="X21" s="143">
        <f>'QLD Oct 2020'!AV15</f>
        <v>0</v>
      </c>
      <c r="Y21" s="143">
        <f>'QLD Oct 2020'!AW15</f>
        <v>0</v>
      </c>
      <c r="Z21" s="227" t="str">
        <f t="shared" si="7"/>
        <v>Guaranteed off usage</v>
      </c>
      <c r="AA21" s="227" t="str">
        <f t="shared" si="8"/>
        <v>Exclusive</v>
      </c>
      <c r="AB21" s="222">
        <f t="shared" si="0"/>
        <v>3700.0090909090904</v>
      </c>
      <c r="AC21" s="222">
        <f t="shared" si="1"/>
        <v>3700.0090909090904</v>
      </c>
      <c r="AD21" s="199">
        <f t="shared" si="2"/>
        <v>4070.0099999999998</v>
      </c>
      <c r="AE21" s="199">
        <f t="shared" si="2"/>
        <v>4070.0099999999998</v>
      </c>
      <c r="AF21" s="276">
        <f>'QLD Oct 2020'!BF15</f>
        <v>0</v>
      </c>
      <c r="AG21" s="145" t="str">
        <f>'QLD Oct 2020'!BG15</f>
        <v>n</v>
      </c>
    </row>
  </sheetData>
  <sheetProtection algorithmName="SHA-512" hashValue="8zl/igAOF5jx5EVv3CTy716PStpMQEB9bTyEuB5TH4g6NOLaFdNxZxe0pxwJzDpQO2iwYxW/TGAPGknOMIy+3Q==" saltValue="bxgE88x0JhNFfRCPHKszng==" spinCount="100000" sheet="1" objects="1" scenarios="1"/>
  <mergeCells count="3">
    <mergeCell ref="A19:A21"/>
    <mergeCell ref="A8:A12"/>
    <mergeCell ref="A13:A17"/>
  </mergeCells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BAD9-37DA-8E44-A7DC-80B872516335}">
  <sheetPr codeName="Sheet16">
    <tabColor theme="5" tint="0.39997558519241921"/>
  </sheetPr>
  <dimension ref="A1:ER19"/>
  <sheetViews>
    <sheetView topLeftCell="D1" zoomScaleNormal="100" workbookViewId="0">
      <selection activeCell="P28" sqref="P28"/>
    </sheetView>
  </sheetViews>
  <sheetFormatPr baseColWidth="10" defaultRowHeight="15" x14ac:dyDescent="0.2"/>
  <cols>
    <col min="1" max="1" width="23.1640625" style="93" customWidth="1"/>
    <col min="2" max="2" width="13" style="93" customWidth="1"/>
    <col min="3" max="3" width="22.1640625" style="93" customWidth="1"/>
    <col min="4" max="4" width="14.1640625" style="93" customWidth="1"/>
    <col min="5" max="6" width="14.1640625" style="250" hidden="1" customWidth="1"/>
    <col min="7" max="18" width="14.1640625" style="93" customWidth="1"/>
    <col min="19" max="20" width="14.1640625" style="93" hidden="1" customWidth="1"/>
    <col min="21" max="25" width="14.1640625" style="93" customWidth="1"/>
    <col min="26" max="29" width="14.1640625" style="93" hidden="1" customWidth="1"/>
    <col min="30" max="43" width="14.1640625" style="93" customWidth="1"/>
    <col min="44" max="148" width="12.5" style="93" customWidth="1"/>
    <col min="149" max="16384" width="10.83203125" style="93"/>
  </cols>
  <sheetData>
    <row r="1" spans="1:148" x14ac:dyDescent="0.2">
      <c r="A1" s="92" t="s">
        <v>38</v>
      </c>
      <c r="B1" s="92"/>
      <c r="C1" s="92"/>
      <c r="D1" s="92"/>
      <c r="E1" s="249"/>
      <c r="F1" s="249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</row>
    <row r="2" spans="1:148" x14ac:dyDescent="0.2">
      <c r="A2" s="94" t="s">
        <v>72</v>
      </c>
      <c r="B2" s="92"/>
      <c r="C2" s="92"/>
      <c r="D2" s="92"/>
      <c r="E2" s="249"/>
      <c r="F2" s="249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</row>
    <row r="3" spans="1:148" ht="16" thickBot="1" x14ac:dyDescent="0.25">
      <c r="A3" s="92"/>
      <c r="B3" s="95"/>
      <c r="C3" s="92"/>
      <c r="D3" s="92"/>
      <c r="E3" s="249"/>
      <c r="F3" s="249"/>
      <c r="G3" s="92"/>
      <c r="H3" s="92"/>
      <c r="I3" s="92"/>
      <c r="J3" s="95"/>
      <c r="K3" s="96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</row>
    <row r="4" spans="1:148" x14ac:dyDescent="0.2">
      <c r="A4" s="70" t="s">
        <v>95</v>
      </c>
      <c r="B4" s="71"/>
      <c r="C4" s="71"/>
      <c r="D4" s="71"/>
      <c r="E4" s="189"/>
      <c r="F4" s="189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</row>
    <row r="5" spans="1:148" x14ac:dyDescent="0.2">
      <c r="A5" s="73" t="s">
        <v>189</v>
      </c>
      <c r="B5" s="74"/>
      <c r="C5" s="79">
        <v>100000</v>
      </c>
      <c r="D5" s="75"/>
      <c r="E5" s="74"/>
      <c r="F5" s="190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</row>
    <row r="6" spans="1:148" x14ac:dyDescent="0.2">
      <c r="A6" s="33"/>
      <c r="B6" s="74"/>
      <c r="C6" s="74"/>
      <c r="D6" s="74"/>
      <c r="E6" s="74"/>
      <c r="F6" s="191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</row>
    <row r="7" spans="1:148" ht="76" x14ac:dyDescent="0.2">
      <c r="A7" s="238" t="s">
        <v>41</v>
      </c>
      <c r="B7" s="107" t="s">
        <v>96</v>
      </c>
      <c r="C7" s="107" t="s">
        <v>97</v>
      </c>
      <c r="D7" s="108" t="s">
        <v>8</v>
      </c>
      <c r="E7" s="215" t="s">
        <v>179</v>
      </c>
      <c r="F7" s="215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5" t="s">
        <v>181</v>
      </c>
      <c r="T7" s="219" t="s">
        <v>182</v>
      </c>
      <c r="U7" s="109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3" t="s">
        <v>184</v>
      </c>
      <c r="AA7" s="223" t="s">
        <v>185</v>
      </c>
      <c r="AB7" s="224" t="s">
        <v>69</v>
      </c>
      <c r="AC7" s="224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</row>
    <row r="8" spans="1:148" ht="20" customHeight="1" x14ac:dyDescent="0.2">
      <c r="A8" s="339" t="str">
        <f>'QLD Apr 2020'!D2</f>
        <v>APT Brisbane South</v>
      </c>
      <c r="B8" s="207" t="str">
        <f>'QLD Apr 2020'!F2</f>
        <v>AGL</v>
      </c>
      <c r="C8" s="239" t="str">
        <f>'QLD Apr 2020'!G2</f>
        <v>Business Essential Saver</v>
      </c>
      <c r="D8" s="242">
        <f>365*'QLD Apr 2020'!H2/100</f>
        <v>423.96409090909088</v>
      </c>
      <c r="E8" s="243">
        <f>IF('QLD Apr 2020'!AQ2=3,0.5,IF('QLD Apr 2020'!AQ2=2,0.33,0))</f>
        <v>0.5</v>
      </c>
      <c r="F8" s="243">
        <f>1-E8</f>
        <v>0.5</v>
      </c>
      <c r="G8" s="242">
        <f>IF('QLD Apr 2020'!K2="",($C$5*E8/'QLD Apr 2020'!AQ2*'QLD Apr 2020'!W2/100)*'QLD Apr 2020'!AQ2,IF($C$5*E8/'QLD Apr 2020'!AQ2&gt;='QLD Apr 2020'!L2,('QLD Apr 2020'!L2*'QLD Apr 2020'!W2/100)*'QLD Apr 2020'!AQ2,($C$5*E8/'QLD Apr 2020'!AQ2*'QLD Apr 2020'!W2/100)*'QLD Apr 2020'!AQ2))</f>
        <v>1200</v>
      </c>
      <c r="H8" s="242">
        <f>IF(AND('QLD Apr 2020'!L2&gt;0,'QLD Apr 2020'!M2&gt;0),IF($C$5*E8/'QLD Apr 2020'!AQ2&lt;'QLD Apr 2020'!L2,0,IF(($C$5*E8/'QLD Apr 2020'!AQ2-'QLD Apr 2020'!L2)&lt;=('QLD Apr 2020'!M2+'QLD Apr 2020'!L2),((($C$5*E8/'QLD Apr 2020'!AQ2-'QLD Apr 2020'!L2)*'QLD Apr 2020'!X2/100))*'QLD Apr 2020'!AQ2,((('QLD Apr 2020'!M2)*'QLD Apr 2020'!X2/100)*'QLD Apr 2020'!AQ2))),0)</f>
        <v>0</v>
      </c>
      <c r="I8" s="242">
        <f>IF(AND('QLD Apr 2020'!M2&gt;0,'QLD Apr 2020'!N2&gt;0),IF($C$5*E8/'QLD Apr 2020'!AQ2&lt;('QLD Apr 2020'!L2+'QLD Apr 2020'!M2),0,IF(($C$5*E8/'QLD Apr 2020'!AQ2-'QLD Apr 2020'!L2+'QLD Apr 2020'!M2)&lt;=('QLD Apr 2020'!L2+'QLD Apr 2020'!M2+'QLD Apr 2020'!N2),((($C$5*E8/'QLD Apr 2020'!AQ2-('QLD Apr 2020'!L2+'QLD Apr 2020'!M2))*'QLD Apr 2020'!Y2/100))*'QLD Apr 2020'!AQ2,('QLD Apr 2020'!N2*'QLD Apr 2020'!Y2/100)*'QLD Apr 2020'!AQ2)),0)</f>
        <v>0</v>
      </c>
      <c r="J8" s="242">
        <f>IF(AND('QLD Apr 2020'!N2&gt;0,'QLD Apr 2020'!O2&gt;0),IF($C$5*E8/'QLD Apr 2020'!AQ2&lt;('QLD Apr 2020'!L2+'QLD Apr 2020'!M2+'QLD Apr 2020'!N2),0,IF(($C$5*E8/'QLD Apr 2020'!AQ2-'QLD Apr 2020'!L2+'QLD Apr 2020'!M2+'QLD Apr 2020'!N2)&lt;=('QLD Apr 2020'!L2+'QLD Apr 2020'!M2+'QLD Apr 2020'!N2+'QLD Apr 2020'!O2),(($C$5*E8/'QLD Apr 2020'!AQ2-('QLD Apr 2020'!L2+'QLD Apr 2020'!M2+'QLD Apr 2020'!N2))*'QLD Apr 2020'!Z2/100)*'QLD Apr 2020'!AQ2,('QLD Apr 2020'!O2*'QLD Apr 2020'!Z2/100)*'QLD Apr 2020'!AQ2)),0)</f>
        <v>0</v>
      </c>
      <c r="K8" s="242">
        <f>IF(AND('QLD Apr 2020'!O2&gt;0,'QLD Apr 2020'!P2&gt;0),IF($C$5*E8/'QLD Apr 2020'!AQ2&lt;('QLD Apr 2020'!L2+'QLD Apr 2020'!M2+'QLD Apr 2020'!N2+'QLD Apr 2020'!O2),0,IF(($C$5*E8/'QLD Apr 2020'!AQ2-'QLD Apr 2020'!L2+'QLD Apr 2020'!M2+'QLD Apr 2020'!N2+'QLD Apr 2020'!O2)&lt;=('QLD Apr 2020'!L2+'QLD Apr 2020'!M2+'QLD Apr 2020'!N2+'QLD Apr 2020'!O2+'QLD Apr 2020'!P2),(($C$5*E8/'QLD Apr 2020'!AQ2-('QLD Apr 2020'!L2+'QLD Apr 2020'!M2+'QLD Apr 2020'!N2+'QLD Apr 2020'!O2))*'QLD Apr 2020'!AA2/100)*'QLD Apr 2020'!AQ2,('QLD Apr 2020'!P2*'QLD Apr 2020'!AA2/100)*'QLD Apr 2020'!AQ2)),0)</f>
        <v>0</v>
      </c>
      <c r="L8" s="242">
        <f>IF(AND('QLD Apr 2020'!P2&gt;0,'QLD Apr 2020'!O2&gt;0),IF(($C$5*E8/'QLD Apr 2020'!AQ2&lt;SUM('QLD Apr 2020'!L2:P2)),(0),($C$5*E8/'QLD Apr 2020'!AQ2-SUM('QLD Apr 2020'!L2:P2))*'QLD Apr 2020'!AB2/100)* 'QLD Apr 2020'!AQ2,IF(AND('QLD Apr 2020'!O2&gt;0,'QLD Apr 2020'!P2=""),IF(($C$5*E8/'QLD Apr 2020'!AQ2&lt; SUM('QLD Apr 2020'!L2:O2)),(0),($C$5*E8/'QLD Apr 2020'!AQ2-SUM('QLD Apr 2020'!L2:O2))*'QLD Apr 2020'!AA2/100)* 'QLD Apr 2020'!AQ2,IF(AND('QLD Apr 2020'!N2&gt;0,'QLD Apr 2020'!O2=""),IF(($C$5*E8/'QLD Apr 2020'!AQ2&lt; SUM('QLD Apr 2020'!L2:N2)),(0),($C$5*E8/'QLD Apr 2020'!AQ2-SUM('QLD Apr 2020'!L2:N2))*'QLD Apr 2020'!Z2/100)* 'QLD Apr 2020'!AQ2,IF(AND('QLD Apr 2020'!M2&gt;0,'QLD Apr 2020'!N2=""),IF(($C$5*E8/'QLD Apr 2020'!AQ2&lt;'QLD Apr 2020'!M2+'QLD Apr 2020'!L2),(0),(($C$5*E8/'QLD Apr 2020'!AQ2-('QLD Apr 2020'!M2+'QLD Apr 2020'!L2))*'QLD Apr 2020'!Y2/100))*'QLD Apr 2020'!AQ2,IF(AND('QLD Apr 2020'!L2&gt;0,'QLD Apr 2020'!M2=""&gt;0),IF(($C$5*E8/'QLD Apr 2020'!AQ2&lt;'QLD Apr 2020'!L2),(0),($C$5*E8/'QLD Apr 2020'!AQ2-'QLD Apr 2020'!L2)*'QLD Apr 2020'!X2/100)*'QLD Apr 2020'!AQ2,0)))))</f>
        <v>0</v>
      </c>
      <c r="M8" s="242">
        <f>IF('QLD Apr 2020'!K2="",($C$5*F8/'QLD Apr 2020'!AR2*'QLD Apr 2020'!AC2/100)*'QLD Apr 2020'!AR2,IF($C$5*F8/'QLD Apr 2020'!AR2&gt;='QLD Apr 2020'!L2,('QLD Apr 2020'!L2*'QLD Apr 2020'!AC2/100)*'QLD Apr 2020'!AR2,($C$5*F8/'QLD Apr 2020'!AR2*'QLD Apr 2020'!AC2/100)*'QLD Apr 2020'!AR2))</f>
        <v>1200</v>
      </c>
      <c r="N8" s="242">
        <f>IF(AND('QLD Apr 2020'!L2&gt;0,'QLD Apr 2020'!M2&gt;0),IF($C$5*F8/'QLD Apr 2020'!AR2&lt;'QLD Apr 2020'!L2,0,IF(($C$5*F8/'QLD Apr 2020'!AR2-'QLD Apr 2020'!L2)&lt;=('QLD Apr 2020'!M2+'QLD Apr 2020'!L2),((($C$5*F8/'QLD Apr 2020'!AR2-'QLD Apr 2020'!L2)*'QLD Apr 2020'!AD2/100))*'QLD Apr 2020'!AR2,((('QLD Apr 2020'!M2)*'QLD Apr 2020'!AD2/100)*'QLD Apr 2020'!AR2))),0)</f>
        <v>0</v>
      </c>
      <c r="O8" s="242">
        <f>IF(AND('QLD Apr 2020'!M2&gt;0,'QLD Apr 2020'!N2&gt;0),IF($C$5*F8/'QLD Apr 2020'!AR2&lt;('QLD Apr 2020'!L2+'QLD Apr 2020'!M2),0,IF(($C$5*F8/'QLD Apr 2020'!AR2-'QLD Apr 2020'!L2+'QLD Apr 2020'!M2)&lt;=('QLD Apr 2020'!L2+'QLD Apr 2020'!M2+'QLD Apr 2020'!N2),((($C$5*F8/'QLD Apr 2020'!AR2-('QLD Apr 2020'!L2+'QLD Apr 2020'!M2))*'QLD Apr 2020'!AE2/100))*'QLD Apr 2020'!AR2,('QLD Apr 2020'!N2*'QLD Apr 2020'!AE2/100)*'QLD Apr 2020'!AR2)),0)</f>
        <v>0</v>
      </c>
      <c r="P8" s="242">
        <f>IF(AND('QLD Apr 2020'!N2&gt;0,'QLD Apr 2020'!O2&gt;0),IF($C$5*F8/'QLD Apr 2020'!AR2&lt;('QLD Apr 2020'!L2+'QLD Apr 2020'!M2+'QLD Apr 2020'!N2),0,IF(($C$5*F8/'QLD Apr 2020'!AR2-'QLD Apr 2020'!L2+'QLD Apr 2020'!M2+'QLD Apr 2020'!N2)&lt;=('QLD Apr 2020'!L2+'QLD Apr 2020'!M2+'QLD Apr 2020'!N2+'QLD Apr 2020'!O2),(($C$5*F8/'QLD Apr 2020'!AR2-('QLD Apr 2020'!L2+'QLD Apr 2020'!M2+'QLD Apr 2020'!N2))*'QLD Apr 2020'!AF2/100)*'QLD Apr 2020'!AR2,('QLD Apr 2020'!O2*'QLD Apr 2020'!AF2/100)*'QLD Apr 2020'!AR2)),0)</f>
        <v>0</v>
      </c>
      <c r="Q8" s="242">
        <f>IF(AND('QLD Apr 2020'!P2&gt;0,'QLD Apr 2020'!P2&gt;0),IF($C$5*F8/'QLD Apr 2020'!AR2&lt;('QLD Apr 2020'!L2+'QLD Apr 2020'!M2+'QLD Apr 2020'!N2+'QLD Apr 2020'!O2),0,IF(($C$5*F8/'QLD Apr 2020'!AR2-'QLD Apr 2020'!L2+'QLD Apr 2020'!M2+'QLD Apr 2020'!N2+'QLD Apr 2020'!O2)&lt;=('QLD Apr 2020'!L2+'QLD Apr 2020'!M2+'QLD Apr 2020'!N2+'QLD Apr 2020'!O2+'QLD Apr 2020'!P2),(($C$5*F8/'QLD Apr 2020'!AR2-('QLD Apr 2020'!L2+'QLD Apr 2020'!M2+'QLD Apr 2020'!N2+'QLD Apr 2020'!O2))*'QLD Apr 2020'!AG2/100)*'QLD Apr 2020'!AR2,('QLD Apr 2020'!P2*'QLD Apr 2020'!AG2/100)*'QLD Apr 2020'!AR2)),0)</f>
        <v>0</v>
      </c>
      <c r="R8" s="242">
        <f>IF(AND('QLD Apr 2020'!P2&gt;0,'QLD Apr 2020'!O2&gt;0),IF(($C$5*F8/'QLD Apr 2020'!AR2&lt;SUM('QLD Apr 2020'!L2:P2)),(0),($C$5*F8/'QLD Apr 2020'!AR2-SUM('QLD Apr 2020'!L2:P2))*'QLD Apr 2020'!AB2/100)* 'QLD Apr 2020'!AR2,IF(AND('QLD Apr 2020'!O2&gt;0,'QLD Apr 2020'!P2=""),IF(($C$5*F8/'QLD Apr 2020'!AR2&lt; SUM('QLD Apr 2020'!L2:O2)),(0),($C$5*F8/'QLD Apr 2020'!AR2-SUM('QLD Apr 2020'!L2:O2))*'QLD Apr 2020'!AG2/100)* 'QLD Apr 2020'!AR2,IF(AND('QLD Apr 2020'!N2&gt;0,'QLD Apr 2020'!O2=""),IF(($C$5*F8/'QLD Apr 2020'!AR2&lt; SUM('QLD Apr 2020'!L2:N2)),(0),($C$5*F8/'QLD Apr 2020'!AR2-SUM('QLD Apr 2020'!L2:N2))*'QLD Apr 2020'!AF2/100)* 'QLD Apr 2020'!AR2,IF(AND('QLD Apr 2020'!M2&gt;0,'QLD Apr 2020'!N2=""),IF(($C$5*F8/'QLD Apr 2020'!AR2&lt;'QLD Apr 2020'!M2+'QLD Apr 2020'!L2),(0),(($C$5*F8/'QLD Apr 2020'!AR2-('QLD Apr 2020'!M2+'QLD Apr 2020'!L2))*'QLD Apr 2020'!AE2/100))*'QLD Apr 2020'!AR2,IF(AND('QLD Apr 2020'!L2&gt;0,'QLD Apr 2020'!M2=""&gt;0),IF(($C$5*F8/'QLD Apr 2020'!AR2&lt;'QLD Apr 2020'!L2),(0),($C$5*F8/'QLD Apr 2020'!AR2-'QLD Apr 2020'!L2)*'QLD Apr 2020'!AD2/100)*'QLD Apr 2020'!AR2,0)))))</f>
        <v>0</v>
      </c>
      <c r="S8" s="277">
        <f>SUM(G8:R8)</f>
        <v>2400</v>
      </c>
      <c r="T8" s="244">
        <f>S8+D8</f>
        <v>2823.9640909090908</v>
      </c>
      <c r="U8" s="245">
        <f>T8*1.1</f>
        <v>3106.3605000000002</v>
      </c>
      <c r="V8" s="246">
        <f>'QLD Apr 2020'!AT2</f>
        <v>0</v>
      </c>
      <c r="W8" s="246">
        <f>'QLD Apr 2020'!AU2</f>
        <v>0</v>
      </c>
      <c r="X8" s="246">
        <f>'QLD Apr 2020'!AV2</f>
        <v>0</v>
      </c>
      <c r="Y8" s="246">
        <f>'QLD Apr 2020'!AW2</f>
        <v>0</v>
      </c>
      <c r="Z8" s="247" t="str">
        <f>IF(SUM(V8:Y8)=0,"No discount",IF(V8&gt;0,"Guaranteed off bill",IF(W8&gt;0,"Guaranteed off usage",IF(X8&gt;0,"Pay-on-time off bill","Pay-on-time off usage"))))</f>
        <v>No discount</v>
      </c>
      <c r="AA8" s="247" t="str">
        <f>IF(OR(B8="Origin Energy",B8="Red Energy",B8="Powershop"),"Inclusive","Exclusive")</f>
        <v>Exclusive</v>
      </c>
      <c r="AB8" s="244">
        <f t="shared" ref="AB8:AB18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2823.9640909090908</v>
      </c>
      <c r="AC8" s="244">
        <f t="shared" ref="AC8:AC18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2823.9640909090908</v>
      </c>
      <c r="AD8" s="248">
        <f t="shared" ref="AD8:AE18" si="2">AB8*1.1</f>
        <v>3106.3605000000002</v>
      </c>
      <c r="AE8" s="248">
        <f t="shared" si="2"/>
        <v>3106.3605000000002</v>
      </c>
      <c r="AF8" s="273">
        <f>'QLD Apr 2020'!BF2</f>
        <v>0</v>
      </c>
      <c r="AG8" s="252" t="str">
        <f>'QLD Apr 2020'!BG2</f>
        <v>n</v>
      </c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</row>
    <row r="9" spans="1:148" ht="20" customHeight="1" x14ac:dyDescent="0.2">
      <c r="A9" s="345"/>
      <c r="B9" s="207" t="str">
        <f>'QLD Apr 2020'!F3</f>
        <v>Origin Energy</v>
      </c>
      <c r="C9" s="240" t="str">
        <f>'QLD Apr 2020'!G3</f>
        <v>Business Flexi</v>
      </c>
      <c r="D9" s="115">
        <f>365*'QLD Apr 2020'!H3/100</f>
        <v>386.66772727272723</v>
      </c>
      <c r="E9" s="216">
        <f>IF('QLD Apr 2020'!AQ3=3,0.5,IF('QLD Apr 2020'!AQ3=2,0.33,0))</f>
        <v>0.5</v>
      </c>
      <c r="F9" s="216">
        <f t="shared" ref="F9:F18" si="3">1-E9</f>
        <v>0.5</v>
      </c>
      <c r="G9" s="115">
        <f>IF('QLD Apr 2020'!K3="",($C$5*E9/'QLD Apr 2020'!AQ3*'QLD Apr 2020'!W3/100)*'QLD Apr 2020'!AQ3,IF($C$5*E9/'QLD Apr 2020'!AQ3&gt;='QLD Apr 2020'!L3,('QLD Apr 2020'!L3*'QLD Apr 2020'!W3/100)*'QLD Apr 2020'!AQ3,($C$5*E9/'QLD Apr 2020'!AQ3*'QLD Apr 2020'!W3/100)*'QLD Apr 2020'!AQ3))</f>
        <v>1431.8181818181818</v>
      </c>
      <c r="H9" s="115">
        <f>IF(AND('QLD Apr 2020'!L3&gt;0,'QLD Apr 2020'!M3&gt;0),IF($C$5*E9/'QLD Apr 2020'!AQ3&lt;'QLD Apr 2020'!L3,0,IF(($C$5*E9/'QLD Apr 2020'!AQ3-'QLD Apr 2020'!L3)&lt;=('QLD Apr 2020'!M3+'QLD Apr 2020'!L3),((($C$5*E9/'QLD Apr 2020'!AQ3-'QLD Apr 2020'!L3)*'QLD Apr 2020'!X3/100))*'QLD Apr 2020'!AQ3,((('QLD Apr 2020'!M3)*'QLD Apr 2020'!X3/100)*'QLD Apr 2020'!AQ3))),0)</f>
        <v>0</v>
      </c>
      <c r="I9" s="115">
        <f>IF(AND('QLD Apr 2020'!M3&gt;0,'QLD Apr 2020'!N3&gt;0),IF($C$5*E9/'QLD Apr 2020'!AQ3&lt;('QLD Apr 2020'!L3+'QLD Apr 2020'!M3),0,IF(($C$5*E9/'QLD Apr 2020'!AQ3-'QLD Apr 2020'!L3+'QLD Apr 2020'!M3)&lt;=('QLD Apr 2020'!L3+'QLD Apr 2020'!M3+'QLD Apr 2020'!N3),((($C$5*E9/'QLD Apr 2020'!AQ3-('QLD Apr 2020'!L3+'QLD Apr 2020'!M3))*'QLD Apr 2020'!Y3/100))*'QLD Apr 2020'!AQ3,('QLD Apr 2020'!N3*'QLD Apr 2020'!Y3/100)*'QLD Apr 2020'!AQ3)),0)</f>
        <v>0</v>
      </c>
      <c r="J9" s="115">
        <f>IF(AND('QLD Apr 2020'!N3&gt;0,'QLD Apr 2020'!O3&gt;0),IF($C$5*E9/'QLD Apr 2020'!AQ3&lt;('QLD Apr 2020'!L3+'QLD Apr 2020'!M3+'QLD Apr 2020'!N3),0,IF(($C$5*E9/'QLD Apr 2020'!AQ3-'QLD Apr 2020'!L3+'QLD Apr 2020'!M3+'QLD Apr 2020'!N3)&lt;=('QLD Apr 2020'!L3+'QLD Apr 2020'!M3+'QLD Apr 2020'!N3+'QLD Apr 2020'!O3),(($C$5*E9/'QLD Apr 2020'!AQ3-('QLD Apr 2020'!L3+'QLD Apr 2020'!M3+'QLD Apr 2020'!N3))*'QLD Apr 2020'!Z3/100)*'QLD Apr 2020'!AQ3,('QLD Apr 2020'!O3*'QLD Apr 2020'!Z3/100)*'QLD Apr 2020'!AQ3)),0)</f>
        <v>0</v>
      </c>
      <c r="K9" s="115">
        <f>IF(AND('QLD Apr 2020'!O3&gt;0,'QLD Apr 2020'!P3&gt;0),IF($C$5*E9/'QLD Apr 2020'!AQ3&lt;('QLD Apr 2020'!L3+'QLD Apr 2020'!M3+'QLD Apr 2020'!N3+'QLD Apr 2020'!O3),0,IF(($C$5*E9/'QLD Apr 2020'!AQ3-'QLD Apr 2020'!L3+'QLD Apr 2020'!M3+'QLD Apr 2020'!N3+'QLD Apr 2020'!O3)&lt;=('QLD Apr 2020'!L3+'QLD Apr 2020'!M3+'QLD Apr 2020'!N3+'QLD Apr 2020'!O3+'QLD Apr 2020'!P3),(($C$5*E9/'QLD Apr 2020'!AQ3-('QLD Apr 2020'!L3+'QLD Apr 2020'!M3+'QLD Apr 2020'!N3+'QLD Apr 2020'!O3))*'QLD Apr 2020'!AA3/100)*'QLD Apr 2020'!AQ3,('QLD Apr 2020'!P3*'QLD Apr 2020'!AA3/100)*'QLD Apr 2020'!AQ3)),0)</f>
        <v>0</v>
      </c>
      <c r="L9" s="115">
        <f>IF(AND('QLD Apr 2020'!P3&gt;0,'QLD Apr 2020'!O3&gt;0),IF(($C$5*E9/'QLD Apr 2020'!AQ3&lt;SUM('QLD Apr 2020'!L3:P3)),(0),($C$5*E9/'QLD Apr 2020'!AQ3-SUM('QLD Apr 2020'!L3:P3))*'QLD Apr 2020'!AB3/100)* 'QLD Apr 2020'!AQ3,IF(AND('QLD Apr 2020'!O3&gt;0,'QLD Apr 2020'!P3=""),IF(($C$5*E9/'QLD Apr 2020'!AQ3&lt; SUM('QLD Apr 2020'!L3:O3)),(0),($C$5*E9/'QLD Apr 2020'!AQ3-SUM('QLD Apr 2020'!L3:O3))*'QLD Apr 2020'!AA3/100)* 'QLD Apr 2020'!AQ3,IF(AND('QLD Apr 2020'!N3&gt;0,'QLD Apr 2020'!O3=""),IF(($C$5*E9/'QLD Apr 2020'!AQ3&lt; SUM('QLD Apr 2020'!L3:N3)),(0),($C$5*E9/'QLD Apr 2020'!AQ3-SUM('QLD Apr 2020'!L3:N3))*'QLD Apr 2020'!Z3/100)* 'QLD Apr 2020'!AQ3,IF(AND('QLD Apr 2020'!M3&gt;0,'QLD Apr 2020'!N3=""),IF(($C$5*E9/'QLD Apr 2020'!AQ3&lt;'QLD Apr 2020'!M3+'QLD Apr 2020'!L3),(0),(($C$5*E9/'QLD Apr 2020'!AQ3-('QLD Apr 2020'!M3+'QLD Apr 2020'!L3))*'QLD Apr 2020'!Y3/100))*'QLD Apr 2020'!AQ3,IF(AND('QLD Apr 2020'!L3&gt;0,'QLD Apr 2020'!M3=""&gt;0),IF(($C$5*E9/'QLD Apr 2020'!AQ3&lt;'QLD Apr 2020'!L3),(0),($C$5*E9/'QLD Apr 2020'!AQ3-'QLD Apr 2020'!L3)*'QLD Apr 2020'!X3/100)*'QLD Apr 2020'!AQ3,0)))))</f>
        <v>0</v>
      </c>
      <c r="M9" s="115">
        <f>IF('QLD Apr 2020'!K3="",($C$5*F9/'QLD Apr 2020'!AR3*'QLD Apr 2020'!AC3/100)*'QLD Apr 2020'!AR3,IF($C$5*F9/'QLD Apr 2020'!AR3&gt;='QLD Apr 2020'!L3,('QLD Apr 2020'!L3*'QLD Apr 2020'!AC3/100)*'QLD Apr 2020'!AR3,($C$5*F9/'QLD Apr 2020'!AR3*'QLD Apr 2020'!AC3/100)*'QLD Apr 2020'!AR3))</f>
        <v>1431.8181818181818</v>
      </c>
      <c r="N9" s="115">
        <f>IF(AND('QLD Apr 2020'!L3&gt;0,'QLD Apr 2020'!M3&gt;0),IF($C$5*F9/'QLD Apr 2020'!AR3&lt;'QLD Apr 2020'!L3,0,IF(($C$5*F9/'QLD Apr 2020'!AR3-'QLD Apr 2020'!L3)&lt;=('QLD Apr 2020'!M3+'QLD Apr 2020'!L3),((($C$5*F9/'QLD Apr 2020'!AR3-'QLD Apr 2020'!L3)*'QLD Apr 2020'!AD3/100))*'QLD Apr 2020'!AR3,((('QLD Apr 2020'!M3)*'QLD Apr 2020'!AD3/100)*'QLD Apr 2020'!AR3))),0)</f>
        <v>0</v>
      </c>
      <c r="O9" s="115">
        <f>IF(AND('QLD Apr 2020'!M3&gt;0,'QLD Apr 2020'!N3&gt;0),IF($C$5*F9/'QLD Apr 2020'!AR3&lt;('QLD Apr 2020'!L3+'QLD Apr 2020'!M3),0,IF(($C$5*F9/'QLD Apr 2020'!AR3-'QLD Apr 2020'!L3+'QLD Apr 2020'!M3)&lt;=('QLD Apr 2020'!L3+'QLD Apr 2020'!M3+'QLD Apr 2020'!N3),((($C$5*F9/'QLD Apr 2020'!AR3-('QLD Apr 2020'!L3+'QLD Apr 2020'!M3))*'QLD Apr 2020'!AE3/100))*'QLD Apr 2020'!AR3,('QLD Apr 2020'!N3*'QLD Apr 2020'!AE3/100)*'QLD Apr 2020'!AR3)),0)</f>
        <v>0</v>
      </c>
      <c r="P9" s="115">
        <f>IF(AND('QLD Apr 2020'!N3&gt;0,'QLD Apr 2020'!O3&gt;0),IF($C$5*F9/'QLD Apr 2020'!AR3&lt;('QLD Apr 2020'!L3+'QLD Apr 2020'!M3+'QLD Apr 2020'!N3),0,IF(($C$5*F9/'QLD Apr 2020'!AR3-'QLD Apr 2020'!L3+'QLD Apr 2020'!M3+'QLD Apr 2020'!N3)&lt;=('QLD Apr 2020'!L3+'QLD Apr 2020'!M3+'QLD Apr 2020'!N3+'QLD Apr 2020'!O3),(($C$5*F9/'QLD Apr 2020'!AR3-('QLD Apr 2020'!L3+'QLD Apr 2020'!M3+'QLD Apr 2020'!N3))*'QLD Apr 2020'!AF3/100)*'QLD Apr 2020'!AR3,('QLD Apr 2020'!O3*'QLD Apr 2020'!AF3/100)*'QLD Apr 2020'!AR3)),0)</f>
        <v>0</v>
      </c>
      <c r="Q9" s="115">
        <f>IF(AND('QLD Apr 2020'!P3&gt;0,'QLD Apr 2020'!P3&gt;0),IF($C$5*F9/'QLD Apr 2020'!AR3&lt;('QLD Apr 2020'!L3+'QLD Apr 2020'!M3+'QLD Apr 2020'!N3+'QLD Apr 2020'!O3),0,IF(($C$5*F9/'QLD Apr 2020'!AR3-'QLD Apr 2020'!L3+'QLD Apr 2020'!M3+'QLD Apr 2020'!N3+'QLD Apr 2020'!O3)&lt;=('QLD Apr 2020'!L3+'QLD Apr 2020'!M3+'QLD Apr 2020'!N3+'QLD Apr 2020'!O3+'QLD Apr 2020'!P3),(($C$5*F9/'QLD Apr 2020'!AR3-('QLD Apr 2020'!L3+'QLD Apr 2020'!M3+'QLD Apr 2020'!N3+'QLD Apr 2020'!O3))*'QLD Apr 2020'!AG3/100)*'QLD Apr 2020'!AR3,('QLD Apr 2020'!P3*'QLD Apr 2020'!AG3/100)*'QLD Apr 2020'!AR3)),0)</f>
        <v>0</v>
      </c>
      <c r="R9" s="115">
        <f>IF(AND('QLD Apr 2020'!P3&gt;0,'QLD Apr 2020'!O3&gt;0),IF(($C$5*F9/'QLD Apr 2020'!AR3&lt;SUM('QLD Apr 2020'!L3:P3)),(0),($C$5*F9/'QLD Apr 2020'!AR3-SUM('QLD Apr 2020'!L3:P3))*'QLD Apr 2020'!AB3/100)* 'QLD Apr 2020'!AR3,IF(AND('QLD Apr 2020'!O3&gt;0,'QLD Apr 2020'!P3=""),IF(($C$5*F9/'QLD Apr 2020'!AR3&lt; SUM('QLD Apr 2020'!L3:O3)),(0),($C$5*F9/'QLD Apr 2020'!AR3-SUM('QLD Apr 2020'!L3:O3))*'QLD Apr 2020'!AG3/100)* 'QLD Apr 2020'!AR3,IF(AND('QLD Apr 2020'!N3&gt;0,'QLD Apr 2020'!O3=""),IF(($C$5*F9/'QLD Apr 2020'!AR3&lt; SUM('QLD Apr 2020'!L3:N3)),(0),($C$5*F9/'QLD Apr 2020'!AR3-SUM('QLD Apr 2020'!L3:N3))*'QLD Apr 2020'!AF3/100)* 'QLD Apr 2020'!AR3,IF(AND('QLD Apr 2020'!M3&gt;0,'QLD Apr 2020'!N3=""),IF(($C$5*F9/'QLD Apr 2020'!AR3&lt;'QLD Apr 2020'!M3+'QLD Apr 2020'!L3),(0),(($C$5*F9/'QLD Apr 2020'!AR3-('QLD Apr 2020'!M3+'QLD Apr 2020'!L3))*'QLD Apr 2020'!AE3/100))*'QLD Apr 2020'!AR3,IF(AND('QLD Apr 2020'!L3&gt;0,'QLD Apr 2020'!M3=""&gt;0),IF(($C$5*F9/'QLD Apr 2020'!AR3&lt;'QLD Apr 2020'!L3),(0),($C$5*F9/'QLD Apr 2020'!AR3-'QLD Apr 2020'!L3)*'QLD Apr 2020'!AD3/100)*'QLD Apr 2020'!AR3,0)))))</f>
        <v>0</v>
      </c>
      <c r="S9" s="203">
        <f t="shared" ref="S9:S18" si="4">SUM(G9:R9)</f>
        <v>2863.6363636363635</v>
      </c>
      <c r="T9" s="220">
        <f t="shared" ref="T9:T18" si="5">S9+D9</f>
        <v>3250.3040909090905</v>
      </c>
      <c r="U9" s="118">
        <f t="shared" ref="U9:U18" si="6">T9*1.1</f>
        <v>3575.3344999999999</v>
      </c>
      <c r="V9" s="119">
        <f>'QLD Apr 2020'!AT3</f>
        <v>0</v>
      </c>
      <c r="W9" s="119">
        <f>'QLD Apr 2020'!AU3</f>
        <v>8</v>
      </c>
      <c r="X9" s="119">
        <f>'QLD Apr 2020'!AV3</f>
        <v>0</v>
      </c>
      <c r="Y9" s="119">
        <f>'QLD Apr 2020'!AW3</f>
        <v>0</v>
      </c>
      <c r="Z9" s="225" t="str">
        <f t="shared" ref="Z9:Z18" si="7">IF(SUM(V9:Y9)=0,"No discount",IF(V9&gt;0,"Guaranteed off bill",IF(W9&gt;0,"Guaranteed off usage",IF(X9&gt;0,"Pay-on-time off bill","Pay-on-time off usage"))))</f>
        <v>Guaranteed off usage</v>
      </c>
      <c r="AA9" s="225" t="str">
        <f t="shared" ref="AA9:AA18" si="8">IF(OR(B9="Origin Energy",B9="Red Energy",B9="Powershop"),"Inclusive","Exclusive")</f>
        <v>Inclusive</v>
      </c>
      <c r="AB9" s="220">
        <f t="shared" si="0"/>
        <v>3021.2131818181815</v>
      </c>
      <c r="AC9" s="220">
        <f t="shared" si="1"/>
        <v>3021.2131818181815</v>
      </c>
      <c r="AD9" s="196">
        <f t="shared" si="2"/>
        <v>3323.3344999999999</v>
      </c>
      <c r="AE9" s="196">
        <f t="shared" si="2"/>
        <v>3323.3344999999999</v>
      </c>
      <c r="AF9" s="274">
        <f>'QLD Apr 2020'!BF3</f>
        <v>12</v>
      </c>
      <c r="AG9" s="121" t="str">
        <f>'QLD Apr 2020'!BG3</f>
        <v>y</v>
      </c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</row>
    <row r="10" spans="1:148" s="251" customFormat="1" ht="20" customHeight="1" x14ac:dyDescent="0.2">
      <c r="A10" s="345"/>
      <c r="B10" s="207" t="str">
        <f>'QLD Apr 2020'!F4</f>
        <v>Red Energy</v>
      </c>
      <c r="C10" s="240" t="str">
        <f>'QLD Apr 2020'!G4</f>
        <v>Business Saver</v>
      </c>
      <c r="D10" s="115">
        <f>365*'QLD Apr 2020'!H4/100</f>
        <v>419.74999999999994</v>
      </c>
      <c r="E10" s="216">
        <f>IF('QLD Apr 2020'!AQ4=3,0.5,IF('QLD Apr 2020'!AQ4=2,0.33,0))</f>
        <v>0.5</v>
      </c>
      <c r="F10" s="216">
        <f t="shared" si="3"/>
        <v>0.5</v>
      </c>
      <c r="G10" s="115">
        <f>IF('QLD Apr 2020'!K4="",($C$5*E10/'QLD Apr 2020'!AQ4*'QLD Apr 2020'!W4/100)*'QLD Apr 2020'!AQ4,IF($C$5*E10/'QLD Apr 2020'!AQ4&gt;='QLD Apr 2020'!L4,('QLD Apr 2020'!L4*'QLD Apr 2020'!W4/100)*'QLD Apr 2020'!AQ4,($C$5*E10/'QLD Apr 2020'!AQ4*'QLD Apr 2020'!W4/100)*'QLD Apr 2020'!AQ4))</f>
        <v>1277.2727272727273</v>
      </c>
      <c r="H10" s="115">
        <f>IF(AND('QLD Apr 2020'!L4&gt;0,'QLD Apr 2020'!M4&gt;0),IF($C$5*E10/'QLD Apr 2020'!AQ4&lt;'QLD Apr 2020'!L4,0,IF(($C$5*E10/'QLD Apr 2020'!AQ4-'QLD Apr 2020'!L4)&lt;=('QLD Apr 2020'!M4+'QLD Apr 2020'!L4),((($C$5*E10/'QLD Apr 2020'!AQ4-'QLD Apr 2020'!L4)*'QLD Apr 2020'!X4/100))*'QLD Apr 2020'!AQ4,((('QLD Apr 2020'!M4)*'QLD Apr 2020'!X4/100)*'QLD Apr 2020'!AQ4))),0)</f>
        <v>0</v>
      </c>
      <c r="I10" s="115">
        <f>IF(AND('QLD Apr 2020'!M4&gt;0,'QLD Apr 2020'!N4&gt;0),IF($C$5*E10/'QLD Apr 2020'!AQ4&lt;('QLD Apr 2020'!L4+'QLD Apr 2020'!M4),0,IF(($C$5*E10/'QLD Apr 2020'!AQ4-'QLD Apr 2020'!L4+'QLD Apr 2020'!M4)&lt;=('QLD Apr 2020'!L4+'QLD Apr 2020'!M4+'QLD Apr 2020'!N4),((($C$5*E10/'QLD Apr 2020'!AQ4-('QLD Apr 2020'!L4+'QLD Apr 2020'!M4))*'QLD Apr 2020'!Y4/100))*'QLD Apr 2020'!AQ4,('QLD Apr 2020'!N4*'QLD Apr 2020'!Y4/100)*'QLD Apr 2020'!AQ4)),0)</f>
        <v>0</v>
      </c>
      <c r="J10" s="115">
        <f>IF(AND('QLD Apr 2020'!N4&gt;0,'QLD Apr 2020'!O4&gt;0),IF($C$5*E10/'QLD Apr 2020'!AQ4&lt;('QLD Apr 2020'!L4+'QLD Apr 2020'!M4+'QLD Apr 2020'!N4),0,IF(($C$5*E10/'QLD Apr 2020'!AQ4-'QLD Apr 2020'!L4+'QLD Apr 2020'!M4+'QLD Apr 2020'!N4)&lt;=('QLD Apr 2020'!L4+'QLD Apr 2020'!M4+'QLD Apr 2020'!N4+'QLD Apr 2020'!O4),(($C$5*E10/'QLD Apr 2020'!AQ4-('QLD Apr 2020'!L4+'QLD Apr 2020'!M4+'QLD Apr 2020'!N4))*'QLD Apr 2020'!Z4/100)*'QLD Apr 2020'!AQ4,('QLD Apr 2020'!O4*'QLD Apr 2020'!Z4/100)*'QLD Apr 2020'!AQ4)),0)</f>
        <v>0</v>
      </c>
      <c r="K10" s="115">
        <f>IF(AND('QLD Apr 2020'!O4&gt;0,'QLD Apr 2020'!P4&gt;0),IF($C$5*E10/'QLD Apr 2020'!AQ4&lt;('QLD Apr 2020'!L4+'QLD Apr 2020'!M4+'QLD Apr 2020'!N4+'QLD Apr 2020'!O4),0,IF(($C$5*E10/'QLD Apr 2020'!AQ4-'QLD Apr 2020'!L4+'QLD Apr 2020'!M4+'QLD Apr 2020'!N4+'QLD Apr 2020'!O4)&lt;=('QLD Apr 2020'!L4+'QLD Apr 2020'!M4+'QLD Apr 2020'!N4+'QLD Apr 2020'!O4+'QLD Apr 2020'!P4),(($C$5*E10/'QLD Apr 2020'!AQ4-('QLD Apr 2020'!L4+'QLD Apr 2020'!M4+'QLD Apr 2020'!N4+'QLD Apr 2020'!O4))*'QLD Apr 2020'!AA4/100)*'QLD Apr 2020'!AQ4,('QLD Apr 2020'!P4*'QLD Apr 2020'!AA4/100)*'QLD Apr 2020'!AQ4)),0)</f>
        <v>0</v>
      </c>
      <c r="L10" s="115">
        <f>IF(AND('QLD Apr 2020'!P4&gt;0,'QLD Apr 2020'!O4&gt;0),IF(($C$5*E10/'QLD Apr 2020'!AQ4&lt;SUM('QLD Apr 2020'!L4:P4)),(0),($C$5*E10/'QLD Apr 2020'!AQ4-SUM('QLD Apr 2020'!L4:P4))*'QLD Apr 2020'!AB4/100)* 'QLD Apr 2020'!AQ4,IF(AND('QLD Apr 2020'!O4&gt;0,'QLD Apr 2020'!P4=""),IF(($C$5*E10/'QLD Apr 2020'!AQ4&lt; SUM('QLD Apr 2020'!L4:O4)),(0),($C$5*E10/'QLD Apr 2020'!AQ4-SUM('QLD Apr 2020'!L4:O4))*'QLD Apr 2020'!AA4/100)* 'QLD Apr 2020'!AQ4,IF(AND('QLD Apr 2020'!N4&gt;0,'QLD Apr 2020'!O4=""),IF(($C$5*E10/'QLD Apr 2020'!AQ4&lt; SUM('QLD Apr 2020'!L4:N4)),(0),($C$5*E10/'QLD Apr 2020'!AQ4-SUM('QLD Apr 2020'!L4:N4))*'QLD Apr 2020'!Z4/100)* 'QLD Apr 2020'!AQ4,IF(AND('QLD Apr 2020'!M4&gt;0,'QLD Apr 2020'!N4=""),IF(($C$5*E10/'QLD Apr 2020'!AQ4&lt;'QLD Apr 2020'!M4+'QLD Apr 2020'!L4),(0),(($C$5*E10/'QLD Apr 2020'!AQ4-('QLD Apr 2020'!M4+'QLD Apr 2020'!L4))*'QLD Apr 2020'!Y4/100))*'QLD Apr 2020'!AQ4,IF(AND('QLD Apr 2020'!L4&gt;0,'QLD Apr 2020'!M4=""&gt;0),IF(($C$5*E10/'QLD Apr 2020'!AQ4&lt;'QLD Apr 2020'!L4),(0),($C$5*E10/'QLD Apr 2020'!AQ4-'QLD Apr 2020'!L4)*'QLD Apr 2020'!X4/100)*'QLD Apr 2020'!AQ4,0)))))</f>
        <v>0</v>
      </c>
      <c r="M10" s="115">
        <f>IF('QLD Apr 2020'!K4="",($C$5*F10/'QLD Apr 2020'!AR4*'QLD Apr 2020'!AC4/100)*'QLD Apr 2020'!AR4,IF($C$5*F10/'QLD Apr 2020'!AR4&gt;='QLD Apr 2020'!L4,('QLD Apr 2020'!L4*'QLD Apr 2020'!AC4/100)*'QLD Apr 2020'!AR4,($C$5*F10/'QLD Apr 2020'!AR4*'QLD Apr 2020'!AC4/100)*'QLD Apr 2020'!AR4))</f>
        <v>1277.2727272727273</v>
      </c>
      <c r="N10" s="115">
        <f>IF(AND('QLD Apr 2020'!L4&gt;0,'QLD Apr 2020'!M4&gt;0),IF($C$5*F10/'QLD Apr 2020'!AR4&lt;'QLD Apr 2020'!L4,0,IF(($C$5*F10/'QLD Apr 2020'!AR4-'QLD Apr 2020'!L4)&lt;=('QLD Apr 2020'!M4+'QLD Apr 2020'!L4),((($C$5*F10/'QLD Apr 2020'!AR4-'QLD Apr 2020'!L4)*'QLD Apr 2020'!AD4/100))*'QLD Apr 2020'!AR4,((('QLD Apr 2020'!M4)*'QLD Apr 2020'!AD4/100)*'QLD Apr 2020'!AR4))),0)</f>
        <v>0</v>
      </c>
      <c r="O10" s="115">
        <f>IF(AND('QLD Apr 2020'!M4&gt;0,'QLD Apr 2020'!N4&gt;0),IF($C$5*F10/'QLD Apr 2020'!AR4&lt;('QLD Apr 2020'!L4+'QLD Apr 2020'!M4),0,IF(($C$5*F10/'QLD Apr 2020'!AR4-'QLD Apr 2020'!L4+'QLD Apr 2020'!M4)&lt;=('QLD Apr 2020'!L4+'QLD Apr 2020'!M4+'QLD Apr 2020'!N4),((($C$5*F10/'QLD Apr 2020'!AR4-('QLD Apr 2020'!L4+'QLD Apr 2020'!M4))*'QLD Apr 2020'!AE4/100))*'QLD Apr 2020'!AR4,('QLD Apr 2020'!N4*'QLD Apr 2020'!AE4/100)*'QLD Apr 2020'!AR4)),0)</f>
        <v>0</v>
      </c>
      <c r="P10" s="115">
        <f>IF(AND('QLD Apr 2020'!N4&gt;0,'QLD Apr 2020'!O4&gt;0),IF($C$5*F10/'QLD Apr 2020'!AR4&lt;('QLD Apr 2020'!L4+'QLD Apr 2020'!M4+'QLD Apr 2020'!N4),0,IF(($C$5*F10/'QLD Apr 2020'!AR4-'QLD Apr 2020'!L4+'QLD Apr 2020'!M4+'QLD Apr 2020'!N4)&lt;=('QLD Apr 2020'!L4+'QLD Apr 2020'!M4+'QLD Apr 2020'!N4+'QLD Apr 2020'!O4),(($C$5*F10/'QLD Apr 2020'!AR4-('QLD Apr 2020'!L4+'QLD Apr 2020'!M4+'QLD Apr 2020'!N4))*'QLD Apr 2020'!AF4/100)*'QLD Apr 2020'!AR4,('QLD Apr 2020'!O4*'QLD Apr 2020'!AF4/100)*'QLD Apr 2020'!AR4)),0)</f>
        <v>0</v>
      </c>
      <c r="Q10" s="115">
        <f>IF(AND('QLD Apr 2020'!P4&gt;0,'QLD Apr 2020'!P4&gt;0),IF($C$5*F10/'QLD Apr 2020'!AR4&lt;('QLD Apr 2020'!L4+'QLD Apr 2020'!M4+'QLD Apr 2020'!N4+'QLD Apr 2020'!O4),0,IF(($C$5*F10/'QLD Apr 2020'!AR4-'QLD Apr 2020'!L4+'QLD Apr 2020'!M4+'QLD Apr 2020'!N4+'QLD Apr 2020'!O4)&lt;=('QLD Apr 2020'!L4+'QLD Apr 2020'!M4+'QLD Apr 2020'!N4+'QLD Apr 2020'!O4+'QLD Apr 2020'!P4),(($C$5*F10/'QLD Apr 2020'!AR4-('QLD Apr 2020'!L4+'QLD Apr 2020'!M4+'QLD Apr 2020'!N4+'QLD Apr 2020'!O4))*'QLD Apr 2020'!AG4/100)*'QLD Apr 2020'!AR4,('QLD Apr 2020'!P4*'QLD Apr 2020'!AG4/100)*'QLD Apr 2020'!AR4)),0)</f>
        <v>0</v>
      </c>
      <c r="R10" s="115">
        <f>IF(AND('QLD Apr 2020'!P4&gt;0,'QLD Apr 2020'!O4&gt;0),IF(($C$5*F10/'QLD Apr 2020'!AR4&lt;SUM('QLD Apr 2020'!L4:P4)),(0),($C$5*F10/'QLD Apr 2020'!AR4-SUM('QLD Apr 2020'!L4:P4))*'QLD Apr 2020'!AB4/100)* 'QLD Apr 2020'!AR4,IF(AND('QLD Apr 2020'!O4&gt;0,'QLD Apr 2020'!P4=""),IF(($C$5*F10/'QLD Apr 2020'!AR4&lt; SUM('QLD Apr 2020'!L4:O4)),(0),($C$5*F10/'QLD Apr 2020'!AR4-SUM('QLD Apr 2020'!L4:O4))*'QLD Apr 2020'!AG4/100)* 'QLD Apr 2020'!AR4,IF(AND('QLD Apr 2020'!N4&gt;0,'QLD Apr 2020'!O4=""),IF(($C$5*F10/'QLD Apr 2020'!AR4&lt; SUM('QLD Apr 2020'!L4:N4)),(0),($C$5*F10/'QLD Apr 2020'!AR4-SUM('QLD Apr 2020'!L4:N4))*'QLD Apr 2020'!AF4/100)* 'QLD Apr 2020'!AR4,IF(AND('QLD Apr 2020'!M4&gt;0,'QLD Apr 2020'!N4=""),IF(($C$5*F10/'QLD Apr 2020'!AR4&lt;'QLD Apr 2020'!M4+'QLD Apr 2020'!L4),(0),(($C$5*F10/'QLD Apr 2020'!AR4-('QLD Apr 2020'!M4+'QLD Apr 2020'!L4))*'QLD Apr 2020'!AE4/100))*'QLD Apr 2020'!AR4,IF(AND('QLD Apr 2020'!L4&gt;0,'QLD Apr 2020'!M4=""&gt;0),IF(($C$5*F10/'QLD Apr 2020'!AR4&lt;'QLD Apr 2020'!L4),(0),($C$5*F10/'QLD Apr 2020'!AR4-'QLD Apr 2020'!L4)*'QLD Apr 2020'!AD4/100)*'QLD Apr 2020'!AR4,0)))))</f>
        <v>0</v>
      </c>
      <c r="S10" s="203">
        <f t="shared" si="4"/>
        <v>2554.5454545454545</v>
      </c>
      <c r="T10" s="220">
        <f t="shared" si="5"/>
        <v>2974.2954545454545</v>
      </c>
      <c r="U10" s="118">
        <f t="shared" si="6"/>
        <v>3271.7250000000004</v>
      </c>
      <c r="V10" s="119">
        <f>'QLD Apr 2020'!AT4</f>
        <v>0</v>
      </c>
      <c r="W10" s="119">
        <f>'QLD Apr 2020'!AU4</f>
        <v>0</v>
      </c>
      <c r="X10" s="119">
        <f>'QLD Apr 2020'!AV4</f>
        <v>0</v>
      </c>
      <c r="Y10" s="119">
        <f>'QLD Apr 2020'!AW4</f>
        <v>0</v>
      </c>
      <c r="Z10" s="225" t="str">
        <f t="shared" si="7"/>
        <v>No discount</v>
      </c>
      <c r="AA10" s="225" t="str">
        <f t="shared" si="8"/>
        <v>Inclusive</v>
      </c>
      <c r="AB10" s="220">
        <f t="shared" si="0"/>
        <v>2974.2954545454545</v>
      </c>
      <c r="AC10" s="220">
        <f t="shared" si="1"/>
        <v>2974.2954545454545</v>
      </c>
      <c r="AD10" s="196">
        <f t="shared" si="2"/>
        <v>3271.7250000000004</v>
      </c>
      <c r="AE10" s="196">
        <f t="shared" si="2"/>
        <v>3271.7250000000004</v>
      </c>
      <c r="AF10" s="274">
        <f>'QLD Apr 2020'!BF4</f>
        <v>0</v>
      </c>
      <c r="AG10" s="121" t="str">
        <f>'QLD Apr 2020'!BG4</f>
        <v>n</v>
      </c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</row>
    <row r="11" spans="1:148" s="251" customFormat="1" ht="20" customHeight="1" thickBot="1" x14ac:dyDescent="0.25">
      <c r="A11" s="346"/>
      <c r="B11" s="208" t="str">
        <f>'QLD Apr 2020'!F5</f>
        <v>Covau</v>
      </c>
      <c r="C11" s="241" t="str">
        <f>'QLD Apr 2020'!G5</f>
        <v>Freedom</v>
      </c>
      <c r="D11" s="123">
        <f>365*'QLD Apr 2020'!H5/100</f>
        <v>419.75</v>
      </c>
      <c r="E11" s="217">
        <f>IF('QLD Apr 2020'!AQ5=3,0.5,IF('QLD Apr 2020'!AQ5=2,0.33,0))</f>
        <v>0.5</v>
      </c>
      <c r="F11" s="217">
        <f t="shared" ref="F11" si="9">1-E11</f>
        <v>0.5</v>
      </c>
      <c r="G11" s="123">
        <f>IF('QLD Apr 2020'!K5="",($C$5*E11/'QLD Apr 2020'!AQ5*'QLD Apr 2020'!W5/100)*'QLD Apr 2020'!AQ5,IF($C$5*E11/'QLD Apr 2020'!AQ5&gt;='QLD Apr 2020'!L5,('QLD Apr 2020'!L5*'QLD Apr 2020'!W5/100)*'QLD Apr 2020'!AQ5,($C$5*E11/'QLD Apr 2020'!AQ5*'QLD Apr 2020'!W5/100)*'QLD Apr 2020'!AQ5))</f>
        <v>1470</v>
      </c>
      <c r="H11" s="123">
        <f>IF(AND('QLD Apr 2020'!L5&gt;0,'QLD Apr 2020'!M5&gt;0),IF($C$5*E11/'QLD Apr 2020'!AQ5&lt;'QLD Apr 2020'!L5,0,IF(($C$5*E11/'QLD Apr 2020'!AQ5-'QLD Apr 2020'!L5)&lt;=('QLD Apr 2020'!M5+'QLD Apr 2020'!L5),((($C$5*E11/'QLD Apr 2020'!AQ5-'QLD Apr 2020'!L5)*'QLD Apr 2020'!X5/100))*'QLD Apr 2020'!AQ5,((('QLD Apr 2020'!M5)*'QLD Apr 2020'!X5/100)*'QLD Apr 2020'!AQ5))),0)</f>
        <v>0</v>
      </c>
      <c r="I11" s="123">
        <f>IF(AND('QLD Apr 2020'!M5&gt;0,'QLD Apr 2020'!N5&gt;0),IF($C$5*E11/'QLD Apr 2020'!AQ5&lt;('QLD Apr 2020'!L5+'QLD Apr 2020'!M5),0,IF(($C$5*E11/'QLD Apr 2020'!AQ5-'QLD Apr 2020'!L5+'QLD Apr 2020'!M5)&lt;=('QLD Apr 2020'!L5+'QLD Apr 2020'!M5+'QLD Apr 2020'!N5),((($C$5*E11/'QLD Apr 2020'!AQ5-('QLD Apr 2020'!L5+'QLD Apr 2020'!M5))*'QLD Apr 2020'!Y5/100))*'QLD Apr 2020'!AQ5,('QLD Apr 2020'!N5*'QLD Apr 2020'!Y5/100)*'QLD Apr 2020'!AQ5)),0)</f>
        <v>0</v>
      </c>
      <c r="J11" s="123">
        <f>IF(AND('QLD Apr 2020'!N5&gt;0,'QLD Apr 2020'!O5&gt;0),IF($C$5*E11/'QLD Apr 2020'!AQ5&lt;('QLD Apr 2020'!L5+'QLD Apr 2020'!M5+'QLD Apr 2020'!N5),0,IF(($C$5*E11/'QLD Apr 2020'!AQ5-'QLD Apr 2020'!L5+'QLD Apr 2020'!M5+'QLD Apr 2020'!N5)&lt;=('QLD Apr 2020'!L5+'QLD Apr 2020'!M5+'QLD Apr 2020'!N5+'QLD Apr 2020'!O5),(($C$5*E11/'QLD Apr 2020'!AQ5-('QLD Apr 2020'!L5+'QLD Apr 2020'!M5+'QLD Apr 2020'!N5))*'QLD Apr 2020'!Z5/100)*'QLD Apr 2020'!AQ5,('QLD Apr 2020'!O5*'QLD Apr 2020'!Z5/100)*'QLD Apr 2020'!AQ5)),0)</f>
        <v>0</v>
      </c>
      <c r="K11" s="123">
        <f>IF(AND('QLD Apr 2020'!O5&gt;0,'QLD Apr 2020'!P5&gt;0),IF($C$5*E11/'QLD Apr 2020'!AQ5&lt;('QLD Apr 2020'!L5+'QLD Apr 2020'!M5+'QLD Apr 2020'!N5+'QLD Apr 2020'!O5),0,IF(($C$5*E11/'QLD Apr 2020'!AQ5-'QLD Apr 2020'!L5+'QLD Apr 2020'!M5+'QLD Apr 2020'!N5+'QLD Apr 2020'!O5)&lt;=('QLD Apr 2020'!L5+'QLD Apr 2020'!M5+'QLD Apr 2020'!N5+'QLD Apr 2020'!O5+'QLD Apr 2020'!P5),(($C$5*E11/'QLD Apr 2020'!AQ5-('QLD Apr 2020'!L5+'QLD Apr 2020'!M5+'QLD Apr 2020'!N5+'QLD Apr 2020'!O5))*'QLD Apr 2020'!AA5/100)*'QLD Apr 2020'!AQ5,('QLD Apr 2020'!P5*'QLD Apr 2020'!AA5/100)*'QLD Apr 2020'!AQ5)),0)</f>
        <v>0</v>
      </c>
      <c r="L11" s="123">
        <f>IF(AND('QLD Apr 2020'!P5&gt;0,'QLD Apr 2020'!O5&gt;0),IF(($C$5*E11/'QLD Apr 2020'!AQ5&lt;SUM('QLD Apr 2020'!L5:P5)),(0),($C$5*E11/'QLD Apr 2020'!AQ5-SUM('QLD Apr 2020'!L5:P5))*'QLD Apr 2020'!AB5/100)* 'QLD Apr 2020'!AQ5,IF(AND('QLD Apr 2020'!O5&gt;0,'QLD Apr 2020'!P5=""),IF(($C$5*E11/'QLD Apr 2020'!AQ5&lt; SUM('QLD Apr 2020'!L5:O5)),(0),($C$5*E11/'QLD Apr 2020'!AQ5-SUM('QLD Apr 2020'!L5:O5))*'QLD Apr 2020'!AA5/100)* 'QLD Apr 2020'!AQ5,IF(AND('QLD Apr 2020'!N5&gt;0,'QLD Apr 2020'!O5=""),IF(($C$5*E11/'QLD Apr 2020'!AQ5&lt; SUM('QLD Apr 2020'!L5:N5)),(0),($C$5*E11/'QLD Apr 2020'!AQ5-SUM('QLD Apr 2020'!L5:N5))*'QLD Apr 2020'!Z5/100)* 'QLD Apr 2020'!AQ5,IF(AND('QLD Apr 2020'!M5&gt;0,'QLD Apr 2020'!N5=""),IF(($C$5*E11/'QLD Apr 2020'!AQ5&lt;'QLD Apr 2020'!M5+'QLD Apr 2020'!L5),(0),(($C$5*E11/'QLD Apr 2020'!AQ5-('QLD Apr 2020'!M5+'QLD Apr 2020'!L5))*'QLD Apr 2020'!Y5/100))*'QLD Apr 2020'!AQ5,IF(AND('QLD Apr 2020'!L5&gt;0,'QLD Apr 2020'!M5=""&gt;0),IF(($C$5*E11/'QLD Apr 2020'!AQ5&lt;'QLD Apr 2020'!L5),(0),($C$5*E11/'QLD Apr 2020'!AQ5-'QLD Apr 2020'!L5)*'QLD Apr 2020'!X5/100)*'QLD Apr 2020'!AQ5,0)))))</f>
        <v>0</v>
      </c>
      <c r="M11" s="123">
        <f>IF('QLD Apr 2020'!K5="",($C$5*F11/'QLD Apr 2020'!AR5*'QLD Apr 2020'!AC5/100)*'QLD Apr 2020'!AR5,IF($C$5*F11/'QLD Apr 2020'!AR5&gt;='QLD Apr 2020'!L5,('QLD Apr 2020'!L5*'QLD Apr 2020'!AC5/100)*'QLD Apr 2020'!AR5,($C$5*F11/'QLD Apr 2020'!AR5*'QLD Apr 2020'!AC5/100)*'QLD Apr 2020'!AR5))</f>
        <v>1470</v>
      </c>
      <c r="N11" s="123">
        <f>IF(AND('QLD Apr 2020'!L5&gt;0,'QLD Apr 2020'!M5&gt;0),IF($C$5*F11/'QLD Apr 2020'!AR5&lt;'QLD Apr 2020'!L5,0,IF(($C$5*F11/'QLD Apr 2020'!AR5-'QLD Apr 2020'!L5)&lt;=('QLD Apr 2020'!M5+'QLD Apr 2020'!L5),((($C$5*F11/'QLD Apr 2020'!AR5-'QLD Apr 2020'!L5)*'QLD Apr 2020'!AD5/100))*'QLD Apr 2020'!AR5,((('QLD Apr 2020'!M5)*'QLD Apr 2020'!AD5/100)*'QLD Apr 2020'!AR5))),0)</f>
        <v>0</v>
      </c>
      <c r="O11" s="123">
        <f>IF(AND('QLD Apr 2020'!M5&gt;0,'QLD Apr 2020'!N5&gt;0),IF($C$5*F11/'QLD Apr 2020'!AR5&lt;('QLD Apr 2020'!L5+'QLD Apr 2020'!M5),0,IF(($C$5*F11/'QLD Apr 2020'!AR5-'QLD Apr 2020'!L5+'QLD Apr 2020'!M5)&lt;=('QLD Apr 2020'!L5+'QLD Apr 2020'!M5+'QLD Apr 2020'!N5),((($C$5*F11/'QLD Apr 2020'!AR5-('QLD Apr 2020'!L5+'QLD Apr 2020'!M5))*'QLD Apr 2020'!AE5/100))*'QLD Apr 2020'!AR5,('QLD Apr 2020'!N5*'QLD Apr 2020'!AE5/100)*'QLD Apr 2020'!AR5)),0)</f>
        <v>0</v>
      </c>
      <c r="P11" s="123">
        <f>IF(AND('QLD Apr 2020'!N5&gt;0,'QLD Apr 2020'!O5&gt;0),IF($C$5*F11/'QLD Apr 2020'!AR5&lt;('QLD Apr 2020'!L5+'QLD Apr 2020'!M5+'QLD Apr 2020'!N5),0,IF(($C$5*F11/'QLD Apr 2020'!AR5-'QLD Apr 2020'!L5+'QLD Apr 2020'!M5+'QLD Apr 2020'!N5)&lt;=('QLD Apr 2020'!L5+'QLD Apr 2020'!M5+'QLD Apr 2020'!N5+'QLD Apr 2020'!O5),(($C$5*F11/'QLD Apr 2020'!AR5-('QLD Apr 2020'!L5+'QLD Apr 2020'!M5+'QLD Apr 2020'!N5))*'QLD Apr 2020'!AF5/100)*'QLD Apr 2020'!AR5,('QLD Apr 2020'!O5*'QLD Apr 2020'!AF5/100)*'QLD Apr 2020'!AR5)),0)</f>
        <v>0</v>
      </c>
      <c r="Q11" s="123">
        <f>IF(AND('QLD Apr 2020'!P5&gt;0,'QLD Apr 2020'!P5&gt;0),IF($C$5*F11/'QLD Apr 2020'!AR5&lt;('QLD Apr 2020'!L5+'QLD Apr 2020'!M5+'QLD Apr 2020'!N5+'QLD Apr 2020'!O5),0,IF(($C$5*F11/'QLD Apr 2020'!AR5-'QLD Apr 2020'!L5+'QLD Apr 2020'!M5+'QLD Apr 2020'!N5+'QLD Apr 2020'!O5)&lt;=('QLD Apr 2020'!L5+'QLD Apr 2020'!M5+'QLD Apr 2020'!N5+'QLD Apr 2020'!O5+'QLD Apr 2020'!P5),(($C$5*F11/'QLD Apr 2020'!AR5-('QLD Apr 2020'!L5+'QLD Apr 2020'!M5+'QLD Apr 2020'!N5+'QLD Apr 2020'!O5))*'QLD Apr 2020'!AG5/100)*'QLD Apr 2020'!AR5,('QLD Apr 2020'!P5*'QLD Apr 2020'!AG5/100)*'QLD Apr 2020'!AR5)),0)</f>
        <v>0</v>
      </c>
      <c r="R11" s="123">
        <f>IF(AND('QLD Apr 2020'!P5&gt;0,'QLD Apr 2020'!O5&gt;0),IF(($C$5*F11/'QLD Apr 2020'!AR5&lt;SUM('QLD Apr 2020'!L5:P5)),(0),($C$5*F11/'QLD Apr 2020'!AR5-SUM('QLD Apr 2020'!L5:P5))*'QLD Apr 2020'!AB5/100)* 'QLD Apr 2020'!AR5,IF(AND('QLD Apr 2020'!O5&gt;0,'QLD Apr 2020'!P5=""),IF(($C$5*F11/'QLD Apr 2020'!AR5&lt; SUM('QLD Apr 2020'!L5:O5)),(0),($C$5*F11/'QLD Apr 2020'!AR5-SUM('QLD Apr 2020'!L5:O5))*'QLD Apr 2020'!AG5/100)* 'QLD Apr 2020'!AR5,IF(AND('QLD Apr 2020'!N5&gt;0,'QLD Apr 2020'!O5=""),IF(($C$5*F11/'QLD Apr 2020'!AR5&lt; SUM('QLD Apr 2020'!L5:N5)),(0),($C$5*F11/'QLD Apr 2020'!AR5-SUM('QLD Apr 2020'!L5:N5))*'QLD Apr 2020'!AF5/100)* 'QLD Apr 2020'!AR5,IF(AND('QLD Apr 2020'!M5&gt;0,'QLD Apr 2020'!N5=""),IF(($C$5*F11/'QLD Apr 2020'!AR5&lt;'QLD Apr 2020'!M5+'QLD Apr 2020'!L5),(0),(($C$5*F11/'QLD Apr 2020'!AR5-('QLD Apr 2020'!M5+'QLD Apr 2020'!L5))*'QLD Apr 2020'!AE5/100))*'QLD Apr 2020'!AR5,IF(AND('QLD Apr 2020'!L5&gt;0,'QLD Apr 2020'!M5=""&gt;0),IF(($C$5*F11/'QLD Apr 2020'!AR5&lt;'QLD Apr 2020'!L5),(0),($C$5*F11/'QLD Apr 2020'!AR5-'QLD Apr 2020'!L5)*'QLD Apr 2020'!AD5/100)*'QLD Apr 2020'!AR5,0)))))</f>
        <v>0</v>
      </c>
      <c r="S11" s="204">
        <f t="shared" ref="S11" si="10">SUM(G11:R11)</f>
        <v>2940</v>
      </c>
      <c r="T11" s="221">
        <f t="shared" ref="T11" si="11">S11+D11</f>
        <v>3359.75</v>
      </c>
      <c r="U11" s="126">
        <f t="shared" ref="U11" si="12">T11*1.1</f>
        <v>3695.7250000000004</v>
      </c>
      <c r="V11" s="127">
        <f>'QLD Apr 2020'!AT5</f>
        <v>0</v>
      </c>
      <c r="W11" s="127">
        <f>'QLD Apr 2020'!AU5</f>
        <v>15</v>
      </c>
      <c r="X11" s="127">
        <f>'QLD Apr 2020'!AV5</f>
        <v>0</v>
      </c>
      <c r="Y11" s="127">
        <f>'QLD Apr 2020'!AW5</f>
        <v>0</v>
      </c>
      <c r="Z11" s="226" t="str">
        <f t="shared" ref="Z11" si="13">IF(SUM(V11:Y11)=0,"No discount",IF(V11&gt;0,"Guaranteed off bill",IF(W11&gt;0,"Guaranteed off usage",IF(X11&gt;0,"Pay-on-time off bill","Pay-on-time off usage"))))</f>
        <v>Guaranteed off usage</v>
      </c>
      <c r="AA11" s="226" t="str">
        <f t="shared" ref="AA11" si="14">IF(OR(B11="Origin Energy",B11="Red Energy",B11="Powershop"),"Inclusive","Exclusive")</f>
        <v>Exclusive</v>
      </c>
      <c r="AB11" s="221">
        <f t="shared" ref="AB11" si="15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2918.75</v>
      </c>
      <c r="AC11" s="221">
        <f t="shared" ref="AC11" si="16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2918.75</v>
      </c>
      <c r="AD11" s="230">
        <f t="shared" ref="AD11" si="17">AB11*1.1</f>
        <v>3210.6250000000005</v>
      </c>
      <c r="AE11" s="230">
        <f t="shared" ref="AE11" si="18">AC11*1.1</f>
        <v>3210.6250000000005</v>
      </c>
      <c r="AF11" s="275">
        <f>'QLD Apr 2020'!BF5</f>
        <v>0</v>
      </c>
      <c r="AG11" s="129" t="str">
        <f>'QLD Apr 2020'!BG5</f>
        <v>n</v>
      </c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</row>
    <row r="12" spans="1:148" ht="20" customHeight="1" thickTop="1" x14ac:dyDescent="0.2">
      <c r="A12" s="345" t="str">
        <f>'QLD Apr 2020'!D6</f>
        <v>Envestra Brisbane North</v>
      </c>
      <c r="B12" s="207" t="str">
        <f>'QLD Apr 2020'!F6</f>
        <v>AGL</v>
      </c>
      <c r="C12" s="240" t="str">
        <f>'QLD Apr 2020'!G6</f>
        <v>Business Essential Saver</v>
      </c>
      <c r="D12" s="115">
        <f>365*'QLD Apr 2020'!H6/100</f>
        <v>236.61954545454543</v>
      </c>
      <c r="E12" s="216">
        <f>IF('QLD Apr 2020'!AQ6=3,0.5,IF('QLD Apr 2020'!AQ6=2,0.33,0))</f>
        <v>0.5</v>
      </c>
      <c r="F12" s="216">
        <f t="shared" si="3"/>
        <v>0.5</v>
      </c>
      <c r="G12" s="115">
        <f>IF('QLD Apr 2020'!K6="",($C$5*E12/'QLD Apr 2020'!AQ6*'QLD Apr 2020'!W6/100)*'QLD Apr 2020'!AQ6,IF($C$5*E12/'QLD Apr 2020'!AQ6&gt;='QLD Apr 2020'!L6,('QLD Apr 2020'!L6*'QLD Apr 2020'!W6/100)*'QLD Apr 2020'!AQ6,($C$5*E12/'QLD Apr 2020'!AQ6*'QLD Apr 2020'!W6/100)*'QLD Apr 2020'!AQ6))</f>
        <v>1645.4545454545455</v>
      </c>
      <c r="H12" s="115">
        <f>IF(AND('QLD Apr 2020'!L6&gt;0,'QLD Apr 2020'!M6&gt;0),IF($C$5*E12/'QLD Apr 2020'!AQ6&lt;'QLD Apr 2020'!L6,0,IF(($C$5*E12/'QLD Apr 2020'!AQ6-'QLD Apr 2020'!L6)&lt;=('QLD Apr 2020'!M6+'QLD Apr 2020'!L6),((($C$5*E12/'QLD Apr 2020'!AQ6-'QLD Apr 2020'!L6)*'QLD Apr 2020'!X6/100))*'QLD Apr 2020'!AQ6,((('QLD Apr 2020'!M6)*'QLD Apr 2020'!X6/100)*'QLD Apr 2020'!AQ6))),0)</f>
        <v>0</v>
      </c>
      <c r="I12" s="115">
        <f>IF(AND('QLD Apr 2020'!M6&gt;0,'QLD Apr 2020'!N6&gt;0),IF($C$5*E12/'QLD Apr 2020'!AQ6&lt;('QLD Apr 2020'!L6+'QLD Apr 2020'!M6),0,IF(($C$5*E12/'QLD Apr 2020'!AQ6-'QLD Apr 2020'!L6+'QLD Apr 2020'!M6)&lt;=('QLD Apr 2020'!L6+'QLD Apr 2020'!M6+'QLD Apr 2020'!N6),((($C$5*E12/'QLD Apr 2020'!AQ6-('QLD Apr 2020'!L6+'QLD Apr 2020'!M6))*'QLD Apr 2020'!Y6/100))*'QLD Apr 2020'!AQ6,('QLD Apr 2020'!N6*'QLD Apr 2020'!Y6/100)*'QLD Apr 2020'!AQ6)),0)</f>
        <v>0</v>
      </c>
      <c r="J12" s="115">
        <f>IF(AND('QLD Apr 2020'!N6&gt;0,'QLD Apr 2020'!O6&gt;0),IF($C$5*E12/'QLD Apr 2020'!AQ6&lt;('QLD Apr 2020'!L6+'QLD Apr 2020'!M6+'QLD Apr 2020'!N6),0,IF(($C$5*E12/'QLD Apr 2020'!AQ6-'QLD Apr 2020'!L6+'QLD Apr 2020'!M6+'QLD Apr 2020'!N6)&lt;=('QLD Apr 2020'!L6+'QLD Apr 2020'!M6+'QLD Apr 2020'!N6+'QLD Apr 2020'!O6),(($C$5*E12/'QLD Apr 2020'!AQ6-('QLD Apr 2020'!L6+'QLD Apr 2020'!M6+'QLD Apr 2020'!N6))*'QLD Apr 2020'!Z6/100)*'QLD Apr 2020'!AQ6,('QLD Apr 2020'!O6*'QLD Apr 2020'!Z6/100)*'QLD Apr 2020'!AQ6)),0)</f>
        <v>0</v>
      </c>
      <c r="K12" s="115">
        <f>IF(AND('QLD Apr 2020'!O6&gt;0,'QLD Apr 2020'!P6&gt;0),IF($C$5*E12/'QLD Apr 2020'!AQ6&lt;('QLD Apr 2020'!L6+'QLD Apr 2020'!M6+'QLD Apr 2020'!N6+'QLD Apr 2020'!O6),0,IF(($C$5*E12/'QLD Apr 2020'!AQ6-'QLD Apr 2020'!L6+'QLD Apr 2020'!M6+'QLD Apr 2020'!N6+'QLD Apr 2020'!O6)&lt;=('QLD Apr 2020'!L6+'QLD Apr 2020'!M6+'QLD Apr 2020'!N6+'QLD Apr 2020'!O6+'QLD Apr 2020'!P6),(($C$5*E12/'QLD Apr 2020'!AQ6-('QLD Apr 2020'!L6+'QLD Apr 2020'!M6+'QLD Apr 2020'!N6+'QLD Apr 2020'!O6))*'QLD Apr 2020'!AA6/100)*'QLD Apr 2020'!AQ6,('QLD Apr 2020'!P6*'QLD Apr 2020'!AA6/100)*'QLD Apr 2020'!AQ6)),0)</f>
        <v>0</v>
      </c>
      <c r="L12" s="115">
        <f>IF(AND('QLD Apr 2020'!P6&gt;0,'QLD Apr 2020'!O6&gt;0),IF(($C$5*E12/'QLD Apr 2020'!AQ6&lt;SUM('QLD Apr 2020'!L6:P6)),(0),($C$5*E12/'QLD Apr 2020'!AQ6-SUM('QLD Apr 2020'!L6:P6))*'QLD Apr 2020'!AB6/100)* 'QLD Apr 2020'!AQ6,IF(AND('QLD Apr 2020'!O6&gt;0,'QLD Apr 2020'!P6=""),IF(($C$5*E12/'QLD Apr 2020'!AQ6&lt; SUM('QLD Apr 2020'!L6:O6)),(0),($C$5*E12/'QLD Apr 2020'!AQ6-SUM('QLD Apr 2020'!L6:O6))*'QLD Apr 2020'!AA6/100)* 'QLD Apr 2020'!AQ6,IF(AND('QLD Apr 2020'!N6&gt;0,'QLD Apr 2020'!O6=""),IF(($C$5*E12/'QLD Apr 2020'!AQ6&lt; SUM('QLD Apr 2020'!L6:N6)),(0),($C$5*E12/'QLD Apr 2020'!AQ6-SUM('QLD Apr 2020'!L6:N6))*'QLD Apr 2020'!Z6/100)* 'QLD Apr 2020'!AQ6,IF(AND('QLD Apr 2020'!M6&gt;0,'QLD Apr 2020'!N6=""),IF(($C$5*E12/'QLD Apr 2020'!AQ6&lt;'QLD Apr 2020'!M6+'QLD Apr 2020'!L6),(0),(($C$5*E12/'QLD Apr 2020'!AQ6-('QLD Apr 2020'!M6+'QLD Apr 2020'!L6))*'QLD Apr 2020'!Y6/100))*'QLD Apr 2020'!AQ6,IF(AND('QLD Apr 2020'!L6&gt;0,'QLD Apr 2020'!M6=""&gt;0),IF(($C$5*E12/'QLD Apr 2020'!AQ6&lt;'QLD Apr 2020'!L6),(0),($C$5*E12/'QLD Apr 2020'!AQ6-'QLD Apr 2020'!L6)*'QLD Apr 2020'!X6/100)*'QLD Apr 2020'!AQ6,0)))))</f>
        <v>0</v>
      </c>
      <c r="M12" s="115">
        <f>IF('QLD Apr 2020'!K6="",($C$5*F12/'QLD Apr 2020'!AR6*'QLD Apr 2020'!AC6/100)*'QLD Apr 2020'!AR6,IF($C$5*F12/'QLD Apr 2020'!AR6&gt;='QLD Apr 2020'!L6,('QLD Apr 2020'!L6*'QLD Apr 2020'!AC6/100)*'QLD Apr 2020'!AR6,($C$5*F12/'QLD Apr 2020'!AR6*'QLD Apr 2020'!AC6/100)*'QLD Apr 2020'!AR6))</f>
        <v>1645.4545454545455</v>
      </c>
      <c r="N12" s="115">
        <f>IF(AND('QLD Apr 2020'!L6&gt;0,'QLD Apr 2020'!M6&gt;0),IF($C$5*F12/'QLD Apr 2020'!AR6&lt;'QLD Apr 2020'!L6,0,IF(($C$5*F12/'QLD Apr 2020'!AR6-'QLD Apr 2020'!L6)&lt;=('QLD Apr 2020'!M6+'QLD Apr 2020'!L6),((($C$5*F12/'QLD Apr 2020'!AR6-'QLD Apr 2020'!L6)*'QLD Apr 2020'!AD6/100))*'QLD Apr 2020'!AR6,((('QLD Apr 2020'!M6)*'QLD Apr 2020'!AD6/100)*'QLD Apr 2020'!AR6))),0)</f>
        <v>0</v>
      </c>
      <c r="O12" s="115">
        <f>IF(AND('QLD Apr 2020'!M6&gt;0,'QLD Apr 2020'!N6&gt;0),IF($C$5*F12/'QLD Apr 2020'!AR6&lt;('QLD Apr 2020'!L6+'QLD Apr 2020'!M6),0,IF(($C$5*F12/'QLD Apr 2020'!AR6-'QLD Apr 2020'!L6+'QLD Apr 2020'!M6)&lt;=('QLD Apr 2020'!L6+'QLD Apr 2020'!M6+'QLD Apr 2020'!N6),((($C$5*F12/'QLD Apr 2020'!AR6-('QLD Apr 2020'!L6+'QLD Apr 2020'!M6))*'QLD Apr 2020'!AE6/100))*'QLD Apr 2020'!AR6,('QLD Apr 2020'!N6*'QLD Apr 2020'!AE6/100)*'QLD Apr 2020'!AR6)),0)</f>
        <v>0</v>
      </c>
      <c r="P12" s="115">
        <f>IF(AND('QLD Apr 2020'!N6&gt;0,'QLD Apr 2020'!O6&gt;0),IF($C$5*F12/'QLD Apr 2020'!AR6&lt;('QLD Apr 2020'!L6+'QLD Apr 2020'!M6+'QLD Apr 2020'!N6),0,IF(($C$5*F12/'QLD Apr 2020'!AR6-'QLD Apr 2020'!L6+'QLD Apr 2020'!M6+'QLD Apr 2020'!N6)&lt;=('QLD Apr 2020'!L6+'QLD Apr 2020'!M6+'QLD Apr 2020'!N6+'QLD Apr 2020'!O6),(($C$5*F12/'QLD Apr 2020'!AR6-('QLD Apr 2020'!L6+'QLD Apr 2020'!M6+'QLD Apr 2020'!N6))*'QLD Apr 2020'!AF6/100)*'QLD Apr 2020'!AR6,('QLD Apr 2020'!O6*'QLD Apr 2020'!AF6/100)*'QLD Apr 2020'!AR6)),0)</f>
        <v>0</v>
      </c>
      <c r="Q12" s="115">
        <f>IF(AND('QLD Apr 2020'!P6&gt;0,'QLD Apr 2020'!P6&gt;0),IF($C$5*F12/'QLD Apr 2020'!AR6&lt;('QLD Apr 2020'!L6+'QLD Apr 2020'!M6+'QLD Apr 2020'!N6+'QLD Apr 2020'!O6),0,IF(($C$5*F12/'QLD Apr 2020'!AR6-'QLD Apr 2020'!L6+'QLD Apr 2020'!M6+'QLD Apr 2020'!N6+'QLD Apr 2020'!O6)&lt;=('QLD Apr 2020'!L6+'QLD Apr 2020'!M6+'QLD Apr 2020'!N6+'QLD Apr 2020'!O6+'QLD Apr 2020'!P6),(($C$5*F12/'QLD Apr 2020'!AR6-('QLD Apr 2020'!L6+'QLD Apr 2020'!M6+'QLD Apr 2020'!N6+'QLD Apr 2020'!O6))*'QLD Apr 2020'!AG6/100)*'QLD Apr 2020'!AR6,('QLD Apr 2020'!P6*'QLD Apr 2020'!AG6/100)*'QLD Apr 2020'!AR6)),0)</f>
        <v>0</v>
      </c>
      <c r="R12" s="115">
        <f>IF(AND('QLD Apr 2020'!P6&gt;0,'QLD Apr 2020'!O6&gt;0),IF(($C$5*F12/'QLD Apr 2020'!AR6&lt;SUM('QLD Apr 2020'!L6:P6)),(0),($C$5*F12/'QLD Apr 2020'!AR6-SUM('QLD Apr 2020'!L6:P6))*'QLD Apr 2020'!AB6/100)* 'QLD Apr 2020'!AR6,IF(AND('QLD Apr 2020'!O6&gt;0,'QLD Apr 2020'!P6=""),IF(($C$5*F12/'QLD Apr 2020'!AR6&lt; SUM('QLD Apr 2020'!L6:O6)),(0),($C$5*F12/'QLD Apr 2020'!AR6-SUM('QLD Apr 2020'!L6:O6))*'QLD Apr 2020'!AG6/100)* 'QLD Apr 2020'!AR6,IF(AND('QLD Apr 2020'!N6&gt;0,'QLD Apr 2020'!O6=""),IF(($C$5*F12/'QLD Apr 2020'!AR6&lt; SUM('QLD Apr 2020'!L6:N6)),(0),($C$5*F12/'QLD Apr 2020'!AR6-SUM('QLD Apr 2020'!L6:N6))*'QLD Apr 2020'!AF6/100)* 'QLD Apr 2020'!AR6,IF(AND('QLD Apr 2020'!M6&gt;0,'QLD Apr 2020'!N6=""),IF(($C$5*F12/'QLD Apr 2020'!AR6&lt;'QLD Apr 2020'!M6+'QLD Apr 2020'!L6),(0),(($C$5*F12/'QLD Apr 2020'!AR6-('QLD Apr 2020'!M6+'QLD Apr 2020'!L6))*'QLD Apr 2020'!AE6/100))*'QLD Apr 2020'!AR6,IF(AND('QLD Apr 2020'!L6&gt;0,'QLD Apr 2020'!M6=""&gt;0),IF(($C$5*F12/'QLD Apr 2020'!AR6&lt;'QLD Apr 2020'!L6),(0),($C$5*F12/'QLD Apr 2020'!AR6-'QLD Apr 2020'!L6)*'QLD Apr 2020'!AD6/100)*'QLD Apr 2020'!AR6,0)))))</f>
        <v>0</v>
      </c>
      <c r="S12" s="203">
        <f t="shared" si="4"/>
        <v>3290.909090909091</v>
      </c>
      <c r="T12" s="220">
        <f t="shared" si="5"/>
        <v>3527.5286363636365</v>
      </c>
      <c r="U12" s="118">
        <f t="shared" si="6"/>
        <v>3880.2815000000005</v>
      </c>
      <c r="V12" s="119">
        <f>'QLD Apr 2020'!AT6</f>
        <v>0</v>
      </c>
      <c r="W12" s="119">
        <f>'QLD Apr 2020'!AU6</f>
        <v>0</v>
      </c>
      <c r="X12" s="119">
        <f>'QLD Apr 2020'!AV6</f>
        <v>0</v>
      </c>
      <c r="Y12" s="119">
        <f>'QLD Apr 2020'!AW6</f>
        <v>0</v>
      </c>
      <c r="Z12" s="225" t="str">
        <f t="shared" si="7"/>
        <v>No discount</v>
      </c>
      <c r="AA12" s="225" t="str">
        <f t="shared" si="8"/>
        <v>Exclusive</v>
      </c>
      <c r="AB12" s="220">
        <f t="shared" si="0"/>
        <v>3527.5286363636365</v>
      </c>
      <c r="AC12" s="220">
        <f t="shared" si="1"/>
        <v>3527.5286363636365</v>
      </c>
      <c r="AD12" s="196">
        <f t="shared" si="2"/>
        <v>3880.2815000000005</v>
      </c>
      <c r="AE12" s="196">
        <f t="shared" si="2"/>
        <v>3880.2815000000005</v>
      </c>
      <c r="AF12" s="274">
        <f>'QLD Apr 2020'!BF6</f>
        <v>0</v>
      </c>
      <c r="AG12" s="121" t="str">
        <f>'QLD Apr 2020'!BG6</f>
        <v>n</v>
      </c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</row>
    <row r="13" spans="1:148" ht="20" customHeight="1" x14ac:dyDescent="0.2">
      <c r="A13" s="345"/>
      <c r="B13" s="207" t="str">
        <f>'QLD Apr 2020'!F7</f>
        <v>Origin Energy</v>
      </c>
      <c r="C13" s="240" t="str">
        <f>'QLD Apr 2020'!G7</f>
        <v>Business Flexi</v>
      </c>
      <c r="D13" s="115">
        <f>365*'QLD Apr 2020'!H7/100</f>
        <v>239.43999999999997</v>
      </c>
      <c r="E13" s="216">
        <f>IF('QLD Apr 2020'!AQ7=3,0.5,IF('QLD Apr 2020'!AQ7=2,0.33,0))</f>
        <v>0.5</v>
      </c>
      <c r="F13" s="216">
        <f t="shared" si="3"/>
        <v>0.5</v>
      </c>
      <c r="G13" s="115">
        <f>IF('QLD Apr 2020'!K7="",($C$5*E13/'QLD Apr 2020'!AQ7*'QLD Apr 2020'!W7/100)*'QLD Apr 2020'!AQ7,IF($C$5*E13/'QLD Apr 2020'!AQ7&gt;='QLD Apr 2020'!L7,('QLD Apr 2020'!L7*'QLD Apr 2020'!W7/100)*'QLD Apr 2020'!AQ7,($C$5*E13/'QLD Apr 2020'!AQ7*'QLD Apr 2020'!W7/100)*'QLD Apr 2020'!AQ7))</f>
        <v>1420.363636363636</v>
      </c>
      <c r="H13" s="115">
        <f>IF(AND('QLD Apr 2020'!L7&gt;0,'QLD Apr 2020'!M7&gt;0),IF($C$5*E13/'QLD Apr 2020'!AQ7&lt;'QLD Apr 2020'!L7,0,IF(($C$5*E13/'QLD Apr 2020'!AQ7-'QLD Apr 2020'!L7)&lt;=('QLD Apr 2020'!M7+'QLD Apr 2020'!L7),((($C$5*E13/'QLD Apr 2020'!AQ7-'QLD Apr 2020'!L7)*'QLD Apr 2020'!X7/100))*'QLD Apr 2020'!AQ7,((('QLD Apr 2020'!M7)*'QLD Apr 2020'!X7/100)*'QLD Apr 2020'!AQ7))),0)</f>
        <v>509.09090909090912</v>
      </c>
      <c r="I13" s="115">
        <f>IF(AND('QLD Apr 2020'!M7&gt;0,'QLD Apr 2020'!N7&gt;0),IF($C$5*E13/'QLD Apr 2020'!AQ7&lt;('QLD Apr 2020'!L7+'QLD Apr 2020'!M7),0,IF(($C$5*E13/'QLD Apr 2020'!AQ7-'QLD Apr 2020'!L7+'QLD Apr 2020'!M7)&lt;=('QLD Apr 2020'!L7+'QLD Apr 2020'!M7+'QLD Apr 2020'!N7),((($C$5*E13/'QLD Apr 2020'!AQ7-('QLD Apr 2020'!L7+'QLD Apr 2020'!M7))*'QLD Apr 2020'!Y7/100))*'QLD Apr 2020'!AQ7,('QLD Apr 2020'!N7*'QLD Apr 2020'!Y7/100)*'QLD Apr 2020'!AQ7)),0)</f>
        <v>0</v>
      </c>
      <c r="J13" s="115">
        <f>IF(AND('QLD Apr 2020'!N7&gt;0,'QLD Apr 2020'!O7&gt;0),IF($C$5*E13/'QLD Apr 2020'!AQ7&lt;('QLD Apr 2020'!L7+'QLD Apr 2020'!M7+'QLD Apr 2020'!N7),0,IF(($C$5*E13/'QLD Apr 2020'!AQ7-'QLD Apr 2020'!L7+'QLD Apr 2020'!M7+'QLD Apr 2020'!N7)&lt;=('QLD Apr 2020'!L7+'QLD Apr 2020'!M7+'QLD Apr 2020'!N7+'QLD Apr 2020'!O7),(($C$5*E13/'QLD Apr 2020'!AQ7-('QLD Apr 2020'!L7+'QLD Apr 2020'!M7+'QLD Apr 2020'!N7))*'QLD Apr 2020'!Z7/100)*'QLD Apr 2020'!AQ7,('QLD Apr 2020'!O7*'QLD Apr 2020'!Z7/100)*'QLD Apr 2020'!AQ7)),0)</f>
        <v>0</v>
      </c>
      <c r="K13" s="115">
        <f>IF(AND('QLD Apr 2020'!O7&gt;0,'QLD Apr 2020'!P7&gt;0),IF($C$5*E13/'QLD Apr 2020'!AQ7&lt;('QLD Apr 2020'!L7+'QLD Apr 2020'!M7+'QLD Apr 2020'!N7+'QLD Apr 2020'!O7),0,IF(($C$5*E13/'QLD Apr 2020'!AQ7-'QLD Apr 2020'!L7+'QLD Apr 2020'!M7+'QLD Apr 2020'!N7+'QLD Apr 2020'!O7)&lt;=('QLD Apr 2020'!L7+'QLD Apr 2020'!M7+'QLD Apr 2020'!N7+'QLD Apr 2020'!O7+'QLD Apr 2020'!P7),(($C$5*E13/'QLD Apr 2020'!AQ7-('QLD Apr 2020'!L7+'QLD Apr 2020'!M7+'QLD Apr 2020'!N7+'QLD Apr 2020'!O7))*'QLD Apr 2020'!AA7/100)*'QLD Apr 2020'!AQ7,('QLD Apr 2020'!P7*'QLD Apr 2020'!AA7/100)*'QLD Apr 2020'!AQ7)),0)</f>
        <v>0</v>
      </c>
      <c r="L13" s="115">
        <f>IF(AND('QLD Apr 2020'!P7&gt;0,'QLD Apr 2020'!O7&gt;0),IF(($C$5*E13/'QLD Apr 2020'!AQ7&lt;SUM('QLD Apr 2020'!L7:P7)),(0),($C$5*E13/'QLD Apr 2020'!AQ7-SUM('QLD Apr 2020'!L7:P7))*'QLD Apr 2020'!AB7/100)* 'QLD Apr 2020'!AQ7,IF(AND('QLD Apr 2020'!O7&gt;0,'QLD Apr 2020'!P7=""),IF(($C$5*E13/'QLD Apr 2020'!AQ7&lt; SUM('QLD Apr 2020'!L7:O7)),(0),($C$5*E13/'QLD Apr 2020'!AQ7-SUM('QLD Apr 2020'!L7:O7))*'QLD Apr 2020'!AA7/100)* 'QLD Apr 2020'!AQ7,IF(AND('QLD Apr 2020'!N7&gt;0,'QLD Apr 2020'!O7=""),IF(($C$5*E13/'QLD Apr 2020'!AQ7&lt; SUM('QLD Apr 2020'!L7:N7)),(0),($C$5*E13/'QLD Apr 2020'!AQ7-SUM('QLD Apr 2020'!L7:N7))*'QLD Apr 2020'!Z7/100)* 'QLD Apr 2020'!AQ7,IF(AND('QLD Apr 2020'!M7&gt;0,'QLD Apr 2020'!N7=""),IF(($C$5*E13/'QLD Apr 2020'!AQ7&lt;'QLD Apr 2020'!M7+'QLD Apr 2020'!L7),(0),(($C$5*E13/'QLD Apr 2020'!AQ7-('QLD Apr 2020'!M7+'QLD Apr 2020'!L7))*'QLD Apr 2020'!Y7/100))*'QLD Apr 2020'!AQ7,IF(AND('QLD Apr 2020'!L7&gt;0,'QLD Apr 2020'!M7=""&gt;0),IF(($C$5*E13/'QLD Apr 2020'!AQ7&lt;'QLD Apr 2020'!L7),(0),($C$5*E13/'QLD Apr 2020'!AQ7-'QLD Apr 2020'!L7)*'QLD Apr 2020'!X7/100)*'QLD Apr 2020'!AQ7,0)))))</f>
        <v>0</v>
      </c>
      <c r="M13" s="115">
        <f>IF('QLD Apr 2020'!K7="",($C$5*F13/'QLD Apr 2020'!AR7*'QLD Apr 2020'!AC7/100)*'QLD Apr 2020'!AR7,IF($C$5*F13/'QLD Apr 2020'!AR7&gt;='QLD Apr 2020'!L7,('QLD Apr 2020'!L7*'QLD Apr 2020'!AC7/100)*'QLD Apr 2020'!AR7,($C$5*F13/'QLD Apr 2020'!AR7*'QLD Apr 2020'!AC7/100)*'QLD Apr 2020'!AR7))</f>
        <v>1420.363636363636</v>
      </c>
      <c r="N13" s="115">
        <f>IF(AND('QLD Apr 2020'!L7&gt;0,'QLD Apr 2020'!M7&gt;0),IF($C$5*F13/'QLD Apr 2020'!AR7&lt;'QLD Apr 2020'!L7,0,IF(($C$5*F13/'QLD Apr 2020'!AR7-'QLD Apr 2020'!L7)&lt;=('QLD Apr 2020'!M7+'QLD Apr 2020'!L7),((($C$5*F13/'QLD Apr 2020'!AR7-'QLD Apr 2020'!L7)*'QLD Apr 2020'!AD7/100))*'QLD Apr 2020'!AR7,((('QLD Apr 2020'!M7)*'QLD Apr 2020'!AD7/100)*'QLD Apr 2020'!AR7))),0)</f>
        <v>509.09090909090912</v>
      </c>
      <c r="O13" s="115">
        <f>IF(AND('QLD Apr 2020'!M7&gt;0,'QLD Apr 2020'!N7&gt;0),IF($C$5*F13/'QLD Apr 2020'!AR7&lt;('QLD Apr 2020'!L7+'QLD Apr 2020'!M7),0,IF(($C$5*F13/'QLD Apr 2020'!AR7-'QLD Apr 2020'!L7+'QLD Apr 2020'!M7)&lt;=('QLD Apr 2020'!L7+'QLD Apr 2020'!M7+'QLD Apr 2020'!N7),((($C$5*F13/'QLD Apr 2020'!AR7-('QLD Apr 2020'!L7+'QLD Apr 2020'!M7))*'QLD Apr 2020'!AE7/100))*'QLD Apr 2020'!AR7,('QLD Apr 2020'!N7*'QLD Apr 2020'!AE7/100)*'QLD Apr 2020'!AR7)),0)</f>
        <v>0</v>
      </c>
      <c r="P13" s="115">
        <f>IF(AND('QLD Apr 2020'!N7&gt;0,'QLD Apr 2020'!O7&gt;0),IF($C$5*F13/'QLD Apr 2020'!AR7&lt;('QLD Apr 2020'!L7+'QLD Apr 2020'!M7+'QLD Apr 2020'!N7),0,IF(($C$5*F13/'QLD Apr 2020'!AR7-'QLD Apr 2020'!L7+'QLD Apr 2020'!M7+'QLD Apr 2020'!N7)&lt;=('QLD Apr 2020'!L7+'QLD Apr 2020'!M7+'QLD Apr 2020'!N7+'QLD Apr 2020'!O7),(($C$5*F13/'QLD Apr 2020'!AR7-('QLD Apr 2020'!L7+'QLD Apr 2020'!M7+'QLD Apr 2020'!N7))*'QLD Apr 2020'!AF7/100)*'QLD Apr 2020'!AR7,('QLD Apr 2020'!O7*'QLD Apr 2020'!AF7/100)*'QLD Apr 2020'!AR7)),0)</f>
        <v>0</v>
      </c>
      <c r="Q13" s="115">
        <f>IF(AND('QLD Apr 2020'!P7&gt;0,'QLD Apr 2020'!P7&gt;0),IF($C$5*F13/'QLD Apr 2020'!AR7&lt;('QLD Apr 2020'!L7+'QLD Apr 2020'!M7+'QLD Apr 2020'!N7+'QLD Apr 2020'!O7),0,IF(($C$5*F13/'QLD Apr 2020'!AR7-'QLD Apr 2020'!L7+'QLD Apr 2020'!M7+'QLD Apr 2020'!N7+'QLD Apr 2020'!O7)&lt;=('QLD Apr 2020'!L7+'QLD Apr 2020'!M7+'QLD Apr 2020'!N7+'QLD Apr 2020'!O7+'QLD Apr 2020'!P7),(($C$5*F13/'QLD Apr 2020'!AR7-('QLD Apr 2020'!L7+'QLD Apr 2020'!M7+'QLD Apr 2020'!N7+'QLD Apr 2020'!O7))*'QLD Apr 2020'!AG7/100)*'QLD Apr 2020'!AR7,('QLD Apr 2020'!P7*'QLD Apr 2020'!AG7/100)*'QLD Apr 2020'!AR7)),0)</f>
        <v>0</v>
      </c>
      <c r="R13" s="115">
        <f>IF(AND('QLD Apr 2020'!P7&gt;0,'QLD Apr 2020'!O7&gt;0),IF(($C$5*F13/'QLD Apr 2020'!AR7&lt;SUM('QLD Apr 2020'!L7:P7)),(0),($C$5*F13/'QLD Apr 2020'!AR7-SUM('QLD Apr 2020'!L7:P7))*'QLD Apr 2020'!AB7/100)* 'QLD Apr 2020'!AR7,IF(AND('QLD Apr 2020'!O7&gt;0,'QLD Apr 2020'!P7=""),IF(($C$5*F13/'QLD Apr 2020'!AR7&lt; SUM('QLD Apr 2020'!L7:O7)),(0),($C$5*F13/'QLD Apr 2020'!AR7-SUM('QLD Apr 2020'!L7:O7))*'QLD Apr 2020'!AG7/100)* 'QLD Apr 2020'!AR7,IF(AND('QLD Apr 2020'!N7&gt;0,'QLD Apr 2020'!O7=""),IF(($C$5*F13/'QLD Apr 2020'!AR7&lt; SUM('QLD Apr 2020'!L7:N7)),(0),($C$5*F13/'QLD Apr 2020'!AR7-SUM('QLD Apr 2020'!L7:N7))*'QLD Apr 2020'!AF7/100)* 'QLD Apr 2020'!AR7,IF(AND('QLD Apr 2020'!M7&gt;0,'QLD Apr 2020'!N7=""),IF(($C$5*F13/'QLD Apr 2020'!AR7&lt;'QLD Apr 2020'!M7+'QLD Apr 2020'!L7),(0),(($C$5*F13/'QLD Apr 2020'!AR7-('QLD Apr 2020'!M7+'QLD Apr 2020'!L7))*'QLD Apr 2020'!AE7/100))*'QLD Apr 2020'!AR7,IF(AND('QLD Apr 2020'!L7&gt;0,'QLD Apr 2020'!M7=""&gt;0),IF(($C$5*F13/'QLD Apr 2020'!AR7&lt;'QLD Apr 2020'!L7),(0),($C$5*F13/'QLD Apr 2020'!AR7-'QLD Apr 2020'!L7)*'QLD Apr 2020'!AD7/100)*'QLD Apr 2020'!AR7,0)))))</f>
        <v>0</v>
      </c>
      <c r="S13" s="203">
        <f t="shared" si="4"/>
        <v>3858.9090909090901</v>
      </c>
      <c r="T13" s="220">
        <f t="shared" si="5"/>
        <v>4098.3490909090897</v>
      </c>
      <c r="U13" s="118">
        <f t="shared" si="6"/>
        <v>4508.1839999999993</v>
      </c>
      <c r="V13" s="119">
        <f>'QLD Apr 2020'!AT7</f>
        <v>0</v>
      </c>
      <c r="W13" s="119">
        <f>'QLD Apr 2020'!AU7</f>
        <v>8</v>
      </c>
      <c r="X13" s="119">
        <f>'QLD Apr 2020'!AV7</f>
        <v>0</v>
      </c>
      <c r="Y13" s="119">
        <f>'QLD Apr 2020'!AW7</f>
        <v>0</v>
      </c>
      <c r="Z13" s="225" t="str">
        <f t="shared" si="7"/>
        <v>Guaranteed off usage</v>
      </c>
      <c r="AA13" s="225" t="str">
        <f t="shared" si="8"/>
        <v>Inclusive</v>
      </c>
      <c r="AB13" s="220">
        <f t="shared" si="0"/>
        <v>3789.6363636363631</v>
      </c>
      <c r="AC13" s="220">
        <f t="shared" si="1"/>
        <v>3789.6363636363631</v>
      </c>
      <c r="AD13" s="196">
        <f t="shared" si="2"/>
        <v>4168.5999999999995</v>
      </c>
      <c r="AE13" s="196">
        <f t="shared" si="2"/>
        <v>4168.5999999999995</v>
      </c>
      <c r="AF13" s="274">
        <f>'QLD Apr 2020'!BF7</f>
        <v>12</v>
      </c>
      <c r="AG13" s="121" t="str">
        <f>'QLD Apr 2020'!BG7</f>
        <v>y</v>
      </c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</row>
    <row r="14" spans="1:148" s="251" customFormat="1" ht="20" customHeight="1" x14ac:dyDescent="0.2">
      <c r="A14" s="345"/>
      <c r="B14" s="207" t="str">
        <f>'QLD Apr 2020'!F8</f>
        <v>Red Energy</v>
      </c>
      <c r="C14" s="240" t="str">
        <f>'QLD Apr 2020'!G8</f>
        <v>Business Saver</v>
      </c>
      <c r="D14" s="115">
        <f>365*'QLD Apr 2020'!H8/100</f>
        <v>255.5</v>
      </c>
      <c r="E14" s="216">
        <f>IF('QLD Apr 2020'!AQ8=3,0.5,IF('QLD Apr 2020'!AQ8=2,0.33,0))</f>
        <v>0.5</v>
      </c>
      <c r="F14" s="216">
        <f t="shared" si="3"/>
        <v>0.5</v>
      </c>
      <c r="G14" s="115">
        <f>IF('QLD Apr 2020'!K8="",($C$5*E14/'QLD Apr 2020'!AQ8*'QLD Apr 2020'!W8/100)*'QLD Apr 2020'!AQ8,IF($C$5*E14/'QLD Apr 2020'!AQ8&gt;='QLD Apr 2020'!L8,('QLD Apr 2020'!L8*'QLD Apr 2020'!W8/100)*'QLD Apr 2020'!AQ8,($C$5*E14/'QLD Apr 2020'!AQ8*'QLD Apr 2020'!W8/100)*'QLD Apr 2020'!AQ8))</f>
        <v>1260</v>
      </c>
      <c r="H14" s="115">
        <f>IF(AND('QLD Apr 2020'!L8&gt;0,'QLD Apr 2020'!M8&gt;0),IF($C$5*E14/'QLD Apr 2020'!AQ8&lt;'QLD Apr 2020'!L8,0,IF(($C$5*E14/'QLD Apr 2020'!AQ8-'QLD Apr 2020'!L8)&lt;=('QLD Apr 2020'!M8+'QLD Apr 2020'!L8),((($C$5*E14/'QLD Apr 2020'!AQ8-'QLD Apr 2020'!L8)*'QLD Apr 2020'!X8/100))*'QLD Apr 2020'!AQ8,((('QLD Apr 2020'!M8)*'QLD Apr 2020'!X8/100)*'QLD Apr 2020'!AQ8))),0)</f>
        <v>441.63636363636374</v>
      </c>
      <c r="I14" s="115">
        <f>IF(AND('QLD Apr 2020'!M8&gt;0,'QLD Apr 2020'!N8&gt;0),IF($C$5*E14/'QLD Apr 2020'!AQ8&lt;('QLD Apr 2020'!L8+'QLD Apr 2020'!M8),0,IF(($C$5*E14/'QLD Apr 2020'!AQ8-'QLD Apr 2020'!L8+'QLD Apr 2020'!M8)&lt;=('QLD Apr 2020'!L8+'QLD Apr 2020'!M8+'QLD Apr 2020'!N8),((($C$5*E14/'QLD Apr 2020'!AQ8-('QLD Apr 2020'!L8+'QLD Apr 2020'!M8))*'QLD Apr 2020'!Y8/100))*'QLD Apr 2020'!AQ8,('QLD Apr 2020'!N8*'QLD Apr 2020'!Y8/100)*'QLD Apr 2020'!AQ8)),0)</f>
        <v>0</v>
      </c>
      <c r="J14" s="115">
        <f>IF(AND('QLD Apr 2020'!N8&gt;0,'QLD Apr 2020'!O8&gt;0),IF($C$5*E14/'QLD Apr 2020'!AQ8&lt;('QLD Apr 2020'!L8+'QLD Apr 2020'!M8+'QLD Apr 2020'!N8),0,IF(($C$5*E14/'QLD Apr 2020'!AQ8-'QLD Apr 2020'!L8+'QLD Apr 2020'!M8+'QLD Apr 2020'!N8)&lt;=('QLD Apr 2020'!L8+'QLD Apr 2020'!M8+'QLD Apr 2020'!N8+'QLD Apr 2020'!O8),(($C$5*E14/'QLD Apr 2020'!AQ8-('QLD Apr 2020'!L8+'QLD Apr 2020'!M8+'QLD Apr 2020'!N8))*'QLD Apr 2020'!Z8/100)*'QLD Apr 2020'!AQ8,('QLD Apr 2020'!O8*'QLD Apr 2020'!Z8/100)*'QLD Apr 2020'!AQ8)),0)</f>
        <v>0</v>
      </c>
      <c r="K14" s="115">
        <f>IF(AND('QLD Apr 2020'!O8&gt;0,'QLD Apr 2020'!P8&gt;0),IF($C$5*E14/'QLD Apr 2020'!AQ8&lt;('QLD Apr 2020'!L8+'QLD Apr 2020'!M8+'QLD Apr 2020'!N8+'QLD Apr 2020'!O8),0,IF(($C$5*E14/'QLD Apr 2020'!AQ8-'QLD Apr 2020'!L8+'QLD Apr 2020'!M8+'QLD Apr 2020'!N8+'QLD Apr 2020'!O8)&lt;=('QLD Apr 2020'!L8+'QLD Apr 2020'!M8+'QLD Apr 2020'!N8+'QLD Apr 2020'!O8+'QLD Apr 2020'!P8),(($C$5*E14/'QLD Apr 2020'!AQ8-('QLD Apr 2020'!L8+'QLD Apr 2020'!M8+'QLD Apr 2020'!N8+'QLD Apr 2020'!O8))*'QLD Apr 2020'!AA8/100)*'QLD Apr 2020'!AQ8,('QLD Apr 2020'!P8*'QLD Apr 2020'!AA8/100)*'QLD Apr 2020'!AQ8)),0)</f>
        <v>0</v>
      </c>
      <c r="L14" s="115">
        <f>IF(AND('QLD Apr 2020'!P8&gt;0,'QLD Apr 2020'!O8&gt;0),IF(($C$5*E14/'QLD Apr 2020'!AQ8&lt;SUM('QLD Apr 2020'!L8:P8)),(0),($C$5*E14/'QLD Apr 2020'!AQ8-SUM('QLD Apr 2020'!L8:P8))*'QLD Apr 2020'!AB8/100)* 'QLD Apr 2020'!AQ8,IF(AND('QLD Apr 2020'!O8&gt;0,'QLD Apr 2020'!P8=""),IF(($C$5*E14/'QLD Apr 2020'!AQ8&lt; SUM('QLD Apr 2020'!L8:O8)),(0),($C$5*E14/'QLD Apr 2020'!AQ8-SUM('QLD Apr 2020'!L8:O8))*'QLD Apr 2020'!AA8/100)* 'QLD Apr 2020'!AQ8,IF(AND('QLD Apr 2020'!N8&gt;0,'QLD Apr 2020'!O8=""),IF(($C$5*E14/'QLD Apr 2020'!AQ8&lt; SUM('QLD Apr 2020'!L8:N8)),(0),($C$5*E14/'QLD Apr 2020'!AQ8-SUM('QLD Apr 2020'!L8:N8))*'QLD Apr 2020'!Z8/100)* 'QLD Apr 2020'!AQ8,IF(AND('QLD Apr 2020'!M8&gt;0,'QLD Apr 2020'!N8=""),IF(($C$5*E14/'QLD Apr 2020'!AQ8&lt;'QLD Apr 2020'!M8+'QLD Apr 2020'!L8),(0),(($C$5*E14/'QLD Apr 2020'!AQ8-('QLD Apr 2020'!M8+'QLD Apr 2020'!L8))*'QLD Apr 2020'!Y8/100))*'QLD Apr 2020'!AQ8,IF(AND('QLD Apr 2020'!L8&gt;0,'QLD Apr 2020'!M8=""&gt;0),IF(($C$5*E14/'QLD Apr 2020'!AQ8&lt;'QLD Apr 2020'!L8),(0),($C$5*E14/'QLD Apr 2020'!AQ8-'QLD Apr 2020'!L8)*'QLD Apr 2020'!X8/100)*'QLD Apr 2020'!AQ8,0)))))</f>
        <v>0</v>
      </c>
      <c r="M14" s="115">
        <f>IF('QLD Apr 2020'!K8="",($C$5*F14/'QLD Apr 2020'!AR8*'QLD Apr 2020'!AC8/100)*'QLD Apr 2020'!AR8,IF($C$5*F14/'QLD Apr 2020'!AR8&gt;='QLD Apr 2020'!L8,('QLD Apr 2020'!L8*'QLD Apr 2020'!AC8/100)*'QLD Apr 2020'!AR8,($C$5*F14/'QLD Apr 2020'!AR8*'QLD Apr 2020'!AC8/100)*'QLD Apr 2020'!AR8))</f>
        <v>1260</v>
      </c>
      <c r="N14" s="115">
        <f>IF(AND('QLD Apr 2020'!L8&gt;0,'QLD Apr 2020'!M8&gt;0),IF($C$5*F14/'QLD Apr 2020'!AR8&lt;'QLD Apr 2020'!L8,0,IF(($C$5*F14/'QLD Apr 2020'!AR8-'QLD Apr 2020'!L8)&lt;=('QLD Apr 2020'!M8+'QLD Apr 2020'!L8),((($C$5*F14/'QLD Apr 2020'!AR8-'QLD Apr 2020'!L8)*'QLD Apr 2020'!AD8/100))*'QLD Apr 2020'!AR8,((('QLD Apr 2020'!M8)*'QLD Apr 2020'!AD8/100)*'QLD Apr 2020'!AR8))),0)</f>
        <v>441.63636363636374</v>
      </c>
      <c r="O14" s="115">
        <f>IF(AND('QLD Apr 2020'!M8&gt;0,'QLD Apr 2020'!N8&gt;0),IF($C$5*F14/'QLD Apr 2020'!AR8&lt;('QLD Apr 2020'!L8+'QLD Apr 2020'!M8),0,IF(($C$5*F14/'QLD Apr 2020'!AR8-'QLD Apr 2020'!L8+'QLD Apr 2020'!M8)&lt;=('QLD Apr 2020'!L8+'QLD Apr 2020'!M8+'QLD Apr 2020'!N8),((($C$5*F14/'QLD Apr 2020'!AR8-('QLD Apr 2020'!L8+'QLD Apr 2020'!M8))*'QLD Apr 2020'!AE8/100))*'QLD Apr 2020'!AR8,('QLD Apr 2020'!N8*'QLD Apr 2020'!AE8/100)*'QLD Apr 2020'!AR8)),0)</f>
        <v>0</v>
      </c>
      <c r="P14" s="115">
        <f>IF(AND('QLD Apr 2020'!N8&gt;0,'QLD Apr 2020'!O8&gt;0),IF($C$5*F14/'QLD Apr 2020'!AR8&lt;('QLD Apr 2020'!L8+'QLD Apr 2020'!M8+'QLD Apr 2020'!N8),0,IF(($C$5*F14/'QLD Apr 2020'!AR8-'QLD Apr 2020'!L8+'QLD Apr 2020'!M8+'QLD Apr 2020'!N8)&lt;=('QLD Apr 2020'!L8+'QLD Apr 2020'!M8+'QLD Apr 2020'!N8+'QLD Apr 2020'!O8),(($C$5*F14/'QLD Apr 2020'!AR8-('QLD Apr 2020'!L8+'QLD Apr 2020'!M8+'QLD Apr 2020'!N8))*'QLD Apr 2020'!AF8/100)*'QLD Apr 2020'!AR8,('QLD Apr 2020'!O8*'QLD Apr 2020'!AF8/100)*'QLD Apr 2020'!AR8)),0)</f>
        <v>0</v>
      </c>
      <c r="Q14" s="115">
        <f>IF(AND('QLD Apr 2020'!P8&gt;0,'QLD Apr 2020'!P8&gt;0),IF($C$5*F14/'QLD Apr 2020'!AR8&lt;('QLD Apr 2020'!L8+'QLD Apr 2020'!M8+'QLD Apr 2020'!N8+'QLD Apr 2020'!O8),0,IF(($C$5*F14/'QLD Apr 2020'!AR8-'QLD Apr 2020'!L8+'QLD Apr 2020'!M8+'QLD Apr 2020'!N8+'QLD Apr 2020'!O8)&lt;=('QLD Apr 2020'!L8+'QLD Apr 2020'!M8+'QLD Apr 2020'!N8+'QLD Apr 2020'!O8+'QLD Apr 2020'!P8),(($C$5*F14/'QLD Apr 2020'!AR8-('QLD Apr 2020'!L8+'QLD Apr 2020'!M8+'QLD Apr 2020'!N8+'QLD Apr 2020'!O8))*'QLD Apr 2020'!AG8/100)*'QLD Apr 2020'!AR8,('QLD Apr 2020'!P8*'QLD Apr 2020'!AG8/100)*'QLD Apr 2020'!AR8)),0)</f>
        <v>0</v>
      </c>
      <c r="R14" s="115">
        <f>IF(AND('QLD Apr 2020'!P8&gt;0,'QLD Apr 2020'!O8&gt;0),IF(($C$5*F14/'QLD Apr 2020'!AR8&lt;SUM('QLD Apr 2020'!L8:P8)),(0),($C$5*F14/'QLD Apr 2020'!AR8-SUM('QLD Apr 2020'!L8:P8))*'QLD Apr 2020'!AB8/100)* 'QLD Apr 2020'!AR8,IF(AND('QLD Apr 2020'!O8&gt;0,'QLD Apr 2020'!P8=""),IF(($C$5*F14/'QLD Apr 2020'!AR8&lt; SUM('QLD Apr 2020'!L8:O8)),(0),($C$5*F14/'QLD Apr 2020'!AR8-SUM('QLD Apr 2020'!L8:O8))*'QLD Apr 2020'!AG8/100)* 'QLD Apr 2020'!AR8,IF(AND('QLD Apr 2020'!N8&gt;0,'QLD Apr 2020'!O8=""),IF(($C$5*F14/'QLD Apr 2020'!AR8&lt; SUM('QLD Apr 2020'!L8:N8)),(0),($C$5*F14/'QLD Apr 2020'!AR8-SUM('QLD Apr 2020'!L8:N8))*'QLD Apr 2020'!AF8/100)* 'QLD Apr 2020'!AR8,IF(AND('QLD Apr 2020'!M8&gt;0,'QLD Apr 2020'!N8=""),IF(($C$5*F14/'QLD Apr 2020'!AR8&lt;'QLD Apr 2020'!M8+'QLD Apr 2020'!L8),(0),(($C$5*F14/'QLD Apr 2020'!AR8-('QLD Apr 2020'!M8+'QLD Apr 2020'!L8))*'QLD Apr 2020'!AE8/100))*'QLD Apr 2020'!AR8,IF(AND('QLD Apr 2020'!L8&gt;0,'QLD Apr 2020'!M8=""&gt;0),IF(($C$5*F14/'QLD Apr 2020'!AR8&lt;'QLD Apr 2020'!L8),(0),($C$5*F14/'QLD Apr 2020'!AR8-'QLD Apr 2020'!L8)*'QLD Apr 2020'!AD8/100)*'QLD Apr 2020'!AR8,0)))))</f>
        <v>0</v>
      </c>
      <c r="S14" s="203">
        <f t="shared" si="4"/>
        <v>3403.2727272727279</v>
      </c>
      <c r="T14" s="220">
        <f t="shared" si="5"/>
        <v>3658.7727272727279</v>
      </c>
      <c r="U14" s="118">
        <f t="shared" si="6"/>
        <v>4024.650000000001</v>
      </c>
      <c r="V14" s="119">
        <f>'QLD Apr 2020'!AT8</f>
        <v>0</v>
      </c>
      <c r="W14" s="119">
        <f>'QLD Apr 2020'!AU8</f>
        <v>0</v>
      </c>
      <c r="X14" s="119">
        <f>'QLD Apr 2020'!AV8</f>
        <v>0</v>
      </c>
      <c r="Y14" s="119">
        <f>'QLD Apr 2020'!AW8</f>
        <v>0</v>
      </c>
      <c r="Z14" s="225" t="str">
        <f t="shared" si="7"/>
        <v>No discount</v>
      </c>
      <c r="AA14" s="225" t="str">
        <f t="shared" si="8"/>
        <v>Inclusive</v>
      </c>
      <c r="AB14" s="220">
        <f t="shared" si="0"/>
        <v>3658.7727272727279</v>
      </c>
      <c r="AC14" s="220">
        <f t="shared" si="1"/>
        <v>3658.7727272727279</v>
      </c>
      <c r="AD14" s="196">
        <f t="shared" si="2"/>
        <v>4024.650000000001</v>
      </c>
      <c r="AE14" s="196">
        <f t="shared" si="2"/>
        <v>4024.650000000001</v>
      </c>
      <c r="AF14" s="274">
        <f>'QLD Apr 2020'!BF8</f>
        <v>0</v>
      </c>
      <c r="AG14" s="121" t="str">
        <f>'QLD Apr 2020'!BG8</f>
        <v>n</v>
      </c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</row>
    <row r="15" spans="1:148" s="251" customFormat="1" ht="20" customHeight="1" thickBot="1" x14ac:dyDescent="0.25">
      <c r="A15" s="346"/>
      <c r="B15" s="208" t="str">
        <f>'QLD Apr 2020'!F9</f>
        <v>Covau</v>
      </c>
      <c r="C15" s="241" t="str">
        <f>'QLD Apr 2020'!G9</f>
        <v>Freedom</v>
      </c>
      <c r="D15" s="123">
        <f>365*'QLD Apr 2020'!H9/100</f>
        <v>255.5</v>
      </c>
      <c r="E15" s="217">
        <f>IF('QLD Apr 2020'!AQ9=3,0.5,IF('QLD Apr 2020'!AQ9=2,0.33,0))</f>
        <v>0.5</v>
      </c>
      <c r="F15" s="217">
        <f t="shared" ref="F15" si="19">1-E15</f>
        <v>0.5</v>
      </c>
      <c r="G15" s="123">
        <f>IF('QLD Apr 2020'!K9="",($C$5*E15/'QLD Apr 2020'!AQ9*'QLD Apr 2020'!W9/100)*'QLD Apr 2020'!AQ9,IF($C$5*E15/'QLD Apr 2020'!AQ9&gt;='QLD Apr 2020'!L9,('QLD Apr 2020'!L9*'QLD Apr 2020'!W9/100)*'QLD Apr 2020'!AQ9,($C$5*E15/'QLD Apr 2020'!AQ9*'QLD Apr 2020'!W9/100)*'QLD Apr 2020'!AQ9))</f>
        <v>1490.3999999999999</v>
      </c>
      <c r="H15" s="123">
        <f>IF(AND('QLD Apr 2020'!L9&gt;0,'QLD Apr 2020'!M9&gt;0),IF($C$5*E15/'QLD Apr 2020'!AQ9&lt;'QLD Apr 2020'!L9,0,IF(($C$5*E15/'QLD Apr 2020'!AQ9-'QLD Apr 2020'!L9)&lt;=('QLD Apr 2020'!M9+'QLD Apr 2020'!L9),((($C$5*E15/'QLD Apr 2020'!AQ9-'QLD Apr 2020'!L9)*'QLD Apr 2020'!X9/100))*'QLD Apr 2020'!AQ9,((('QLD Apr 2020'!M9)*'QLD Apr 2020'!X9/100)*'QLD Apr 2020'!AQ9))),0)</f>
        <v>537.60000000000014</v>
      </c>
      <c r="I15" s="123">
        <f>IF(AND('QLD Apr 2020'!M9&gt;0,'QLD Apr 2020'!N9&gt;0),IF($C$5*E15/'QLD Apr 2020'!AQ9&lt;('QLD Apr 2020'!L9+'QLD Apr 2020'!M9),0,IF(($C$5*E15/'QLD Apr 2020'!AQ9-'QLD Apr 2020'!L9+'QLD Apr 2020'!M9)&lt;=('QLD Apr 2020'!L9+'QLD Apr 2020'!M9+'QLD Apr 2020'!N9),((($C$5*E15/'QLD Apr 2020'!AQ9-('QLD Apr 2020'!L9+'QLD Apr 2020'!M9))*'QLD Apr 2020'!Y9/100))*'QLD Apr 2020'!AQ9,('QLD Apr 2020'!N9*'QLD Apr 2020'!Y9/100)*'QLD Apr 2020'!AQ9)),0)</f>
        <v>0</v>
      </c>
      <c r="J15" s="123">
        <f>IF(AND('QLD Apr 2020'!N9&gt;0,'QLD Apr 2020'!O9&gt;0),IF($C$5*E15/'QLD Apr 2020'!AQ9&lt;('QLD Apr 2020'!L9+'QLD Apr 2020'!M9+'QLD Apr 2020'!N9),0,IF(($C$5*E15/'QLD Apr 2020'!AQ9-'QLD Apr 2020'!L9+'QLD Apr 2020'!M9+'QLD Apr 2020'!N9)&lt;=('QLD Apr 2020'!L9+'QLD Apr 2020'!M9+'QLD Apr 2020'!N9+'QLD Apr 2020'!O9),(($C$5*E15/'QLD Apr 2020'!AQ9-('QLD Apr 2020'!L9+'QLD Apr 2020'!M9+'QLD Apr 2020'!N9))*'QLD Apr 2020'!Z9/100)*'QLD Apr 2020'!AQ9,('QLD Apr 2020'!O9*'QLD Apr 2020'!Z9/100)*'QLD Apr 2020'!AQ9)),0)</f>
        <v>0</v>
      </c>
      <c r="K15" s="123">
        <f>IF(AND('QLD Apr 2020'!O9&gt;0,'QLD Apr 2020'!P9&gt;0),IF($C$5*E15/'QLD Apr 2020'!AQ9&lt;('QLD Apr 2020'!L9+'QLD Apr 2020'!M9+'QLD Apr 2020'!N9+'QLD Apr 2020'!O9),0,IF(($C$5*E15/'QLD Apr 2020'!AQ9-'QLD Apr 2020'!L9+'QLD Apr 2020'!M9+'QLD Apr 2020'!N9+'QLD Apr 2020'!O9)&lt;=('QLD Apr 2020'!L9+'QLD Apr 2020'!M9+'QLD Apr 2020'!N9+'QLD Apr 2020'!O9+'QLD Apr 2020'!P9),(($C$5*E15/'QLD Apr 2020'!AQ9-('QLD Apr 2020'!L9+'QLD Apr 2020'!M9+'QLD Apr 2020'!N9+'QLD Apr 2020'!O9))*'QLD Apr 2020'!AA9/100)*'QLD Apr 2020'!AQ9,('QLD Apr 2020'!P9*'QLD Apr 2020'!AA9/100)*'QLD Apr 2020'!AQ9)),0)</f>
        <v>0</v>
      </c>
      <c r="L15" s="123">
        <f>IF(AND('QLD Apr 2020'!P9&gt;0,'QLD Apr 2020'!O9&gt;0),IF(($C$5*E15/'QLD Apr 2020'!AQ9&lt;SUM('QLD Apr 2020'!L9:P9)),(0),($C$5*E15/'QLD Apr 2020'!AQ9-SUM('QLD Apr 2020'!L9:P9))*'QLD Apr 2020'!AB9/100)* 'QLD Apr 2020'!AQ9,IF(AND('QLD Apr 2020'!O9&gt;0,'QLD Apr 2020'!P9=""),IF(($C$5*E15/'QLD Apr 2020'!AQ9&lt; SUM('QLD Apr 2020'!L9:O9)),(0),($C$5*E15/'QLD Apr 2020'!AQ9-SUM('QLD Apr 2020'!L9:O9))*'QLD Apr 2020'!AA9/100)* 'QLD Apr 2020'!AQ9,IF(AND('QLD Apr 2020'!N9&gt;0,'QLD Apr 2020'!O9=""),IF(($C$5*E15/'QLD Apr 2020'!AQ9&lt; SUM('QLD Apr 2020'!L9:N9)),(0),($C$5*E15/'QLD Apr 2020'!AQ9-SUM('QLD Apr 2020'!L9:N9))*'QLD Apr 2020'!Z9/100)* 'QLD Apr 2020'!AQ9,IF(AND('QLD Apr 2020'!M9&gt;0,'QLD Apr 2020'!N9=""),IF(($C$5*E15/'QLD Apr 2020'!AQ9&lt;'QLD Apr 2020'!M9+'QLD Apr 2020'!L9),(0),(($C$5*E15/'QLD Apr 2020'!AQ9-('QLD Apr 2020'!M9+'QLD Apr 2020'!L9))*'QLD Apr 2020'!Y9/100))*'QLD Apr 2020'!AQ9,IF(AND('QLD Apr 2020'!L9&gt;0,'QLD Apr 2020'!M9=""&gt;0),IF(($C$5*E15/'QLD Apr 2020'!AQ9&lt;'QLD Apr 2020'!L9),(0),($C$5*E15/'QLD Apr 2020'!AQ9-'QLD Apr 2020'!L9)*'QLD Apr 2020'!X9/100)*'QLD Apr 2020'!AQ9,0)))))</f>
        <v>0</v>
      </c>
      <c r="M15" s="123">
        <f>IF('QLD Apr 2020'!K9="",($C$5*F15/'QLD Apr 2020'!AR9*'QLD Apr 2020'!AC9/100)*'QLD Apr 2020'!AR9,IF($C$5*F15/'QLD Apr 2020'!AR9&gt;='QLD Apr 2020'!L9,('QLD Apr 2020'!L9*'QLD Apr 2020'!AC9/100)*'QLD Apr 2020'!AR9,($C$5*F15/'QLD Apr 2020'!AR9*'QLD Apr 2020'!AC9/100)*'QLD Apr 2020'!AR9))</f>
        <v>1490.3999999999999</v>
      </c>
      <c r="N15" s="123">
        <f>IF(AND('QLD Apr 2020'!L9&gt;0,'QLD Apr 2020'!M9&gt;0),IF($C$5*F15/'QLD Apr 2020'!AR9&lt;'QLD Apr 2020'!L9,0,IF(($C$5*F15/'QLD Apr 2020'!AR9-'QLD Apr 2020'!L9)&lt;=('QLD Apr 2020'!M9+'QLD Apr 2020'!L9),((($C$5*F15/'QLD Apr 2020'!AR9-'QLD Apr 2020'!L9)*'QLD Apr 2020'!AD9/100))*'QLD Apr 2020'!AR9,((('QLD Apr 2020'!M9)*'QLD Apr 2020'!AD9/100)*'QLD Apr 2020'!AR9))),0)</f>
        <v>537.60000000000014</v>
      </c>
      <c r="O15" s="123">
        <f>IF(AND('QLD Apr 2020'!M9&gt;0,'QLD Apr 2020'!N9&gt;0),IF($C$5*F15/'QLD Apr 2020'!AR9&lt;('QLD Apr 2020'!L9+'QLD Apr 2020'!M9),0,IF(($C$5*F15/'QLD Apr 2020'!AR9-'QLD Apr 2020'!L9+'QLD Apr 2020'!M9)&lt;=('QLD Apr 2020'!L9+'QLD Apr 2020'!M9+'QLD Apr 2020'!N9),((($C$5*F15/'QLD Apr 2020'!AR9-('QLD Apr 2020'!L9+'QLD Apr 2020'!M9))*'QLD Apr 2020'!AE9/100))*'QLD Apr 2020'!AR9,('QLD Apr 2020'!N9*'QLD Apr 2020'!AE9/100)*'QLD Apr 2020'!AR9)),0)</f>
        <v>0</v>
      </c>
      <c r="P15" s="123">
        <f>IF(AND('QLD Apr 2020'!N9&gt;0,'QLD Apr 2020'!O9&gt;0),IF($C$5*F15/'QLD Apr 2020'!AR9&lt;('QLD Apr 2020'!L9+'QLD Apr 2020'!M9+'QLD Apr 2020'!N9),0,IF(($C$5*F15/'QLD Apr 2020'!AR9-'QLD Apr 2020'!L9+'QLD Apr 2020'!M9+'QLD Apr 2020'!N9)&lt;=('QLD Apr 2020'!L9+'QLD Apr 2020'!M9+'QLD Apr 2020'!N9+'QLD Apr 2020'!O9),(($C$5*F15/'QLD Apr 2020'!AR9-('QLD Apr 2020'!L9+'QLD Apr 2020'!M9+'QLD Apr 2020'!N9))*'QLD Apr 2020'!AF9/100)*'QLD Apr 2020'!AR9,('QLD Apr 2020'!O9*'QLD Apr 2020'!AF9/100)*'QLD Apr 2020'!AR9)),0)</f>
        <v>0</v>
      </c>
      <c r="Q15" s="123">
        <f>IF(AND('QLD Apr 2020'!P9&gt;0,'QLD Apr 2020'!P9&gt;0),IF($C$5*F15/'QLD Apr 2020'!AR9&lt;('QLD Apr 2020'!L9+'QLD Apr 2020'!M9+'QLD Apr 2020'!N9+'QLD Apr 2020'!O9),0,IF(($C$5*F15/'QLD Apr 2020'!AR9-'QLD Apr 2020'!L9+'QLD Apr 2020'!M9+'QLD Apr 2020'!N9+'QLD Apr 2020'!O9)&lt;=('QLD Apr 2020'!L9+'QLD Apr 2020'!M9+'QLD Apr 2020'!N9+'QLD Apr 2020'!O9+'QLD Apr 2020'!P9),(($C$5*F15/'QLD Apr 2020'!AR9-('QLD Apr 2020'!L9+'QLD Apr 2020'!M9+'QLD Apr 2020'!N9+'QLD Apr 2020'!O9))*'QLD Apr 2020'!AG9/100)*'QLD Apr 2020'!AR9,('QLD Apr 2020'!P9*'QLD Apr 2020'!AG9/100)*'QLD Apr 2020'!AR9)),0)</f>
        <v>0</v>
      </c>
      <c r="R15" s="123">
        <f>IF(AND('QLD Apr 2020'!P9&gt;0,'QLD Apr 2020'!O9&gt;0),IF(($C$5*F15/'QLD Apr 2020'!AR9&lt;SUM('QLD Apr 2020'!L9:P9)),(0),($C$5*F15/'QLD Apr 2020'!AR9-SUM('QLD Apr 2020'!L9:P9))*'QLD Apr 2020'!AB9/100)* 'QLD Apr 2020'!AR9,IF(AND('QLD Apr 2020'!O9&gt;0,'QLD Apr 2020'!P9=""),IF(($C$5*F15/'QLD Apr 2020'!AR9&lt; SUM('QLD Apr 2020'!L9:O9)),(0),($C$5*F15/'QLD Apr 2020'!AR9-SUM('QLD Apr 2020'!L9:O9))*'QLD Apr 2020'!AG9/100)* 'QLD Apr 2020'!AR9,IF(AND('QLD Apr 2020'!N9&gt;0,'QLD Apr 2020'!O9=""),IF(($C$5*F15/'QLD Apr 2020'!AR9&lt; SUM('QLD Apr 2020'!L9:N9)),(0),($C$5*F15/'QLD Apr 2020'!AR9-SUM('QLD Apr 2020'!L9:N9))*'QLD Apr 2020'!AF9/100)* 'QLD Apr 2020'!AR9,IF(AND('QLD Apr 2020'!M9&gt;0,'QLD Apr 2020'!N9=""),IF(($C$5*F15/'QLD Apr 2020'!AR9&lt;'QLD Apr 2020'!M9+'QLD Apr 2020'!L9),(0),(($C$5*F15/'QLD Apr 2020'!AR9-('QLD Apr 2020'!M9+'QLD Apr 2020'!L9))*'QLD Apr 2020'!AE9/100))*'QLD Apr 2020'!AR9,IF(AND('QLD Apr 2020'!L9&gt;0,'QLD Apr 2020'!M9=""&gt;0),IF(($C$5*F15/'QLD Apr 2020'!AR9&lt;'QLD Apr 2020'!L9),(0),($C$5*F15/'QLD Apr 2020'!AR9-'QLD Apr 2020'!L9)*'QLD Apr 2020'!AD9/100)*'QLD Apr 2020'!AR9,0)))))</f>
        <v>0</v>
      </c>
      <c r="S15" s="204">
        <f t="shared" ref="S15" si="20">SUM(G15:R15)</f>
        <v>4056</v>
      </c>
      <c r="T15" s="221">
        <f t="shared" ref="T15" si="21">S15+D15</f>
        <v>4311.5</v>
      </c>
      <c r="U15" s="126">
        <f t="shared" ref="U15" si="22">T15*1.1</f>
        <v>4742.6500000000005</v>
      </c>
      <c r="V15" s="127">
        <f>'QLD Apr 2020'!AT9</f>
        <v>0</v>
      </c>
      <c r="W15" s="127">
        <f>'QLD Apr 2020'!AU9</f>
        <v>15</v>
      </c>
      <c r="X15" s="127">
        <f>'QLD Apr 2020'!AV9</f>
        <v>0</v>
      </c>
      <c r="Y15" s="127">
        <f>'QLD Apr 2020'!AW9</f>
        <v>0</v>
      </c>
      <c r="Z15" s="226" t="str">
        <f t="shared" ref="Z15" si="23">IF(SUM(V15:Y15)=0,"No discount",IF(V15&gt;0,"Guaranteed off bill",IF(W15&gt;0,"Guaranteed off usage",IF(X15&gt;0,"Pay-on-time off bill","Pay-on-time off usage"))))</f>
        <v>Guaranteed off usage</v>
      </c>
      <c r="AA15" s="226" t="str">
        <f t="shared" ref="AA15" si="24">IF(OR(B15="Origin Energy",B15="Red Energy",B15="Powershop"),"Inclusive","Exclusive")</f>
        <v>Exclusive</v>
      </c>
      <c r="AB15" s="221">
        <f t="shared" ref="AB15" si="25">IF(AND(Z15="Guaranteed off bill",AA15="Inclusive"),((T15*1.1)-((T15*1.1)*V15/100))/1.1,IF(AND(Z15="Guaranteed off usage",AA15="Inclusive"),((T15*1.1)-((S15*1.1)*W15/100))/1.1,IF(AND(Z15="Guaranteed off bill",AA15="Exclusive"),T15-(T15*V15/100),IF(AND(Z15="Guaranteed off usage",AA15="Exclusive"),T15-(S15*W15/100),IF(AA15="Inclusive",((T15*1.1))/1.1,T15)))))</f>
        <v>3703.1</v>
      </c>
      <c r="AC15" s="221">
        <f t="shared" ref="AC15" si="26">IF(AND(Z15="Pay-on-time off bill",AA15="Inclusive"),((AB15*1.1)-((AB15*1.1)*X15/100))/1.1,IF(AND(Z15="Pay-on-time off usage",AA15="Inclusive"),((AB15*1.1)-((S15*1.1)*Y15/100))/1.1,IF(AND(Z15="Pay-on-time off bill",AA15="Exclusive"),AB15-(AB15*X15/100),IF(AND(Z15="Pay-on-time off usage",AA15="Exclusive"),AB15-(S15*Y15/100),IF(AA15="Inclusive",((AB15*1.1))/1.1,AB15)))))</f>
        <v>3703.1</v>
      </c>
      <c r="AD15" s="230">
        <f t="shared" ref="AD15" si="27">AB15*1.1</f>
        <v>4073.4100000000003</v>
      </c>
      <c r="AE15" s="230">
        <f t="shared" ref="AE15" si="28">AC15*1.1</f>
        <v>4073.4100000000003</v>
      </c>
      <c r="AF15" s="275">
        <f>'QLD Apr 2020'!BF9</f>
        <v>0</v>
      </c>
      <c r="AG15" s="129" t="str">
        <f>'QLD Apr 2020'!BG9</f>
        <v>n</v>
      </c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</row>
    <row r="16" spans="1:148" ht="20" customHeight="1" thickTop="1" thickBot="1" x14ac:dyDescent="0.25">
      <c r="A16" s="209" t="str">
        <f>'QLD Apr 2020'!D10</f>
        <v>Envestra Northern</v>
      </c>
      <c r="B16" s="208" t="str">
        <f>'QLD Apr 2020'!F10</f>
        <v>Origin Energy</v>
      </c>
      <c r="C16" s="241" t="str">
        <f>'QLD Apr 2020'!G10</f>
        <v>Business Flexi</v>
      </c>
      <c r="D16" s="123">
        <f>365*'QLD Apr 2020'!H10/100</f>
        <v>233.56681818181815</v>
      </c>
      <c r="E16" s="217">
        <f>IF('QLD Apr 2020'!AQ10=3,0.5,IF('QLD Apr 2020'!AQ10=2,0.33,0))</f>
        <v>0.5</v>
      </c>
      <c r="F16" s="217">
        <f t="shared" si="3"/>
        <v>0.5</v>
      </c>
      <c r="G16" s="123">
        <f>IF('QLD Apr 2020'!K10="",($C$5*E16/'QLD Apr 2020'!AQ10*'QLD Apr 2020'!W10/100)*'QLD Apr 2020'!AQ10,IF($C$5*E16/'QLD Apr 2020'!AQ10&gt;='QLD Apr 2020'!L10,('QLD Apr 2020'!L10*'QLD Apr 2020'!W10/100)*'QLD Apr 2020'!AQ10,($C$5*E16/'QLD Apr 2020'!AQ10*'QLD Apr 2020'!W10/100)*'QLD Apr 2020'!AQ10))</f>
        <v>1495.6363636363635</v>
      </c>
      <c r="H16" s="123">
        <f>IF(AND('QLD Apr 2020'!L10&gt;0,'QLD Apr 2020'!M10&gt;0),IF($C$5*E16/'QLD Apr 2020'!AQ10&lt;'QLD Apr 2020'!L10,0,IF(($C$5*E16/'QLD Apr 2020'!AQ10-'QLD Apr 2020'!L10)&lt;=('QLD Apr 2020'!M10+'QLD Apr 2020'!L10),((($C$5*E16/'QLD Apr 2020'!AQ10-'QLD Apr 2020'!L10)*'QLD Apr 2020'!X10/100))*'QLD Apr 2020'!AQ10,((('QLD Apr 2020'!M10)*'QLD Apr 2020'!X10/100)*'QLD Apr 2020'!AQ10))),0)</f>
        <v>546.00000000000011</v>
      </c>
      <c r="I16" s="123">
        <f>IF(AND('QLD Apr 2020'!M10&gt;0,'QLD Apr 2020'!N10&gt;0),IF($C$5*E16/'QLD Apr 2020'!AQ10&lt;('QLD Apr 2020'!L10+'QLD Apr 2020'!M10),0,IF(($C$5*E16/'QLD Apr 2020'!AQ10-'QLD Apr 2020'!L10+'QLD Apr 2020'!M10)&lt;=('QLD Apr 2020'!L10+'QLD Apr 2020'!M10+'QLD Apr 2020'!N10),((($C$5*E16/'QLD Apr 2020'!AQ10-('QLD Apr 2020'!L10+'QLD Apr 2020'!M10))*'QLD Apr 2020'!Y10/100))*'QLD Apr 2020'!AQ10,('QLD Apr 2020'!N10*'QLD Apr 2020'!Y10/100)*'QLD Apr 2020'!AQ10)),0)</f>
        <v>0</v>
      </c>
      <c r="J16" s="123">
        <f>IF(AND('QLD Apr 2020'!N10&gt;0,'QLD Apr 2020'!O10&gt;0),IF($C$5*E16/'QLD Apr 2020'!AQ10&lt;('QLD Apr 2020'!L10+'QLD Apr 2020'!M10+'QLD Apr 2020'!N10),0,IF(($C$5*E16/'QLD Apr 2020'!AQ10-'QLD Apr 2020'!L10+'QLD Apr 2020'!M10+'QLD Apr 2020'!N10)&lt;=('QLD Apr 2020'!L10+'QLD Apr 2020'!M10+'QLD Apr 2020'!N10+'QLD Apr 2020'!O10),(($C$5*E16/'QLD Apr 2020'!AQ10-('QLD Apr 2020'!L10+'QLD Apr 2020'!M10+'QLD Apr 2020'!N10))*'QLD Apr 2020'!Z10/100)*'QLD Apr 2020'!AQ10,('QLD Apr 2020'!O10*'QLD Apr 2020'!Z10/100)*'QLD Apr 2020'!AQ10)),0)</f>
        <v>0</v>
      </c>
      <c r="K16" s="123">
        <f>IF(AND('QLD Apr 2020'!O10&gt;0,'QLD Apr 2020'!P10&gt;0),IF($C$5*E16/'QLD Apr 2020'!AQ10&lt;('QLD Apr 2020'!L10+'QLD Apr 2020'!M10+'QLD Apr 2020'!N10+'QLD Apr 2020'!O10),0,IF(($C$5*E16/'QLD Apr 2020'!AQ10-'QLD Apr 2020'!L10+'QLD Apr 2020'!M10+'QLD Apr 2020'!N10+'QLD Apr 2020'!O10)&lt;=('QLD Apr 2020'!L10+'QLD Apr 2020'!M10+'QLD Apr 2020'!N10+'QLD Apr 2020'!O10+'QLD Apr 2020'!P10),(($C$5*E16/'QLD Apr 2020'!AQ10-('QLD Apr 2020'!L10+'QLD Apr 2020'!M10+'QLD Apr 2020'!N10+'QLD Apr 2020'!O10))*'QLD Apr 2020'!AA10/100)*'QLD Apr 2020'!AQ10,('QLD Apr 2020'!P10*'QLD Apr 2020'!AA10/100)*'QLD Apr 2020'!AQ10)),0)</f>
        <v>0</v>
      </c>
      <c r="L16" s="123">
        <f>IF(AND('QLD Apr 2020'!P10&gt;0,'QLD Apr 2020'!O10&gt;0),IF(($C$5*E16/'QLD Apr 2020'!AQ10&lt;SUM('QLD Apr 2020'!L10:P10)),(0),($C$5*E16/'QLD Apr 2020'!AQ10-SUM('QLD Apr 2020'!L10:P10))*'QLD Apr 2020'!AB10/100)* 'QLD Apr 2020'!AQ10,IF(AND('QLD Apr 2020'!O10&gt;0,'QLD Apr 2020'!P10=""),IF(($C$5*E16/'QLD Apr 2020'!AQ10&lt; SUM('QLD Apr 2020'!L10:O10)),(0),($C$5*E16/'QLD Apr 2020'!AQ10-SUM('QLD Apr 2020'!L10:O10))*'QLD Apr 2020'!AA10/100)* 'QLD Apr 2020'!AQ10,IF(AND('QLD Apr 2020'!N10&gt;0,'QLD Apr 2020'!O10=""),IF(($C$5*E16/'QLD Apr 2020'!AQ10&lt; SUM('QLD Apr 2020'!L10:N10)),(0),($C$5*E16/'QLD Apr 2020'!AQ10-SUM('QLD Apr 2020'!L10:N10))*'QLD Apr 2020'!Z10/100)* 'QLD Apr 2020'!AQ10,IF(AND('QLD Apr 2020'!M10&gt;0,'QLD Apr 2020'!N10=""),IF(($C$5*E16/'QLD Apr 2020'!AQ10&lt;'QLD Apr 2020'!M10+'QLD Apr 2020'!L10),(0),(($C$5*E16/'QLD Apr 2020'!AQ10-('QLD Apr 2020'!M10+'QLD Apr 2020'!L10))*'QLD Apr 2020'!Y10/100))*'QLD Apr 2020'!AQ10,IF(AND('QLD Apr 2020'!L10&gt;0,'QLD Apr 2020'!M10=""&gt;0),IF(($C$5*E16/'QLD Apr 2020'!AQ10&lt;'QLD Apr 2020'!L10),(0),($C$5*E16/'QLD Apr 2020'!AQ10-'QLD Apr 2020'!L10)*'QLD Apr 2020'!X10/100)*'QLD Apr 2020'!AQ10,0)))))</f>
        <v>0</v>
      </c>
      <c r="M16" s="123">
        <f>IF('QLD Apr 2020'!K10="",($C$5*F16/'QLD Apr 2020'!AR10*'QLD Apr 2020'!AC10/100)*'QLD Apr 2020'!AR10,IF($C$5*F16/'QLD Apr 2020'!AR10&gt;='QLD Apr 2020'!L10,('QLD Apr 2020'!L10*'QLD Apr 2020'!AC10/100)*'QLD Apr 2020'!AR10,($C$5*F16/'QLD Apr 2020'!AR10*'QLD Apr 2020'!AC10/100)*'QLD Apr 2020'!AR10))</f>
        <v>1495.6363636363635</v>
      </c>
      <c r="N16" s="123">
        <f>IF(AND('QLD Apr 2020'!L10&gt;0,'QLD Apr 2020'!M10&gt;0),IF($C$5*F16/'QLD Apr 2020'!AR10&lt;'QLD Apr 2020'!L10,0,IF(($C$5*F16/'QLD Apr 2020'!AR10-'QLD Apr 2020'!L10)&lt;=('QLD Apr 2020'!M10+'QLD Apr 2020'!L10),((($C$5*F16/'QLD Apr 2020'!AR10-'QLD Apr 2020'!L10)*'QLD Apr 2020'!AD10/100))*'QLD Apr 2020'!AR10,((('QLD Apr 2020'!M10)*'QLD Apr 2020'!AD10/100)*'QLD Apr 2020'!AR10))),0)</f>
        <v>546.00000000000011</v>
      </c>
      <c r="O16" s="123">
        <f>IF(AND('QLD Apr 2020'!M10&gt;0,'QLD Apr 2020'!N10&gt;0),IF($C$5*F16/'QLD Apr 2020'!AR10&lt;('QLD Apr 2020'!L10+'QLD Apr 2020'!M10),0,IF(($C$5*F16/'QLD Apr 2020'!AR10-'QLD Apr 2020'!L10+'QLD Apr 2020'!M10)&lt;=('QLD Apr 2020'!L10+'QLD Apr 2020'!M10+'QLD Apr 2020'!N10),((($C$5*F16/'QLD Apr 2020'!AR10-('QLD Apr 2020'!L10+'QLD Apr 2020'!M10))*'QLD Apr 2020'!AE10/100))*'QLD Apr 2020'!AR10,('QLD Apr 2020'!N10*'QLD Apr 2020'!AE10/100)*'QLD Apr 2020'!AR10)),0)</f>
        <v>0</v>
      </c>
      <c r="P16" s="123">
        <f>IF(AND('QLD Apr 2020'!N10&gt;0,'QLD Apr 2020'!O10&gt;0),IF($C$5*F16/'QLD Apr 2020'!AR10&lt;('QLD Apr 2020'!L10+'QLD Apr 2020'!M10+'QLD Apr 2020'!N10),0,IF(($C$5*F16/'QLD Apr 2020'!AR10-'QLD Apr 2020'!L10+'QLD Apr 2020'!M10+'QLD Apr 2020'!N10)&lt;=('QLD Apr 2020'!L10+'QLD Apr 2020'!M10+'QLD Apr 2020'!N10+'QLD Apr 2020'!O10),(($C$5*F16/'QLD Apr 2020'!AR10-('QLD Apr 2020'!L10+'QLD Apr 2020'!M10+'QLD Apr 2020'!N10))*'QLD Apr 2020'!AF10/100)*'QLD Apr 2020'!AR10,('QLD Apr 2020'!O10*'QLD Apr 2020'!AF10/100)*'QLD Apr 2020'!AR10)),0)</f>
        <v>0</v>
      </c>
      <c r="Q16" s="123">
        <f>IF(AND('QLD Apr 2020'!P10&gt;0,'QLD Apr 2020'!P10&gt;0),IF($C$5*F16/'QLD Apr 2020'!AR10&lt;('QLD Apr 2020'!L10+'QLD Apr 2020'!M10+'QLD Apr 2020'!N10+'QLD Apr 2020'!O10),0,IF(($C$5*F16/'QLD Apr 2020'!AR10-'QLD Apr 2020'!L10+'QLD Apr 2020'!M10+'QLD Apr 2020'!N10+'QLD Apr 2020'!O10)&lt;=('QLD Apr 2020'!L10+'QLD Apr 2020'!M10+'QLD Apr 2020'!N10+'QLD Apr 2020'!O10+'QLD Apr 2020'!P10),(($C$5*F16/'QLD Apr 2020'!AR10-('QLD Apr 2020'!L10+'QLD Apr 2020'!M10+'QLD Apr 2020'!N10+'QLD Apr 2020'!O10))*'QLD Apr 2020'!AG10/100)*'QLD Apr 2020'!AR10,('QLD Apr 2020'!P10*'QLD Apr 2020'!AG10/100)*'QLD Apr 2020'!AR10)),0)</f>
        <v>0</v>
      </c>
      <c r="R16" s="123">
        <f>IF(AND('QLD Apr 2020'!P10&gt;0,'QLD Apr 2020'!O10&gt;0),IF(($C$5*F16/'QLD Apr 2020'!AR10&lt;SUM('QLD Apr 2020'!L10:P10)),(0),($C$5*F16/'QLD Apr 2020'!AR10-SUM('QLD Apr 2020'!L10:P10))*'QLD Apr 2020'!AB10/100)* 'QLD Apr 2020'!AR10,IF(AND('QLD Apr 2020'!O10&gt;0,'QLD Apr 2020'!P10=""),IF(($C$5*F16/'QLD Apr 2020'!AR10&lt; SUM('QLD Apr 2020'!L10:O10)),(0),($C$5*F16/'QLD Apr 2020'!AR10-SUM('QLD Apr 2020'!L10:O10))*'QLD Apr 2020'!AG10/100)* 'QLD Apr 2020'!AR10,IF(AND('QLD Apr 2020'!N10&gt;0,'QLD Apr 2020'!O10=""),IF(($C$5*F16/'QLD Apr 2020'!AR10&lt; SUM('QLD Apr 2020'!L10:N10)),(0),($C$5*F16/'QLD Apr 2020'!AR10-SUM('QLD Apr 2020'!L10:N10))*'QLD Apr 2020'!AF10/100)* 'QLD Apr 2020'!AR10,IF(AND('QLD Apr 2020'!M10&gt;0,'QLD Apr 2020'!N10=""),IF(($C$5*F16/'QLD Apr 2020'!AR10&lt;'QLD Apr 2020'!M10+'QLD Apr 2020'!L10),(0),(($C$5*F16/'QLD Apr 2020'!AR10-('QLD Apr 2020'!M10+'QLD Apr 2020'!L10))*'QLD Apr 2020'!AE10/100))*'QLD Apr 2020'!AR10,IF(AND('QLD Apr 2020'!L10&gt;0,'QLD Apr 2020'!M10=""&gt;0),IF(($C$5*F16/'QLD Apr 2020'!AR10&lt;'QLD Apr 2020'!L10),(0),($C$5*F16/'QLD Apr 2020'!AR10-'QLD Apr 2020'!L10)*'QLD Apr 2020'!AD10/100)*'QLD Apr 2020'!AR10,0)))))</f>
        <v>0</v>
      </c>
      <c r="S16" s="204">
        <f t="shared" si="4"/>
        <v>4083.272727272727</v>
      </c>
      <c r="T16" s="221">
        <f t="shared" si="5"/>
        <v>4316.8395454545453</v>
      </c>
      <c r="U16" s="126">
        <f t="shared" si="6"/>
        <v>4748.5235000000002</v>
      </c>
      <c r="V16" s="127">
        <f>'QLD Apr 2020'!AT10</f>
        <v>0</v>
      </c>
      <c r="W16" s="127">
        <f>'QLD Apr 2020'!AU10</f>
        <v>8</v>
      </c>
      <c r="X16" s="127">
        <f>'QLD Apr 2020'!AV10</f>
        <v>0</v>
      </c>
      <c r="Y16" s="127">
        <f>'QLD Apr 2020'!AW10</f>
        <v>0</v>
      </c>
      <c r="Z16" s="226" t="str">
        <f t="shared" si="7"/>
        <v>Guaranteed off usage</v>
      </c>
      <c r="AA16" s="226" t="str">
        <f t="shared" si="8"/>
        <v>Inclusive</v>
      </c>
      <c r="AB16" s="221">
        <f t="shared" si="0"/>
        <v>3990.1777272727268</v>
      </c>
      <c r="AC16" s="221">
        <f t="shared" si="1"/>
        <v>3990.1777272727268</v>
      </c>
      <c r="AD16" s="230">
        <f t="shared" si="2"/>
        <v>4389.1954999999998</v>
      </c>
      <c r="AE16" s="230">
        <f t="shared" si="2"/>
        <v>4389.1954999999998</v>
      </c>
      <c r="AF16" s="275">
        <f>'QLD Apr 2020'!BF10</f>
        <v>12</v>
      </c>
      <c r="AG16" s="129" t="str">
        <f>'QLD Apr 2020'!BG10</f>
        <v>y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</row>
    <row r="17" spans="1:148" ht="20" customHeight="1" thickTop="1" x14ac:dyDescent="0.2">
      <c r="A17" s="347" t="str">
        <f>'QLD Apr 2020'!D11</f>
        <v>Envestra Wide Bay</v>
      </c>
      <c r="B17" s="207" t="str">
        <f>'QLD Apr 2020'!F11</f>
        <v>AGL</v>
      </c>
      <c r="C17" s="240" t="str">
        <f>'QLD Apr 2020'!G11</f>
        <v>Business Essential Saver</v>
      </c>
      <c r="D17" s="115">
        <f>365*'QLD Apr 2020'!H11/100</f>
        <v>236.61954545454543</v>
      </c>
      <c r="E17" s="216">
        <f>IF('QLD Apr 2020'!AQ11=3,0.5,IF('QLD Apr 2020'!AQ11=2,0.33,0))</f>
        <v>0.5</v>
      </c>
      <c r="F17" s="216">
        <f t="shared" si="3"/>
        <v>0.5</v>
      </c>
      <c r="G17" s="115">
        <f>IF('QLD Apr 2020'!K11="",($C$5*E17/'QLD Apr 2020'!AQ11*'QLD Apr 2020'!W11/100)*'QLD Apr 2020'!AQ11,IF($C$5*E17/'QLD Apr 2020'!AQ11&gt;='QLD Apr 2020'!L11,('QLD Apr 2020'!L11*'QLD Apr 2020'!W11/100)*'QLD Apr 2020'!AQ11,($C$5*E17/'QLD Apr 2020'!AQ11*'QLD Apr 2020'!W11/100)*'QLD Apr 2020'!AQ11))</f>
        <v>1645.4545454545455</v>
      </c>
      <c r="H17" s="115">
        <f>IF(AND('QLD Apr 2020'!L11&gt;0,'QLD Apr 2020'!M11&gt;0),IF($C$5*E17/'QLD Apr 2020'!AQ11&lt;'QLD Apr 2020'!L11,0,IF(($C$5*E17/'QLD Apr 2020'!AQ11-'QLD Apr 2020'!L11)&lt;=('QLD Apr 2020'!M11+'QLD Apr 2020'!L11),((($C$5*E17/'QLD Apr 2020'!AQ11-'QLD Apr 2020'!L11)*'QLD Apr 2020'!X11/100))*'QLD Apr 2020'!AQ11,((('QLD Apr 2020'!M11)*'QLD Apr 2020'!X11/100)*'QLD Apr 2020'!AQ11))),0)</f>
        <v>0</v>
      </c>
      <c r="I17" s="115">
        <f>IF(AND('QLD Apr 2020'!M11&gt;0,'QLD Apr 2020'!N11&gt;0),IF($C$5*E17/'QLD Apr 2020'!AQ11&lt;('QLD Apr 2020'!L11+'QLD Apr 2020'!M11),0,IF(($C$5*E17/'QLD Apr 2020'!AQ11-'QLD Apr 2020'!L11+'QLD Apr 2020'!M11)&lt;=('QLD Apr 2020'!L11+'QLD Apr 2020'!M11+'QLD Apr 2020'!N11),((($C$5*E17/'QLD Apr 2020'!AQ11-('QLD Apr 2020'!L11+'QLD Apr 2020'!M11))*'QLD Apr 2020'!Y11/100))*'QLD Apr 2020'!AQ11,('QLD Apr 2020'!N11*'QLD Apr 2020'!Y11/100)*'QLD Apr 2020'!AQ11)),0)</f>
        <v>0</v>
      </c>
      <c r="J17" s="115">
        <f>IF(AND('QLD Apr 2020'!N11&gt;0,'QLD Apr 2020'!O11&gt;0),IF($C$5*E17/'QLD Apr 2020'!AQ11&lt;('QLD Apr 2020'!L11+'QLD Apr 2020'!M11+'QLD Apr 2020'!N11),0,IF(($C$5*E17/'QLD Apr 2020'!AQ11-'QLD Apr 2020'!L11+'QLD Apr 2020'!M11+'QLD Apr 2020'!N11)&lt;=('QLD Apr 2020'!L11+'QLD Apr 2020'!M11+'QLD Apr 2020'!N11+'QLD Apr 2020'!O11),(($C$5*E17/'QLD Apr 2020'!AQ11-('QLD Apr 2020'!L11+'QLD Apr 2020'!M11+'QLD Apr 2020'!N11))*'QLD Apr 2020'!Z11/100)*'QLD Apr 2020'!AQ11,('QLD Apr 2020'!O11*'QLD Apr 2020'!Z11/100)*'QLD Apr 2020'!AQ11)),0)</f>
        <v>0</v>
      </c>
      <c r="K17" s="115">
        <f>IF(AND('QLD Apr 2020'!O11&gt;0,'QLD Apr 2020'!P11&gt;0),IF($C$5*E17/'QLD Apr 2020'!AQ11&lt;('QLD Apr 2020'!L11+'QLD Apr 2020'!M11+'QLD Apr 2020'!N11+'QLD Apr 2020'!O11),0,IF(($C$5*E17/'QLD Apr 2020'!AQ11-'QLD Apr 2020'!L11+'QLD Apr 2020'!M11+'QLD Apr 2020'!N11+'QLD Apr 2020'!O11)&lt;=('QLD Apr 2020'!L11+'QLD Apr 2020'!M11+'QLD Apr 2020'!N11+'QLD Apr 2020'!O11+'QLD Apr 2020'!P11),(($C$5*E17/'QLD Apr 2020'!AQ11-('QLD Apr 2020'!L11+'QLD Apr 2020'!M11+'QLD Apr 2020'!N11+'QLD Apr 2020'!O11))*'QLD Apr 2020'!AA11/100)*'QLD Apr 2020'!AQ11,('QLD Apr 2020'!P11*'QLD Apr 2020'!AA11/100)*'QLD Apr 2020'!AQ11)),0)</f>
        <v>0</v>
      </c>
      <c r="L17" s="115">
        <f>IF(AND('QLD Apr 2020'!P11&gt;0,'QLD Apr 2020'!O11&gt;0),IF(($C$5*E17/'QLD Apr 2020'!AQ11&lt;SUM('QLD Apr 2020'!L11:P11)),(0),($C$5*E17/'QLD Apr 2020'!AQ11-SUM('QLD Apr 2020'!L11:P11))*'QLD Apr 2020'!AB11/100)* 'QLD Apr 2020'!AQ11,IF(AND('QLD Apr 2020'!O11&gt;0,'QLD Apr 2020'!P11=""),IF(($C$5*E17/'QLD Apr 2020'!AQ11&lt; SUM('QLD Apr 2020'!L11:O11)),(0),($C$5*E17/'QLD Apr 2020'!AQ11-SUM('QLD Apr 2020'!L11:O11))*'QLD Apr 2020'!AA11/100)* 'QLD Apr 2020'!AQ11,IF(AND('QLD Apr 2020'!N11&gt;0,'QLD Apr 2020'!O11=""),IF(($C$5*E17/'QLD Apr 2020'!AQ11&lt; SUM('QLD Apr 2020'!L11:N11)),(0),($C$5*E17/'QLD Apr 2020'!AQ11-SUM('QLD Apr 2020'!L11:N11))*'QLD Apr 2020'!Z11/100)* 'QLD Apr 2020'!AQ11,IF(AND('QLD Apr 2020'!M11&gt;0,'QLD Apr 2020'!N11=""),IF(($C$5*E17/'QLD Apr 2020'!AQ11&lt;'QLD Apr 2020'!M11+'QLD Apr 2020'!L11),(0),(($C$5*E17/'QLD Apr 2020'!AQ11-('QLD Apr 2020'!M11+'QLD Apr 2020'!L11))*'QLD Apr 2020'!Y11/100))*'QLD Apr 2020'!AQ11,IF(AND('QLD Apr 2020'!L11&gt;0,'QLD Apr 2020'!M11=""&gt;0),IF(($C$5*E17/'QLD Apr 2020'!AQ11&lt;'QLD Apr 2020'!L11),(0),($C$5*E17/'QLD Apr 2020'!AQ11-'QLD Apr 2020'!L11)*'QLD Apr 2020'!X11/100)*'QLD Apr 2020'!AQ11,0)))))</f>
        <v>0</v>
      </c>
      <c r="M17" s="115">
        <f>IF('QLD Apr 2020'!K11="",($C$5*F17/'QLD Apr 2020'!AR11*'QLD Apr 2020'!AC11/100)*'QLD Apr 2020'!AR11,IF($C$5*F17/'QLD Apr 2020'!AR11&gt;='QLD Apr 2020'!L11,('QLD Apr 2020'!L11*'QLD Apr 2020'!AC11/100)*'QLD Apr 2020'!AR11,($C$5*F17/'QLD Apr 2020'!AR11*'QLD Apr 2020'!AC11/100)*'QLD Apr 2020'!AR11))</f>
        <v>1645.4545454545455</v>
      </c>
      <c r="N17" s="115">
        <f>IF(AND('QLD Apr 2020'!L11&gt;0,'QLD Apr 2020'!M11&gt;0),IF($C$5*F17/'QLD Apr 2020'!AR11&lt;'QLD Apr 2020'!L11,0,IF(($C$5*F17/'QLD Apr 2020'!AR11-'QLD Apr 2020'!L11)&lt;=('QLD Apr 2020'!M11+'QLD Apr 2020'!L11),((($C$5*F17/'QLD Apr 2020'!AR11-'QLD Apr 2020'!L11)*'QLD Apr 2020'!AD11/100))*'QLD Apr 2020'!AR11,((('QLD Apr 2020'!M11)*'QLD Apr 2020'!AD11/100)*'QLD Apr 2020'!AR11))),0)</f>
        <v>0</v>
      </c>
      <c r="O17" s="115">
        <f>IF(AND('QLD Apr 2020'!M11&gt;0,'QLD Apr 2020'!N11&gt;0),IF($C$5*F17/'QLD Apr 2020'!AR11&lt;('QLD Apr 2020'!L11+'QLD Apr 2020'!M11),0,IF(($C$5*F17/'QLD Apr 2020'!AR11-'QLD Apr 2020'!L11+'QLD Apr 2020'!M11)&lt;=('QLD Apr 2020'!L11+'QLD Apr 2020'!M11+'QLD Apr 2020'!N11),((($C$5*F17/'QLD Apr 2020'!AR11-('QLD Apr 2020'!L11+'QLD Apr 2020'!M11))*'QLD Apr 2020'!AE11/100))*'QLD Apr 2020'!AR11,('QLD Apr 2020'!N11*'QLD Apr 2020'!AE11/100)*'QLD Apr 2020'!AR11)),0)</f>
        <v>0</v>
      </c>
      <c r="P17" s="115">
        <f>IF(AND('QLD Apr 2020'!N11&gt;0,'QLD Apr 2020'!O11&gt;0),IF($C$5*F17/'QLD Apr 2020'!AR11&lt;('QLD Apr 2020'!L11+'QLD Apr 2020'!M11+'QLD Apr 2020'!N11),0,IF(($C$5*F17/'QLD Apr 2020'!AR11-'QLD Apr 2020'!L11+'QLD Apr 2020'!M11+'QLD Apr 2020'!N11)&lt;=('QLD Apr 2020'!L11+'QLD Apr 2020'!M11+'QLD Apr 2020'!N11+'QLD Apr 2020'!O11),(($C$5*F17/'QLD Apr 2020'!AR11-('QLD Apr 2020'!L11+'QLD Apr 2020'!M11+'QLD Apr 2020'!N11))*'QLD Apr 2020'!AF11/100)*'QLD Apr 2020'!AR11,('QLD Apr 2020'!O11*'QLD Apr 2020'!AF11/100)*'QLD Apr 2020'!AR11)),0)</f>
        <v>0</v>
      </c>
      <c r="Q17" s="115">
        <f>IF(AND('QLD Apr 2020'!P11&gt;0,'QLD Apr 2020'!P11&gt;0),IF($C$5*F17/'QLD Apr 2020'!AR11&lt;('QLD Apr 2020'!L11+'QLD Apr 2020'!M11+'QLD Apr 2020'!N11+'QLD Apr 2020'!O11),0,IF(($C$5*F17/'QLD Apr 2020'!AR11-'QLD Apr 2020'!L11+'QLD Apr 2020'!M11+'QLD Apr 2020'!N11+'QLD Apr 2020'!O11)&lt;=('QLD Apr 2020'!L11+'QLD Apr 2020'!M11+'QLD Apr 2020'!N11+'QLD Apr 2020'!O11+'QLD Apr 2020'!P11),(($C$5*F17/'QLD Apr 2020'!AR11-('QLD Apr 2020'!L11+'QLD Apr 2020'!M11+'QLD Apr 2020'!N11+'QLD Apr 2020'!O11))*'QLD Apr 2020'!AG11/100)*'QLD Apr 2020'!AR11,('QLD Apr 2020'!P11*'QLD Apr 2020'!AG11/100)*'QLD Apr 2020'!AR11)),0)</f>
        <v>0</v>
      </c>
      <c r="R17" s="115">
        <f>IF(AND('QLD Apr 2020'!P11&gt;0,'QLD Apr 2020'!O11&gt;0),IF(($C$5*F17/'QLD Apr 2020'!AR11&lt;SUM('QLD Apr 2020'!L11:P11)),(0),($C$5*F17/'QLD Apr 2020'!AR11-SUM('QLD Apr 2020'!L11:P11))*'QLD Apr 2020'!AB11/100)* 'QLD Apr 2020'!AR11,IF(AND('QLD Apr 2020'!O11&gt;0,'QLD Apr 2020'!P11=""),IF(($C$5*F17/'QLD Apr 2020'!AR11&lt; SUM('QLD Apr 2020'!L11:O11)),(0),($C$5*F17/'QLD Apr 2020'!AR11-SUM('QLD Apr 2020'!L11:O11))*'QLD Apr 2020'!AG11/100)* 'QLD Apr 2020'!AR11,IF(AND('QLD Apr 2020'!N11&gt;0,'QLD Apr 2020'!O11=""),IF(($C$5*F17/'QLD Apr 2020'!AR11&lt; SUM('QLD Apr 2020'!L11:N11)),(0),($C$5*F17/'QLD Apr 2020'!AR11-SUM('QLD Apr 2020'!L11:N11))*'QLD Apr 2020'!AF11/100)* 'QLD Apr 2020'!AR11,IF(AND('QLD Apr 2020'!M11&gt;0,'QLD Apr 2020'!N11=""),IF(($C$5*F17/'QLD Apr 2020'!AR11&lt;'QLD Apr 2020'!M11+'QLD Apr 2020'!L11),(0),(($C$5*F17/'QLD Apr 2020'!AR11-('QLD Apr 2020'!M11+'QLD Apr 2020'!L11))*'QLD Apr 2020'!AE11/100))*'QLD Apr 2020'!AR11,IF(AND('QLD Apr 2020'!L11&gt;0,'QLD Apr 2020'!M11=""&gt;0),IF(($C$5*F17/'QLD Apr 2020'!AR11&lt;'QLD Apr 2020'!L11),(0),($C$5*F17/'QLD Apr 2020'!AR11-'QLD Apr 2020'!L11)*'QLD Apr 2020'!AD11/100)*'QLD Apr 2020'!AR11,0)))))</f>
        <v>0</v>
      </c>
      <c r="S17" s="203">
        <f t="shared" si="4"/>
        <v>3290.909090909091</v>
      </c>
      <c r="T17" s="220">
        <f t="shared" si="5"/>
        <v>3527.5286363636365</v>
      </c>
      <c r="U17" s="118">
        <f t="shared" si="6"/>
        <v>3880.2815000000005</v>
      </c>
      <c r="V17" s="119">
        <f>'QLD Apr 2020'!AT11</f>
        <v>0</v>
      </c>
      <c r="W17" s="119">
        <f>'QLD Apr 2020'!AU11</f>
        <v>0</v>
      </c>
      <c r="X17" s="119">
        <f>'QLD Apr 2020'!AV11</f>
        <v>0</v>
      </c>
      <c r="Y17" s="119">
        <f>'QLD Apr 2020'!AW11</f>
        <v>0</v>
      </c>
      <c r="Z17" s="225" t="str">
        <f t="shared" si="7"/>
        <v>No discount</v>
      </c>
      <c r="AA17" s="225" t="str">
        <f t="shared" si="8"/>
        <v>Exclusive</v>
      </c>
      <c r="AB17" s="220">
        <f t="shared" si="0"/>
        <v>3527.5286363636365</v>
      </c>
      <c r="AC17" s="220">
        <f t="shared" si="1"/>
        <v>3527.5286363636365</v>
      </c>
      <c r="AD17" s="196">
        <f t="shared" si="2"/>
        <v>3880.2815000000005</v>
      </c>
      <c r="AE17" s="196">
        <f t="shared" si="2"/>
        <v>3880.2815000000005</v>
      </c>
      <c r="AF17" s="274">
        <f>'QLD Apr 2020'!BF11</f>
        <v>0</v>
      </c>
      <c r="AG17" s="121" t="str">
        <f>'QLD Apr 2020'!BG11</f>
        <v>n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</row>
    <row r="18" spans="1:148" ht="20" customHeight="1" x14ac:dyDescent="0.2">
      <c r="A18" s="345"/>
      <c r="B18" s="207" t="str">
        <f>'QLD Apr 2020'!F12</f>
        <v>Origin Energy</v>
      </c>
      <c r="C18" s="240" t="str">
        <f>'QLD Apr 2020'!G12</f>
        <v>Business Flexi</v>
      </c>
      <c r="D18" s="115">
        <f>365*'QLD Apr 2020'!H12/100</f>
        <v>239.43999999999997</v>
      </c>
      <c r="E18" s="216">
        <f>IF('QLD Apr 2020'!AQ12=3,0.5,IF('QLD Apr 2020'!AQ12=2,0.33,0))</f>
        <v>0.5</v>
      </c>
      <c r="F18" s="216">
        <f t="shared" si="3"/>
        <v>0.5</v>
      </c>
      <c r="G18" s="115">
        <f>IF('QLD Apr 2020'!K12="",($C$5*E18/'QLD Apr 2020'!AQ12*'QLD Apr 2020'!W12/100)*'QLD Apr 2020'!AQ12,IF($C$5*E18/'QLD Apr 2020'!AQ12&gt;='QLD Apr 2020'!L12,('QLD Apr 2020'!L12*'QLD Apr 2020'!W12/100)*'QLD Apr 2020'!AQ12,($C$5*E18/'QLD Apr 2020'!AQ12*'QLD Apr 2020'!W12/100)*'QLD Apr 2020'!AQ12))</f>
        <v>1420.363636363636</v>
      </c>
      <c r="H18" s="115">
        <f>IF(AND('QLD Apr 2020'!L12&gt;0,'QLD Apr 2020'!M12&gt;0),IF($C$5*E18/'QLD Apr 2020'!AQ12&lt;'QLD Apr 2020'!L12,0,IF(($C$5*E18/'QLD Apr 2020'!AQ12-'QLD Apr 2020'!L12)&lt;=('QLD Apr 2020'!M12+'QLD Apr 2020'!L12),((($C$5*E18/'QLD Apr 2020'!AQ12-'QLD Apr 2020'!L12)*'QLD Apr 2020'!X12/100))*'QLD Apr 2020'!AQ12,((('QLD Apr 2020'!M12)*'QLD Apr 2020'!X12/100)*'QLD Apr 2020'!AQ12))),0)</f>
        <v>509.09090909090912</v>
      </c>
      <c r="I18" s="115">
        <f>IF(AND('QLD Apr 2020'!M12&gt;0,'QLD Apr 2020'!N12&gt;0),IF($C$5*E18/'QLD Apr 2020'!AQ12&lt;('QLD Apr 2020'!L12+'QLD Apr 2020'!M12),0,IF(($C$5*E18/'QLD Apr 2020'!AQ12-'QLD Apr 2020'!L12+'QLD Apr 2020'!M12)&lt;=('QLD Apr 2020'!L12+'QLD Apr 2020'!M12+'QLD Apr 2020'!N12),((($C$5*E18/'QLD Apr 2020'!AQ12-('QLD Apr 2020'!L12+'QLD Apr 2020'!M12))*'QLD Apr 2020'!Y12/100))*'QLD Apr 2020'!AQ12,('QLD Apr 2020'!N12*'QLD Apr 2020'!Y12/100)*'QLD Apr 2020'!AQ12)),0)</f>
        <v>0</v>
      </c>
      <c r="J18" s="115">
        <f>IF(AND('QLD Apr 2020'!N12&gt;0,'QLD Apr 2020'!O12&gt;0),IF($C$5*E18/'QLD Apr 2020'!AQ12&lt;('QLD Apr 2020'!L12+'QLD Apr 2020'!M12+'QLD Apr 2020'!N12),0,IF(($C$5*E18/'QLD Apr 2020'!AQ12-'QLD Apr 2020'!L12+'QLD Apr 2020'!M12+'QLD Apr 2020'!N12)&lt;=('QLD Apr 2020'!L12+'QLD Apr 2020'!M12+'QLD Apr 2020'!N12+'QLD Apr 2020'!O12),(($C$5*E18/'QLD Apr 2020'!AQ12-('QLD Apr 2020'!L12+'QLD Apr 2020'!M12+'QLD Apr 2020'!N12))*'QLD Apr 2020'!Z12/100)*'QLD Apr 2020'!AQ12,('QLD Apr 2020'!O12*'QLD Apr 2020'!Z12/100)*'QLD Apr 2020'!AQ12)),0)</f>
        <v>0</v>
      </c>
      <c r="K18" s="115">
        <f>IF(AND('QLD Apr 2020'!O12&gt;0,'QLD Apr 2020'!P12&gt;0),IF($C$5*E18/'QLD Apr 2020'!AQ12&lt;('QLD Apr 2020'!L12+'QLD Apr 2020'!M12+'QLD Apr 2020'!N12+'QLD Apr 2020'!O12),0,IF(($C$5*E18/'QLD Apr 2020'!AQ12-'QLD Apr 2020'!L12+'QLD Apr 2020'!M12+'QLD Apr 2020'!N12+'QLD Apr 2020'!O12)&lt;=('QLD Apr 2020'!L12+'QLD Apr 2020'!M12+'QLD Apr 2020'!N12+'QLD Apr 2020'!O12+'QLD Apr 2020'!P12),(($C$5*E18/'QLD Apr 2020'!AQ12-('QLD Apr 2020'!L12+'QLD Apr 2020'!M12+'QLD Apr 2020'!N12+'QLD Apr 2020'!O12))*'QLD Apr 2020'!AA12/100)*'QLD Apr 2020'!AQ12,('QLD Apr 2020'!P12*'QLD Apr 2020'!AA12/100)*'QLD Apr 2020'!AQ12)),0)</f>
        <v>0</v>
      </c>
      <c r="L18" s="115">
        <f>IF(AND('QLD Apr 2020'!P12&gt;0,'QLD Apr 2020'!O12&gt;0),IF(($C$5*E18/'QLD Apr 2020'!AQ12&lt;SUM('QLD Apr 2020'!L12:P12)),(0),($C$5*E18/'QLD Apr 2020'!AQ12-SUM('QLD Apr 2020'!L12:P12))*'QLD Apr 2020'!AB12/100)* 'QLD Apr 2020'!AQ12,IF(AND('QLD Apr 2020'!O12&gt;0,'QLD Apr 2020'!P12=""),IF(($C$5*E18/'QLD Apr 2020'!AQ12&lt; SUM('QLD Apr 2020'!L12:O12)),(0),($C$5*E18/'QLD Apr 2020'!AQ12-SUM('QLD Apr 2020'!L12:O12))*'QLD Apr 2020'!AA12/100)* 'QLD Apr 2020'!AQ12,IF(AND('QLD Apr 2020'!N12&gt;0,'QLD Apr 2020'!O12=""),IF(($C$5*E18/'QLD Apr 2020'!AQ12&lt; SUM('QLD Apr 2020'!L12:N12)),(0),($C$5*E18/'QLD Apr 2020'!AQ12-SUM('QLD Apr 2020'!L12:N12))*'QLD Apr 2020'!Z12/100)* 'QLD Apr 2020'!AQ12,IF(AND('QLD Apr 2020'!M12&gt;0,'QLD Apr 2020'!N12=""),IF(($C$5*E18/'QLD Apr 2020'!AQ12&lt;'QLD Apr 2020'!M12+'QLD Apr 2020'!L12),(0),(($C$5*E18/'QLD Apr 2020'!AQ12-('QLD Apr 2020'!M12+'QLD Apr 2020'!L12))*'QLD Apr 2020'!Y12/100))*'QLD Apr 2020'!AQ12,IF(AND('QLD Apr 2020'!L12&gt;0,'QLD Apr 2020'!M12=""&gt;0),IF(($C$5*E18/'QLD Apr 2020'!AQ12&lt;'QLD Apr 2020'!L12),(0),($C$5*E18/'QLD Apr 2020'!AQ12-'QLD Apr 2020'!L12)*'QLD Apr 2020'!X12/100)*'QLD Apr 2020'!AQ12,0)))))</f>
        <v>0</v>
      </c>
      <c r="M18" s="115">
        <f>IF('QLD Apr 2020'!K12="",($C$5*F18/'QLD Apr 2020'!AR12*'QLD Apr 2020'!AC12/100)*'QLD Apr 2020'!AR12,IF($C$5*F18/'QLD Apr 2020'!AR12&gt;='QLD Apr 2020'!L12,('QLD Apr 2020'!L12*'QLD Apr 2020'!AC12/100)*'QLD Apr 2020'!AR12,($C$5*F18/'QLD Apr 2020'!AR12*'QLD Apr 2020'!AC12/100)*'QLD Apr 2020'!AR12))</f>
        <v>1420.363636363636</v>
      </c>
      <c r="N18" s="115">
        <f>IF(AND('QLD Apr 2020'!L12&gt;0,'QLD Apr 2020'!M12&gt;0),IF($C$5*F18/'QLD Apr 2020'!AR12&lt;'QLD Apr 2020'!L12,0,IF(($C$5*F18/'QLD Apr 2020'!AR12-'QLD Apr 2020'!L12)&lt;=('QLD Apr 2020'!M12+'QLD Apr 2020'!L12),((($C$5*F18/'QLD Apr 2020'!AR12-'QLD Apr 2020'!L12)*'QLD Apr 2020'!AD12/100))*'QLD Apr 2020'!AR12,((('QLD Apr 2020'!M12)*'QLD Apr 2020'!AD12/100)*'QLD Apr 2020'!AR12))),0)</f>
        <v>509.09090909090912</v>
      </c>
      <c r="O18" s="115">
        <f>IF(AND('QLD Apr 2020'!M12&gt;0,'QLD Apr 2020'!N12&gt;0),IF($C$5*F18/'QLD Apr 2020'!AR12&lt;('QLD Apr 2020'!L12+'QLD Apr 2020'!M12),0,IF(($C$5*F18/'QLD Apr 2020'!AR12-'QLD Apr 2020'!L12+'QLD Apr 2020'!M12)&lt;=('QLD Apr 2020'!L12+'QLD Apr 2020'!M12+'QLD Apr 2020'!N12),((($C$5*F18/'QLD Apr 2020'!AR12-('QLD Apr 2020'!L12+'QLD Apr 2020'!M12))*'QLD Apr 2020'!AE12/100))*'QLD Apr 2020'!AR12,('QLD Apr 2020'!N12*'QLD Apr 2020'!AE12/100)*'QLD Apr 2020'!AR12)),0)</f>
        <v>0</v>
      </c>
      <c r="P18" s="115">
        <f>IF(AND('QLD Apr 2020'!N12&gt;0,'QLD Apr 2020'!O12&gt;0),IF($C$5*F18/'QLD Apr 2020'!AR12&lt;('QLD Apr 2020'!L12+'QLD Apr 2020'!M12+'QLD Apr 2020'!N12),0,IF(($C$5*F18/'QLD Apr 2020'!AR12-'QLD Apr 2020'!L12+'QLD Apr 2020'!M12+'QLD Apr 2020'!N12)&lt;=('QLD Apr 2020'!L12+'QLD Apr 2020'!M12+'QLD Apr 2020'!N12+'QLD Apr 2020'!O12),(($C$5*F18/'QLD Apr 2020'!AR12-('QLD Apr 2020'!L12+'QLD Apr 2020'!M12+'QLD Apr 2020'!N12))*'QLD Apr 2020'!AF12/100)*'QLD Apr 2020'!AR12,('QLD Apr 2020'!O12*'QLD Apr 2020'!AF12/100)*'QLD Apr 2020'!AR12)),0)</f>
        <v>0</v>
      </c>
      <c r="Q18" s="115">
        <f>IF(AND('QLD Apr 2020'!P12&gt;0,'QLD Apr 2020'!P12&gt;0),IF($C$5*F18/'QLD Apr 2020'!AR12&lt;('QLD Apr 2020'!L12+'QLD Apr 2020'!M12+'QLD Apr 2020'!N12+'QLD Apr 2020'!O12),0,IF(($C$5*F18/'QLD Apr 2020'!AR12-'QLD Apr 2020'!L12+'QLD Apr 2020'!M12+'QLD Apr 2020'!N12+'QLD Apr 2020'!O12)&lt;=('QLD Apr 2020'!L12+'QLD Apr 2020'!M12+'QLD Apr 2020'!N12+'QLD Apr 2020'!O12+'QLD Apr 2020'!P12),(($C$5*F18/'QLD Apr 2020'!AR12-('QLD Apr 2020'!L12+'QLD Apr 2020'!M12+'QLD Apr 2020'!N12+'QLD Apr 2020'!O12))*'QLD Apr 2020'!AG12/100)*'QLD Apr 2020'!AR12,('QLD Apr 2020'!P12*'QLD Apr 2020'!AG12/100)*'QLD Apr 2020'!AR12)),0)</f>
        <v>0</v>
      </c>
      <c r="R18" s="115">
        <f>IF(AND('QLD Apr 2020'!P12&gt;0,'QLD Apr 2020'!O12&gt;0),IF(($C$5*F18/'QLD Apr 2020'!AR12&lt;SUM('QLD Apr 2020'!L12:P12)),(0),($C$5*F18/'QLD Apr 2020'!AR12-SUM('QLD Apr 2020'!L12:P12))*'QLD Apr 2020'!AB12/100)* 'QLD Apr 2020'!AR12,IF(AND('QLD Apr 2020'!O12&gt;0,'QLD Apr 2020'!P12=""),IF(($C$5*F18/'QLD Apr 2020'!AR12&lt; SUM('QLD Apr 2020'!L12:O12)),(0),($C$5*F18/'QLD Apr 2020'!AR12-SUM('QLD Apr 2020'!L12:O12))*'QLD Apr 2020'!AG12/100)* 'QLD Apr 2020'!AR12,IF(AND('QLD Apr 2020'!N12&gt;0,'QLD Apr 2020'!O12=""),IF(($C$5*F18/'QLD Apr 2020'!AR12&lt; SUM('QLD Apr 2020'!L12:N12)),(0),($C$5*F18/'QLD Apr 2020'!AR12-SUM('QLD Apr 2020'!L12:N12))*'QLD Apr 2020'!AF12/100)* 'QLD Apr 2020'!AR12,IF(AND('QLD Apr 2020'!M12&gt;0,'QLD Apr 2020'!N12=""),IF(($C$5*F18/'QLD Apr 2020'!AR12&lt;'QLD Apr 2020'!M12+'QLD Apr 2020'!L12),(0),(($C$5*F18/'QLD Apr 2020'!AR12-('QLD Apr 2020'!M12+'QLD Apr 2020'!L12))*'QLD Apr 2020'!AE12/100))*'QLD Apr 2020'!AR12,IF(AND('QLD Apr 2020'!L12&gt;0,'QLD Apr 2020'!M12=""&gt;0),IF(($C$5*F18/'QLD Apr 2020'!AR12&lt;'QLD Apr 2020'!L12),(0),($C$5*F18/'QLD Apr 2020'!AR12-'QLD Apr 2020'!L12)*'QLD Apr 2020'!AD12/100)*'QLD Apr 2020'!AR12,0)))))</f>
        <v>0</v>
      </c>
      <c r="S18" s="203">
        <f t="shared" si="4"/>
        <v>3858.9090909090901</v>
      </c>
      <c r="T18" s="220">
        <f t="shared" si="5"/>
        <v>4098.3490909090897</v>
      </c>
      <c r="U18" s="118">
        <f t="shared" si="6"/>
        <v>4508.1839999999993</v>
      </c>
      <c r="V18" s="119">
        <f>'QLD Apr 2020'!AT12</f>
        <v>0</v>
      </c>
      <c r="W18" s="119">
        <f>'QLD Apr 2020'!AU12</f>
        <v>8</v>
      </c>
      <c r="X18" s="119">
        <f>'QLD Apr 2020'!AV12</f>
        <v>0</v>
      </c>
      <c r="Y18" s="119">
        <f>'QLD Apr 2020'!AW12</f>
        <v>0</v>
      </c>
      <c r="Z18" s="225" t="str">
        <f t="shared" si="7"/>
        <v>Guaranteed off usage</v>
      </c>
      <c r="AA18" s="225" t="str">
        <f t="shared" si="8"/>
        <v>Inclusive</v>
      </c>
      <c r="AB18" s="220">
        <f t="shared" si="0"/>
        <v>3789.6363636363631</v>
      </c>
      <c r="AC18" s="220">
        <f t="shared" si="1"/>
        <v>3789.6363636363631</v>
      </c>
      <c r="AD18" s="196">
        <f t="shared" si="2"/>
        <v>4168.5999999999995</v>
      </c>
      <c r="AE18" s="196">
        <f t="shared" si="2"/>
        <v>4168.5999999999995</v>
      </c>
      <c r="AF18" s="274">
        <f>'QLD Apr 2020'!BF12</f>
        <v>12</v>
      </c>
      <c r="AG18" s="121" t="str">
        <f>'QLD Apr 2020'!BG12</f>
        <v>y</v>
      </c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</row>
    <row r="19" spans="1:148" ht="20" customHeight="1" thickBot="1" x14ac:dyDescent="0.25">
      <c r="A19" s="348"/>
      <c r="B19" s="210" t="str">
        <f>'QLD Apr 2020'!F13</f>
        <v>Covau</v>
      </c>
      <c r="C19" s="253" t="str">
        <f>'QLD Apr 2020'!G13</f>
        <v>Freedom</v>
      </c>
      <c r="D19" s="139">
        <f>365*'QLD Apr 2020'!H13/100</f>
        <v>255.5</v>
      </c>
      <c r="E19" s="218">
        <f>IF('QLD Apr 2020'!AQ13=3,0.5,IF('QLD Apr 2020'!AQ13=2,0.33,0))</f>
        <v>0.5</v>
      </c>
      <c r="F19" s="218">
        <f t="shared" ref="F19" si="29">1-E19</f>
        <v>0.5</v>
      </c>
      <c r="G19" s="139">
        <f>IF('QLD Apr 2020'!K13="",($C$5*E19/'QLD Apr 2020'!AQ13*'QLD Apr 2020'!W13/100)*'QLD Apr 2020'!AQ13,IF($C$5*E19/'QLD Apr 2020'!AQ13&gt;='QLD Apr 2020'!L13,('QLD Apr 2020'!L13*'QLD Apr 2020'!W13/100)*'QLD Apr 2020'!AQ13,($C$5*E19/'QLD Apr 2020'!AQ13*'QLD Apr 2020'!W13/100)*'QLD Apr 2020'!AQ13))</f>
        <v>1490.3999999999999</v>
      </c>
      <c r="H19" s="139">
        <f>IF(AND('QLD Apr 2020'!L13&gt;0,'QLD Apr 2020'!M13&gt;0),IF($C$5*E19/'QLD Apr 2020'!AQ13&lt;'QLD Apr 2020'!L13,0,IF(($C$5*E19/'QLD Apr 2020'!AQ13-'QLD Apr 2020'!L13)&lt;=('QLD Apr 2020'!M13+'QLD Apr 2020'!L13),((($C$5*E19/'QLD Apr 2020'!AQ13-'QLD Apr 2020'!L13)*'QLD Apr 2020'!X13/100))*'QLD Apr 2020'!AQ13,((('QLD Apr 2020'!M13)*'QLD Apr 2020'!X13/100)*'QLD Apr 2020'!AQ13))),0)</f>
        <v>537.60000000000014</v>
      </c>
      <c r="I19" s="139">
        <f>IF(AND('QLD Apr 2020'!M13&gt;0,'QLD Apr 2020'!N13&gt;0),IF($C$5*E19/'QLD Apr 2020'!AQ13&lt;('QLD Apr 2020'!L13+'QLD Apr 2020'!M13),0,IF(($C$5*E19/'QLD Apr 2020'!AQ13-'QLD Apr 2020'!L13+'QLD Apr 2020'!M13)&lt;=('QLD Apr 2020'!L13+'QLD Apr 2020'!M13+'QLD Apr 2020'!N13),((($C$5*E19/'QLD Apr 2020'!AQ13-('QLD Apr 2020'!L13+'QLD Apr 2020'!M13))*'QLD Apr 2020'!Y13/100))*'QLD Apr 2020'!AQ13,('QLD Apr 2020'!N13*'QLD Apr 2020'!Y13/100)*'QLD Apr 2020'!AQ13)),0)</f>
        <v>0</v>
      </c>
      <c r="J19" s="139">
        <f>IF(AND('QLD Apr 2020'!N13&gt;0,'QLD Apr 2020'!O13&gt;0),IF($C$5*E19/'QLD Apr 2020'!AQ13&lt;('QLD Apr 2020'!L13+'QLD Apr 2020'!M13+'QLD Apr 2020'!N13),0,IF(($C$5*E19/'QLD Apr 2020'!AQ13-'QLD Apr 2020'!L13+'QLD Apr 2020'!M13+'QLD Apr 2020'!N13)&lt;=('QLD Apr 2020'!L13+'QLD Apr 2020'!M13+'QLD Apr 2020'!N13+'QLD Apr 2020'!O13),(($C$5*E19/'QLD Apr 2020'!AQ13-('QLD Apr 2020'!L13+'QLD Apr 2020'!M13+'QLD Apr 2020'!N13))*'QLD Apr 2020'!Z13/100)*'QLD Apr 2020'!AQ13,('QLD Apr 2020'!O13*'QLD Apr 2020'!Z13/100)*'QLD Apr 2020'!AQ13)),0)</f>
        <v>0</v>
      </c>
      <c r="K19" s="139">
        <f>IF(AND('QLD Apr 2020'!O13&gt;0,'QLD Apr 2020'!P13&gt;0),IF($C$5*E19/'QLD Apr 2020'!AQ13&lt;('QLD Apr 2020'!L13+'QLD Apr 2020'!M13+'QLD Apr 2020'!N13+'QLD Apr 2020'!O13),0,IF(($C$5*E19/'QLD Apr 2020'!AQ13-'QLD Apr 2020'!L13+'QLD Apr 2020'!M13+'QLD Apr 2020'!N13+'QLD Apr 2020'!O13)&lt;=('QLD Apr 2020'!L13+'QLD Apr 2020'!M13+'QLD Apr 2020'!N13+'QLD Apr 2020'!O13+'QLD Apr 2020'!P13),(($C$5*E19/'QLD Apr 2020'!AQ13-('QLD Apr 2020'!L13+'QLD Apr 2020'!M13+'QLD Apr 2020'!N13+'QLD Apr 2020'!O13))*'QLD Apr 2020'!AA13/100)*'QLD Apr 2020'!AQ13,('QLD Apr 2020'!P13*'QLD Apr 2020'!AA13/100)*'QLD Apr 2020'!AQ13)),0)</f>
        <v>0</v>
      </c>
      <c r="L19" s="139">
        <f>IF(AND('QLD Apr 2020'!P13&gt;0,'QLD Apr 2020'!O13&gt;0),IF(($C$5*E19/'QLD Apr 2020'!AQ13&lt;SUM('QLD Apr 2020'!L13:P13)),(0),($C$5*E19/'QLD Apr 2020'!AQ13-SUM('QLD Apr 2020'!L13:P13))*'QLD Apr 2020'!AB13/100)* 'QLD Apr 2020'!AQ13,IF(AND('QLD Apr 2020'!O13&gt;0,'QLD Apr 2020'!P13=""),IF(($C$5*E19/'QLD Apr 2020'!AQ13&lt; SUM('QLD Apr 2020'!L13:O13)),(0),($C$5*E19/'QLD Apr 2020'!AQ13-SUM('QLD Apr 2020'!L13:O13))*'QLD Apr 2020'!AA13/100)* 'QLD Apr 2020'!AQ13,IF(AND('QLD Apr 2020'!N13&gt;0,'QLD Apr 2020'!O13=""),IF(($C$5*E19/'QLD Apr 2020'!AQ13&lt; SUM('QLD Apr 2020'!L13:N13)),(0),($C$5*E19/'QLD Apr 2020'!AQ13-SUM('QLD Apr 2020'!L13:N13))*'QLD Apr 2020'!Z13/100)* 'QLD Apr 2020'!AQ13,IF(AND('QLD Apr 2020'!M13&gt;0,'QLD Apr 2020'!N13=""),IF(($C$5*E19/'QLD Apr 2020'!AQ13&lt;'QLD Apr 2020'!M13+'QLD Apr 2020'!L13),(0),(($C$5*E19/'QLD Apr 2020'!AQ13-('QLD Apr 2020'!M13+'QLD Apr 2020'!L13))*'QLD Apr 2020'!Y13/100))*'QLD Apr 2020'!AQ13,IF(AND('QLD Apr 2020'!L13&gt;0,'QLD Apr 2020'!M13=""&gt;0),IF(($C$5*E19/'QLD Apr 2020'!AQ13&lt;'QLD Apr 2020'!L13),(0),($C$5*E19/'QLD Apr 2020'!AQ13-'QLD Apr 2020'!L13)*'QLD Apr 2020'!X13/100)*'QLD Apr 2020'!AQ13,0)))))</f>
        <v>0</v>
      </c>
      <c r="M19" s="139">
        <f>IF('QLD Apr 2020'!K13="",($C$5*F19/'QLD Apr 2020'!AR13*'QLD Apr 2020'!AC13/100)*'QLD Apr 2020'!AR13,IF($C$5*F19/'QLD Apr 2020'!AR13&gt;='QLD Apr 2020'!L13,('QLD Apr 2020'!L13*'QLD Apr 2020'!AC13/100)*'QLD Apr 2020'!AR13,($C$5*F19/'QLD Apr 2020'!AR13*'QLD Apr 2020'!AC13/100)*'QLD Apr 2020'!AR13))</f>
        <v>1490.3999999999999</v>
      </c>
      <c r="N19" s="139">
        <f>IF(AND('QLD Apr 2020'!L13&gt;0,'QLD Apr 2020'!M13&gt;0),IF($C$5*F19/'QLD Apr 2020'!AR13&lt;'QLD Apr 2020'!L13,0,IF(($C$5*F19/'QLD Apr 2020'!AR13-'QLD Apr 2020'!L13)&lt;=('QLD Apr 2020'!M13+'QLD Apr 2020'!L13),((($C$5*F19/'QLD Apr 2020'!AR13-'QLD Apr 2020'!L13)*'QLD Apr 2020'!AD13/100))*'QLD Apr 2020'!AR13,((('QLD Apr 2020'!M13)*'QLD Apr 2020'!AD13/100)*'QLD Apr 2020'!AR13))),0)</f>
        <v>537.60000000000014</v>
      </c>
      <c r="O19" s="139">
        <f>IF(AND('QLD Apr 2020'!M13&gt;0,'QLD Apr 2020'!N13&gt;0),IF($C$5*F19/'QLD Apr 2020'!AR13&lt;('QLD Apr 2020'!L13+'QLD Apr 2020'!M13),0,IF(($C$5*F19/'QLD Apr 2020'!AR13-'QLD Apr 2020'!L13+'QLD Apr 2020'!M13)&lt;=('QLD Apr 2020'!L13+'QLD Apr 2020'!M13+'QLD Apr 2020'!N13),((($C$5*F19/'QLD Apr 2020'!AR13-('QLD Apr 2020'!L13+'QLD Apr 2020'!M13))*'QLD Apr 2020'!AE13/100))*'QLD Apr 2020'!AR13,('QLD Apr 2020'!N13*'QLD Apr 2020'!AE13/100)*'QLD Apr 2020'!AR13)),0)</f>
        <v>0</v>
      </c>
      <c r="P19" s="139">
        <f>IF(AND('QLD Apr 2020'!N13&gt;0,'QLD Apr 2020'!O13&gt;0),IF($C$5*F19/'QLD Apr 2020'!AR13&lt;('QLD Apr 2020'!L13+'QLD Apr 2020'!M13+'QLD Apr 2020'!N13),0,IF(($C$5*F19/'QLD Apr 2020'!AR13-'QLD Apr 2020'!L13+'QLD Apr 2020'!M13+'QLD Apr 2020'!N13)&lt;=('QLD Apr 2020'!L13+'QLD Apr 2020'!M13+'QLD Apr 2020'!N13+'QLD Apr 2020'!O13),(($C$5*F19/'QLD Apr 2020'!AR13-('QLD Apr 2020'!L13+'QLD Apr 2020'!M13+'QLD Apr 2020'!N13))*'QLD Apr 2020'!AF13/100)*'QLD Apr 2020'!AR13,('QLD Apr 2020'!O13*'QLD Apr 2020'!AF13/100)*'QLD Apr 2020'!AR13)),0)</f>
        <v>0</v>
      </c>
      <c r="Q19" s="139">
        <f>IF(AND('QLD Apr 2020'!P13&gt;0,'QLD Apr 2020'!P13&gt;0),IF($C$5*F19/'QLD Apr 2020'!AR13&lt;('QLD Apr 2020'!L13+'QLD Apr 2020'!M13+'QLD Apr 2020'!N13+'QLD Apr 2020'!O13),0,IF(($C$5*F19/'QLD Apr 2020'!AR13-'QLD Apr 2020'!L13+'QLD Apr 2020'!M13+'QLD Apr 2020'!N13+'QLD Apr 2020'!O13)&lt;=('QLD Apr 2020'!L13+'QLD Apr 2020'!M13+'QLD Apr 2020'!N13+'QLD Apr 2020'!O13+'QLD Apr 2020'!P13),(($C$5*F19/'QLD Apr 2020'!AR13-('QLD Apr 2020'!L13+'QLD Apr 2020'!M13+'QLD Apr 2020'!N13+'QLD Apr 2020'!O13))*'QLD Apr 2020'!AG13/100)*'QLD Apr 2020'!AR13,('QLD Apr 2020'!P13*'QLD Apr 2020'!AG13/100)*'QLD Apr 2020'!AR13)),0)</f>
        <v>0</v>
      </c>
      <c r="R19" s="139">
        <f>IF(AND('QLD Apr 2020'!P13&gt;0,'QLD Apr 2020'!O13&gt;0),IF(($C$5*F19/'QLD Apr 2020'!AR13&lt;SUM('QLD Apr 2020'!L13:P13)),(0),($C$5*F19/'QLD Apr 2020'!AR13-SUM('QLD Apr 2020'!L13:P13))*'QLD Apr 2020'!AB13/100)* 'QLD Apr 2020'!AR13,IF(AND('QLD Apr 2020'!O13&gt;0,'QLD Apr 2020'!P13=""),IF(($C$5*F19/'QLD Apr 2020'!AR13&lt; SUM('QLD Apr 2020'!L13:O13)),(0),($C$5*F19/'QLD Apr 2020'!AR13-SUM('QLD Apr 2020'!L13:O13))*'QLD Apr 2020'!AG13/100)* 'QLD Apr 2020'!AR13,IF(AND('QLD Apr 2020'!N13&gt;0,'QLD Apr 2020'!O13=""),IF(($C$5*F19/'QLD Apr 2020'!AR13&lt; SUM('QLD Apr 2020'!L13:N13)),(0),($C$5*F19/'QLD Apr 2020'!AR13-SUM('QLD Apr 2020'!L13:N13))*'QLD Apr 2020'!AF13/100)* 'QLD Apr 2020'!AR13,IF(AND('QLD Apr 2020'!M13&gt;0,'QLD Apr 2020'!N13=""),IF(($C$5*F19/'QLD Apr 2020'!AR13&lt;'QLD Apr 2020'!M13+'QLD Apr 2020'!L13),(0),(($C$5*F19/'QLD Apr 2020'!AR13-('QLD Apr 2020'!M13+'QLD Apr 2020'!L13))*'QLD Apr 2020'!AE13/100))*'QLD Apr 2020'!AR13,IF(AND('QLD Apr 2020'!L13&gt;0,'QLD Apr 2020'!M13=""&gt;0),IF(($C$5*F19/'QLD Apr 2020'!AR13&lt;'QLD Apr 2020'!L13),(0),($C$5*F19/'QLD Apr 2020'!AR13-'QLD Apr 2020'!L13)*'QLD Apr 2020'!AD13/100)*'QLD Apr 2020'!AR13,0)))))</f>
        <v>0</v>
      </c>
      <c r="S19" s="206">
        <f t="shared" ref="S19" si="30">SUM(G19:R19)</f>
        <v>4056</v>
      </c>
      <c r="T19" s="222">
        <f t="shared" ref="T19" si="31">S19+D19</f>
        <v>4311.5</v>
      </c>
      <c r="U19" s="142">
        <f t="shared" ref="U19" si="32">T19*1.1</f>
        <v>4742.6500000000005</v>
      </c>
      <c r="V19" s="143">
        <f>'QLD Apr 2020'!AT13</f>
        <v>0</v>
      </c>
      <c r="W19" s="143">
        <f>'QLD Apr 2020'!AU13</f>
        <v>15</v>
      </c>
      <c r="X19" s="143">
        <f>'QLD Apr 2020'!AV13</f>
        <v>0</v>
      </c>
      <c r="Y19" s="143">
        <f>'QLD Apr 2020'!AW13</f>
        <v>0</v>
      </c>
      <c r="Z19" s="227" t="str">
        <f t="shared" ref="Z19" si="33">IF(SUM(V19:Y19)=0,"No discount",IF(V19&gt;0,"Guaranteed off bill",IF(W19&gt;0,"Guaranteed off usage",IF(X19&gt;0,"Pay-on-time off bill","Pay-on-time off usage"))))</f>
        <v>Guaranteed off usage</v>
      </c>
      <c r="AA19" s="227" t="str">
        <f t="shared" ref="AA19" si="34">IF(OR(B19="Origin Energy",B19="Red Energy",B19="Powershop"),"Inclusive","Exclusive")</f>
        <v>Exclusive</v>
      </c>
      <c r="AB19" s="222">
        <f t="shared" ref="AB19" si="35">IF(AND(Z19="Guaranteed off bill",AA19="Inclusive"),((T19*1.1)-((T19*1.1)*V19/100))/1.1,IF(AND(Z19="Guaranteed off usage",AA19="Inclusive"),((T19*1.1)-((S19*1.1)*W19/100))/1.1,IF(AND(Z19="Guaranteed off bill",AA19="Exclusive"),T19-(T19*V19/100),IF(AND(Z19="Guaranteed off usage",AA19="Exclusive"),T19-(S19*W19/100),IF(AA19="Inclusive",((T19*1.1))/1.1,T19)))))</f>
        <v>3703.1</v>
      </c>
      <c r="AC19" s="222">
        <f t="shared" ref="AC19" si="36">IF(AND(Z19="Pay-on-time off bill",AA19="Inclusive"),((AB19*1.1)-((AB19*1.1)*X19/100))/1.1,IF(AND(Z19="Pay-on-time off usage",AA19="Inclusive"),((AB19*1.1)-((S19*1.1)*Y19/100))/1.1,IF(AND(Z19="Pay-on-time off bill",AA19="Exclusive"),AB19-(AB19*X19/100),IF(AND(Z19="Pay-on-time off usage",AA19="Exclusive"),AB19-(S19*Y19/100),IF(AA19="Inclusive",((AB19*1.1))/1.1,AB19)))))</f>
        <v>3703.1</v>
      </c>
      <c r="AD19" s="199">
        <f t="shared" ref="AD19" si="37">AB19*1.1</f>
        <v>4073.4100000000003</v>
      </c>
      <c r="AE19" s="199">
        <f t="shared" ref="AE19" si="38">AC19*1.1</f>
        <v>4073.4100000000003</v>
      </c>
      <c r="AF19" s="276">
        <f>'QLD Apr 2020'!BF13</f>
        <v>0</v>
      </c>
      <c r="AG19" s="145" t="str">
        <f>'QLD Apr 2020'!BG13</f>
        <v>n</v>
      </c>
    </row>
  </sheetData>
  <sheetProtection algorithmName="SHA-512" hashValue="0cqhHMZfqqHkqWntIFmGhw4vfpF+nSB7paiDW9MKV2dd782NGN4Qi2zwPrOZVG6RPinr4++1f2u7k6a4dYoCPA==" saltValue="bNcqj5YoqXGyE837aIFJMA==" spinCount="100000" sheet="1" objects="1" scenarios="1"/>
  <mergeCells count="3">
    <mergeCell ref="A8:A11"/>
    <mergeCell ref="A12:A15"/>
    <mergeCell ref="A17:A19"/>
  </mergeCells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8591-1101-F344-B91D-FB47E4D883E3}">
  <sheetPr codeName="Sheet2">
    <tabColor theme="4" tint="0.39997558519241921"/>
  </sheetPr>
  <dimension ref="A1:ER17"/>
  <sheetViews>
    <sheetView topLeftCell="D1" zoomScaleNormal="100" workbookViewId="0">
      <selection activeCell="W25" sqref="W25"/>
    </sheetView>
  </sheetViews>
  <sheetFormatPr baseColWidth="10" defaultRowHeight="15" x14ac:dyDescent="0.2"/>
  <cols>
    <col min="1" max="1" width="23.1640625" style="154" customWidth="1"/>
    <col min="2" max="2" width="13" style="154" customWidth="1"/>
    <col min="3" max="3" width="22.1640625" style="154" customWidth="1"/>
    <col min="4" max="4" width="14.1640625" style="154" customWidth="1"/>
    <col min="5" max="6" width="14.1640625" style="192" hidden="1" customWidth="1"/>
    <col min="7" max="18" width="14.1640625" style="154" customWidth="1"/>
    <col min="19" max="20" width="14.1640625" style="154" hidden="1" customWidth="1"/>
    <col min="21" max="25" width="14.1640625" style="154" customWidth="1"/>
    <col min="26" max="29" width="14.1640625" style="154" hidden="1" customWidth="1"/>
    <col min="30" max="43" width="14.1640625" style="154" customWidth="1"/>
    <col min="44" max="148" width="12.5" style="154" customWidth="1"/>
    <col min="149" max="16384" width="10.83203125" style="154"/>
  </cols>
  <sheetData>
    <row r="1" spans="1:148" x14ac:dyDescent="0.2">
      <c r="A1" s="153" t="s">
        <v>38</v>
      </c>
      <c r="B1" s="153"/>
      <c r="C1" s="153"/>
      <c r="D1" s="153"/>
      <c r="E1" s="188"/>
      <c r="F1" s="188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</row>
    <row r="2" spans="1:148" x14ac:dyDescent="0.2">
      <c r="A2" s="155" t="s">
        <v>72</v>
      </c>
      <c r="B2" s="153"/>
      <c r="C2" s="153"/>
      <c r="D2" s="153"/>
      <c r="E2" s="188"/>
      <c r="F2" s="188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</row>
    <row r="3" spans="1:148" ht="16" thickBot="1" x14ac:dyDescent="0.25">
      <c r="A3" s="153"/>
      <c r="B3" s="156"/>
      <c r="C3" s="153"/>
      <c r="D3" s="153"/>
      <c r="E3" s="188"/>
      <c r="F3" s="188"/>
      <c r="G3" s="153"/>
      <c r="H3" s="153"/>
      <c r="I3" s="153"/>
      <c r="J3" s="156"/>
      <c r="K3" s="157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</row>
    <row r="4" spans="1:148" x14ac:dyDescent="0.2">
      <c r="A4" s="70" t="s">
        <v>95</v>
      </c>
      <c r="B4" s="71"/>
      <c r="C4" s="71"/>
      <c r="D4" s="71"/>
      <c r="E4" s="189"/>
      <c r="F4" s="189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</row>
    <row r="5" spans="1:148" x14ac:dyDescent="0.2">
      <c r="A5" s="73" t="s">
        <v>189</v>
      </c>
      <c r="B5" s="74"/>
      <c r="C5" s="79">
        <v>100000</v>
      </c>
      <c r="D5" s="75"/>
      <c r="E5" s="74"/>
      <c r="F5" s="190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</row>
    <row r="6" spans="1:148" x14ac:dyDescent="0.2">
      <c r="A6" s="33"/>
      <c r="B6" s="74"/>
      <c r="C6" s="74"/>
      <c r="D6" s="74"/>
      <c r="E6" s="191"/>
      <c r="F6" s="191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</row>
    <row r="7" spans="1:148" ht="76" x14ac:dyDescent="0.2">
      <c r="A7" s="214" t="s">
        <v>41</v>
      </c>
      <c r="B7" s="107" t="s">
        <v>96</v>
      </c>
      <c r="C7" s="107" t="s">
        <v>97</v>
      </c>
      <c r="D7" s="108" t="s">
        <v>8</v>
      </c>
      <c r="E7" s="231" t="s">
        <v>179</v>
      </c>
      <c r="F7" s="231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5" t="s">
        <v>181</v>
      </c>
      <c r="T7" s="219" t="s">
        <v>182</v>
      </c>
      <c r="U7" s="109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3" t="s">
        <v>184</v>
      </c>
      <c r="AA7" s="223" t="s">
        <v>185</v>
      </c>
      <c r="AB7" s="224" t="s">
        <v>69</v>
      </c>
      <c r="AC7" s="224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</row>
    <row r="8" spans="1:148" ht="20" customHeight="1" x14ac:dyDescent="0.2">
      <c r="A8" s="345" t="str">
        <f>'QLD Oct 2019'!D2</f>
        <v>APT Brisbane South</v>
      </c>
      <c r="B8" s="207" t="str">
        <f>'QLD Oct 2019'!F2</f>
        <v>AGL</v>
      </c>
      <c r="C8" s="207" t="str">
        <f>'QLD Oct 2019'!G2</f>
        <v>Business Essential Saver</v>
      </c>
      <c r="D8" s="115">
        <f>365*'QLD Oct 2019'!H2/100</f>
        <v>423.96409090909088</v>
      </c>
      <c r="E8" s="216">
        <f>IF('QLD Oct 2019'!AQ2=3,0.5,IF('QLD Oct 2019'!AQ2=2,0.33,0))</f>
        <v>0.5</v>
      </c>
      <c r="F8" s="216">
        <f>1-E8</f>
        <v>0.5</v>
      </c>
      <c r="G8" s="115">
        <f>IF('QLD Oct 2019'!K2="",($C$5*E8/'QLD Oct 2019'!AQ2*'QLD Oct 2019'!W2/100)*'QLD Oct 2019'!AQ2,IF($C$5*E8/'QLD Oct 2019'!AQ2&gt;='QLD Oct 2019'!L2,('QLD Oct 2019'!L2*'QLD Oct 2019'!W2/100)*'QLD Oct 2019'!AQ2,($C$5*E8/'QLD Oct 2019'!AQ2*'QLD Oct 2019'!W2/100)*'QLD Oct 2019'!AQ2))</f>
        <v>1200</v>
      </c>
      <c r="H8" s="115">
        <f>IF(AND('QLD Oct 2019'!L2&gt;0,'QLD Oct 2019'!M2&gt;0),IF($C$5*E8/'QLD Oct 2019'!AQ2&lt;'QLD Oct 2019'!L2,0,IF(($C$5*E8/'QLD Oct 2019'!AQ2-'QLD Oct 2019'!L2)&lt;=('QLD Oct 2019'!M2+'QLD Oct 2019'!L2),((($C$5*E8/'QLD Oct 2019'!AQ2-'QLD Oct 2019'!L2)*'QLD Oct 2019'!X2/100))*'QLD Oct 2019'!AQ2,((('QLD Oct 2019'!M2)*'QLD Oct 2019'!X2/100)*'QLD Oct 2019'!AQ2))),0)</f>
        <v>0</v>
      </c>
      <c r="I8" s="115">
        <f>IF(AND('QLD Oct 2019'!M2&gt;0,'QLD Oct 2019'!N2&gt;0),IF($C$5*E8/'QLD Oct 2019'!AQ2&lt;('QLD Oct 2019'!L2+'QLD Oct 2019'!M2),0,IF(($C$5*E8/'QLD Oct 2019'!AQ2-'QLD Oct 2019'!L2+'QLD Oct 2019'!M2)&lt;=('QLD Oct 2019'!L2+'QLD Oct 2019'!M2+'QLD Oct 2019'!N2),((($C$5*E8/'QLD Oct 2019'!AQ2-('QLD Oct 2019'!L2+'QLD Oct 2019'!M2))*'QLD Oct 2019'!Y2/100))*'QLD Oct 2019'!AQ2,('QLD Oct 2019'!N2*'QLD Oct 2019'!Y2/100)*'QLD Oct 2019'!AQ2)),0)</f>
        <v>0</v>
      </c>
      <c r="J8" s="115">
        <f>IF(AND('QLD Oct 2019'!N2&gt;0,'QLD Oct 2019'!O2&gt;0),IF($C$5*E8/'QLD Oct 2019'!AQ2&lt;('QLD Oct 2019'!L2+'QLD Oct 2019'!M2+'QLD Oct 2019'!N2),0,IF(($C$5*E8/'QLD Oct 2019'!AQ2-'QLD Oct 2019'!L2+'QLD Oct 2019'!M2+'QLD Oct 2019'!N2)&lt;=('QLD Oct 2019'!L2+'QLD Oct 2019'!M2+'QLD Oct 2019'!N2+'QLD Oct 2019'!O2),(($C$5*E8/'QLD Oct 2019'!AQ2-('QLD Oct 2019'!L2+'QLD Oct 2019'!M2+'QLD Oct 2019'!N2))*'QLD Oct 2019'!Z2/100)*'QLD Oct 2019'!AQ2,('QLD Oct 2019'!O2*'QLD Oct 2019'!Z2/100)*'QLD Oct 2019'!AQ2)),0)</f>
        <v>0</v>
      </c>
      <c r="K8" s="115">
        <f>IF(AND('QLD Oct 2019'!O2&gt;0,'QLD Oct 2019'!P2&gt;0),IF($C$5*E8/'QLD Oct 2019'!AQ2&lt;('QLD Oct 2019'!L2+'QLD Oct 2019'!M2+'QLD Oct 2019'!N2+'QLD Oct 2019'!O2),0,IF(($C$5*E8/'QLD Oct 2019'!AQ2-'QLD Oct 2019'!L2+'QLD Oct 2019'!M2+'QLD Oct 2019'!N2+'QLD Oct 2019'!O2)&lt;=('QLD Oct 2019'!L2+'QLD Oct 2019'!M2+'QLD Oct 2019'!N2+'QLD Oct 2019'!O2+'QLD Oct 2019'!P2),(($C$5*E8/'QLD Oct 2019'!AQ2-('QLD Oct 2019'!L2+'QLD Oct 2019'!M2+'QLD Oct 2019'!N2+'QLD Oct 2019'!O2))*'QLD Oct 2019'!AA2/100)*'QLD Oct 2019'!AQ2,('QLD Oct 2019'!P2*'QLD Oct 2019'!AA2/100)*'QLD Oct 2019'!AQ2)),0)</f>
        <v>0</v>
      </c>
      <c r="L8" s="115">
        <f>IF(AND('QLD Oct 2019'!P2&gt;0,'QLD Oct 2019'!O2&gt;0),IF(($C$5*E8/'QLD Oct 2019'!AQ2&lt;SUM('QLD Oct 2019'!L2:P2)),(0),($C$5*E8/'QLD Oct 2019'!AQ2-SUM('QLD Oct 2019'!L2:P2))*'QLD Oct 2019'!AB2/100)* 'QLD Oct 2019'!AQ2,IF(AND('QLD Oct 2019'!O2&gt;0,'QLD Oct 2019'!P2=""),IF(($C$5*E8/'QLD Oct 2019'!AQ2&lt; SUM('QLD Oct 2019'!L2:O2)),(0),($C$5*E8/'QLD Oct 2019'!AQ2-SUM('QLD Oct 2019'!L2:O2))*'QLD Oct 2019'!AA2/100)* 'QLD Oct 2019'!AQ2,IF(AND('QLD Oct 2019'!N2&gt;0,'QLD Oct 2019'!O2=""),IF(($C$5*E8/'QLD Oct 2019'!AQ2&lt; SUM('QLD Oct 2019'!L2:N2)),(0),($C$5*E8/'QLD Oct 2019'!AQ2-SUM('QLD Oct 2019'!L2:N2))*'QLD Oct 2019'!Z2/100)* 'QLD Oct 2019'!AQ2,IF(AND('QLD Oct 2019'!M2&gt;0,'QLD Oct 2019'!N2=""),IF(($C$5*E8/'QLD Oct 2019'!AQ2&lt;'QLD Oct 2019'!M2+'QLD Oct 2019'!L2),(0),(($C$5*E8/'QLD Oct 2019'!AQ2-('QLD Oct 2019'!M2+'QLD Oct 2019'!L2))*'QLD Oct 2019'!Y2/100))*'QLD Oct 2019'!AQ2,IF(AND('QLD Oct 2019'!L2&gt;0,'QLD Oct 2019'!M2=""&gt;0),IF(($C$5*E8/'QLD Oct 2019'!AQ2&lt;'QLD Oct 2019'!L2),(0),($C$5*E8/'QLD Oct 2019'!AQ2-'QLD Oct 2019'!L2)*'QLD Oct 2019'!X2/100)*'QLD Oct 2019'!AQ2,0)))))</f>
        <v>0</v>
      </c>
      <c r="M8" s="115">
        <f>IF('QLD Oct 2019'!K2="",($C$5*F8/'QLD Oct 2019'!AR2*'QLD Oct 2019'!AC2/100)*'QLD Oct 2019'!AR2,IF($C$5*F8/'QLD Oct 2019'!AR2&gt;='QLD Oct 2019'!L2,('QLD Oct 2019'!L2*'QLD Oct 2019'!AC2/100)*'QLD Oct 2019'!AR2,($C$5*F8/'QLD Oct 2019'!AR2*'QLD Oct 2019'!AC2/100)*'QLD Oct 2019'!AR2))</f>
        <v>1200</v>
      </c>
      <c r="N8" s="115">
        <f>IF(AND('QLD Oct 2019'!L2&gt;0,'QLD Oct 2019'!M2&gt;0),IF($C$5*F8/'QLD Oct 2019'!AR2&lt;'QLD Oct 2019'!L2,0,IF(($C$5*F8/'QLD Oct 2019'!AR2-'QLD Oct 2019'!L2)&lt;=('QLD Oct 2019'!M2+'QLD Oct 2019'!L2),((($C$5*F8/'QLD Oct 2019'!AR2-'QLD Oct 2019'!L2)*'QLD Oct 2019'!AD2/100))*'QLD Oct 2019'!AR2,((('QLD Oct 2019'!M2)*'QLD Oct 2019'!AD2/100)*'QLD Oct 2019'!AR2))),0)</f>
        <v>0</v>
      </c>
      <c r="O8" s="115">
        <f>IF(AND('QLD Oct 2019'!M2&gt;0,'QLD Oct 2019'!N2&gt;0),IF($C$5*F8/'QLD Oct 2019'!AR2&lt;('QLD Oct 2019'!L2+'QLD Oct 2019'!M2),0,IF(($C$5*F8/'QLD Oct 2019'!AR2-'QLD Oct 2019'!L2+'QLD Oct 2019'!M2)&lt;=('QLD Oct 2019'!L2+'QLD Oct 2019'!M2+'QLD Oct 2019'!N2),((($C$5*F8/'QLD Oct 2019'!AR2-('QLD Oct 2019'!L2+'QLD Oct 2019'!M2))*'QLD Oct 2019'!AE2/100))*'QLD Oct 2019'!AR2,('QLD Oct 2019'!N2*'QLD Oct 2019'!AE2/100)*'QLD Oct 2019'!AR2)),0)</f>
        <v>0</v>
      </c>
      <c r="P8" s="115">
        <f>IF(AND('QLD Oct 2019'!N2&gt;0,'QLD Oct 2019'!O2&gt;0),IF($C$5*F8/'QLD Oct 2019'!AR2&lt;('QLD Oct 2019'!L2+'QLD Oct 2019'!M2+'QLD Oct 2019'!N2),0,IF(($C$5*F8/'QLD Oct 2019'!AR2-'QLD Oct 2019'!L2+'QLD Oct 2019'!M2+'QLD Oct 2019'!N2)&lt;=('QLD Oct 2019'!L2+'QLD Oct 2019'!M2+'QLD Oct 2019'!N2+'QLD Oct 2019'!O2),(($C$5*F8/'QLD Oct 2019'!AR2-('QLD Oct 2019'!L2+'QLD Oct 2019'!M2+'QLD Oct 2019'!N2))*'QLD Oct 2019'!AF2/100)*'QLD Oct 2019'!AR2,('QLD Oct 2019'!O2*'QLD Oct 2019'!AF2/100)*'QLD Oct 2019'!AR2)),0)</f>
        <v>0</v>
      </c>
      <c r="Q8" s="115">
        <f>IF(AND('QLD Oct 2019'!P2&gt;0,'QLD Oct 2019'!P2&gt;0),IF($C$5*F8/'QLD Oct 2019'!AR2&lt;('QLD Oct 2019'!L2+'QLD Oct 2019'!M2+'QLD Oct 2019'!N2+'QLD Oct 2019'!O2),0,IF(($C$5*F8/'QLD Oct 2019'!AR2-'QLD Oct 2019'!L2+'QLD Oct 2019'!M2+'QLD Oct 2019'!N2+'QLD Oct 2019'!O2)&lt;=('QLD Oct 2019'!L2+'QLD Oct 2019'!M2+'QLD Oct 2019'!N2+'QLD Oct 2019'!O2+'QLD Oct 2019'!P2),(($C$5*F8/'QLD Oct 2019'!AR2-('QLD Oct 2019'!L2+'QLD Oct 2019'!M2+'QLD Oct 2019'!N2+'QLD Oct 2019'!O2))*'QLD Oct 2019'!AG2/100)*'QLD Oct 2019'!AR2,('QLD Oct 2019'!P2*'QLD Oct 2019'!AG2/100)*'QLD Oct 2019'!AR2)),0)</f>
        <v>0</v>
      </c>
      <c r="R8" s="115">
        <f>IF(AND('QLD Oct 2019'!P2&gt;0,'QLD Oct 2019'!O2&gt;0),IF(($C$5*F8/'QLD Oct 2019'!AR2&lt;SUM('QLD Oct 2019'!L2:P2)),(0),($C$5*F8/'QLD Oct 2019'!AR2-SUM('QLD Oct 2019'!L2:P2))*'QLD Oct 2019'!AB2/100)* 'QLD Oct 2019'!AR2,IF(AND('QLD Oct 2019'!O2&gt;0,'QLD Oct 2019'!P2=""),IF(($C$5*F8/'QLD Oct 2019'!AR2&lt; SUM('QLD Oct 2019'!L2:O2)),(0),($C$5*F8/'QLD Oct 2019'!AR2-SUM('QLD Oct 2019'!L2:O2))*'QLD Oct 2019'!AG2/100)* 'QLD Oct 2019'!AR2,IF(AND('QLD Oct 2019'!N2&gt;0,'QLD Oct 2019'!O2=""),IF(($C$5*F8/'QLD Oct 2019'!AR2&lt; SUM('QLD Oct 2019'!L2:N2)),(0),($C$5*F8/'QLD Oct 2019'!AR2-SUM('QLD Oct 2019'!L2:N2))*'QLD Oct 2019'!AF2/100)* 'QLD Oct 2019'!AR2,IF(AND('QLD Oct 2019'!M2&gt;0,'QLD Oct 2019'!N2=""),IF(($C$5*F8/'QLD Oct 2019'!AR2&lt;'QLD Oct 2019'!M2+'QLD Oct 2019'!L2),(0),(($C$5*F8/'QLD Oct 2019'!AR2-('QLD Oct 2019'!M2+'QLD Oct 2019'!L2))*'QLD Oct 2019'!AE2/100))*'QLD Oct 2019'!AR2,IF(AND('QLD Oct 2019'!L2&gt;0,'QLD Oct 2019'!M2=""&gt;0),IF(($C$5*F8/'QLD Oct 2019'!AR2&lt;'QLD Oct 2019'!L2),(0),($C$5*F8/'QLD Oct 2019'!AR2-'QLD Oct 2019'!L2)*'QLD Oct 2019'!AD2/100)*'QLD Oct 2019'!AR2,0)))))</f>
        <v>0</v>
      </c>
      <c r="S8" s="193">
        <f>SUM(G8:R8)</f>
        <v>2400</v>
      </c>
      <c r="T8" s="220">
        <f>S8+D8</f>
        <v>2823.9640909090908</v>
      </c>
      <c r="U8" s="118">
        <f>T8*1.1</f>
        <v>3106.3605000000002</v>
      </c>
      <c r="V8" s="119">
        <f>'QLD Oct 2019'!AT2</f>
        <v>0</v>
      </c>
      <c r="W8" s="119">
        <f>'QLD Oct 2019'!AU2</f>
        <v>0</v>
      </c>
      <c r="X8" s="119">
        <f>'QLD Oct 2019'!AV2</f>
        <v>0</v>
      </c>
      <c r="Y8" s="119">
        <f>'QLD Oct 2019'!AW2</f>
        <v>0</v>
      </c>
      <c r="Z8" s="225" t="str">
        <f>IF(SUM(V8:Y8)=0,"No discount",IF(V8&gt;0,"Guaranteed off bill",IF(W8&gt;0,"Guaranteed off usage",IF(X8&gt;0,"Pay-on-time off bill","Pay-on-time off usage"))))</f>
        <v>No discount</v>
      </c>
      <c r="AA8" s="225" t="str">
        <f>IF(OR(B8="Origin Energy",B8="Red Energy",B8="Powershop"),"Inclusive","Exclusive")</f>
        <v>Exclusive</v>
      </c>
      <c r="AB8" s="195">
        <f t="shared" ref="AB8:AB16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2823.9640909090908</v>
      </c>
      <c r="AC8" s="195">
        <f t="shared" ref="AC8:AC16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2823.9640909090908</v>
      </c>
      <c r="AD8" s="196">
        <f t="shared" ref="AD8:AE16" si="2">AB8*1.1</f>
        <v>3106.3605000000002</v>
      </c>
      <c r="AE8" s="196">
        <f t="shared" si="2"/>
        <v>3106.3605000000002</v>
      </c>
      <c r="AF8" s="120">
        <f>'QLD Oct 2019'!BF2</f>
        <v>0</v>
      </c>
      <c r="AG8" s="121" t="str">
        <f>'QLD Oct 2019'!BG2</f>
        <v>n</v>
      </c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</row>
    <row r="9" spans="1:148" ht="20" customHeight="1" x14ac:dyDescent="0.2">
      <c r="A9" s="349"/>
      <c r="B9" s="207" t="str">
        <f>'QLD Oct 2019'!F3</f>
        <v>Origin Energy</v>
      </c>
      <c r="C9" s="207" t="str">
        <f>'QLD Oct 2019'!G3</f>
        <v>Business Flexi</v>
      </c>
      <c r="D9" s="115">
        <f>365*'QLD Oct 2019'!H3/100</f>
        <v>386.66772727272723</v>
      </c>
      <c r="E9" s="216">
        <f>IF('QLD Oct 2019'!AQ3=3,0.5,IF('QLD Oct 2019'!AQ3=2,0.33,0))</f>
        <v>0.5</v>
      </c>
      <c r="F9" s="216">
        <f t="shared" ref="F9:F16" si="3">1-E9</f>
        <v>0.5</v>
      </c>
      <c r="G9" s="115">
        <f>IF('QLD Oct 2019'!K3="",($C$5*E9/'QLD Oct 2019'!AQ3*'QLD Oct 2019'!W3/100)*'QLD Oct 2019'!AQ3,IF($C$5*E9/'QLD Oct 2019'!AQ3&gt;='QLD Oct 2019'!L3,('QLD Oct 2019'!L3*'QLD Oct 2019'!W3/100)*'QLD Oct 2019'!AQ3,($C$5*E9/'QLD Oct 2019'!AQ3*'QLD Oct 2019'!W3/100)*'QLD Oct 2019'!AQ3))</f>
        <v>1431.8181818181818</v>
      </c>
      <c r="H9" s="115">
        <f>IF(AND('QLD Oct 2019'!L3&gt;0,'QLD Oct 2019'!M3&gt;0),IF($C$5*E9/'QLD Oct 2019'!AQ3&lt;'QLD Oct 2019'!L3,0,IF(($C$5*E9/'QLD Oct 2019'!AQ3-'QLD Oct 2019'!L3)&lt;=('QLD Oct 2019'!M3+'QLD Oct 2019'!L3),((($C$5*E9/'QLD Oct 2019'!AQ3-'QLD Oct 2019'!L3)*'QLD Oct 2019'!X3/100))*'QLD Oct 2019'!AQ3,((('QLD Oct 2019'!M3)*'QLD Oct 2019'!X3/100)*'QLD Oct 2019'!AQ3))),0)</f>
        <v>0</v>
      </c>
      <c r="I9" s="115">
        <f>IF(AND('QLD Oct 2019'!M3&gt;0,'QLD Oct 2019'!N3&gt;0),IF($C$5*E9/'QLD Oct 2019'!AQ3&lt;('QLD Oct 2019'!L3+'QLD Oct 2019'!M3),0,IF(($C$5*E9/'QLD Oct 2019'!AQ3-'QLD Oct 2019'!L3+'QLD Oct 2019'!M3)&lt;=('QLD Oct 2019'!L3+'QLD Oct 2019'!M3+'QLD Oct 2019'!N3),((($C$5*E9/'QLD Oct 2019'!AQ3-('QLD Oct 2019'!L3+'QLD Oct 2019'!M3))*'QLD Oct 2019'!Y3/100))*'QLD Oct 2019'!AQ3,('QLD Oct 2019'!N3*'QLD Oct 2019'!Y3/100)*'QLD Oct 2019'!AQ3)),0)</f>
        <v>0</v>
      </c>
      <c r="J9" s="115">
        <f>IF(AND('QLD Oct 2019'!N3&gt;0,'QLD Oct 2019'!O3&gt;0),IF($C$5*E9/'QLD Oct 2019'!AQ3&lt;('QLD Oct 2019'!L3+'QLD Oct 2019'!M3+'QLD Oct 2019'!N3),0,IF(($C$5*E9/'QLD Oct 2019'!AQ3-'QLD Oct 2019'!L3+'QLD Oct 2019'!M3+'QLD Oct 2019'!N3)&lt;=('QLD Oct 2019'!L3+'QLD Oct 2019'!M3+'QLD Oct 2019'!N3+'QLD Oct 2019'!O3),(($C$5*E9/'QLD Oct 2019'!AQ3-('QLD Oct 2019'!L3+'QLD Oct 2019'!M3+'QLD Oct 2019'!N3))*'QLD Oct 2019'!Z3/100)*'QLD Oct 2019'!AQ3,('QLD Oct 2019'!O3*'QLD Oct 2019'!Z3/100)*'QLD Oct 2019'!AQ3)),0)</f>
        <v>0</v>
      </c>
      <c r="K9" s="115">
        <f>IF(AND('QLD Oct 2019'!O3&gt;0,'QLD Oct 2019'!P3&gt;0),IF($C$5*E9/'QLD Oct 2019'!AQ3&lt;('QLD Oct 2019'!L3+'QLD Oct 2019'!M3+'QLD Oct 2019'!N3+'QLD Oct 2019'!O3),0,IF(($C$5*E9/'QLD Oct 2019'!AQ3-'QLD Oct 2019'!L3+'QLD Oct 2019'!M3+'QLD Oct 2019'!N3+'QLD Oct 2019'!O3)&lt;=('QLD Oct 2019'!L3+'QLD Oct 2019'!M3+'QLD Oct 2019'!N3+'QLD Oct 2019'!O3+'QLD Oct 2019'!P3),(($C$5*E9/'QLD Oct 2019'!AQ3-('QLD Oct 2019'!L3+'QLD Oct 2019'!M3+'QLD Oct 2019'!N3+'QLD Oct 2019'!O3))*'QLD Oct 2019'!AA3/100)*'QLD Oct 2019'!AQ3,('QLD Oct 2019'!P3*'QLD Oct 2019'!AA3/100)*'QLD Oct 2019'!AQ3)),0)</f>
        <v>0</v>
      </c>
      <c r="L9" s="115">
        <f>IF(AND('QLD Oct 2019'!P3&gt;0,'QLD Oct 2019'!O3&gt;0),IF(($C$5*E9/'QLD Oct 2019'!AQ3&lt;SUM('QLD Oct 2019'!L3:P3)),(0),($C$5*E9/'QLD Oct 2019'!AQ3-SUM('QLD Oct 2019'!L3:P3))*'QLD Oct 2019'!AB3/100)* 'QLD Oct 2019'!AQ3,IF(AND('QLD Oct 2019'!O3&gt;0,'QLD Oct 2019'!P3=""),IF(($C$5*E9/'QLD Oct 2019'!AQ3&lt; SUM('QLD Oct 2019'!L3:O3)),(0),($C$5*E9/'QLD Oct 2019'!AQ3-SUM('QLD Oct 2019'!L3:O3))*'QLD Oct 2019'!AA3/100)* 'QLD Oct 2019'!AQ3,IF(AND('QLD Oct 2019'!N3&gt;0,'QLD Oct 2019'!O3=""),IF(($C$5*E9/'QLD Oct 2019'!AQ3&lt; SUM('QLD Oct 2019'!L3:N3)),(0),($C$5*E9/'QLD Oct 2019'!AQ3-SUM('QLD Oct 2019'!L3:N3))*'QLD Oct 2019'!Z3/100)* 'QLD Oct 2019'!AQ3,IF(AND('QLD Oct 2019'!M3&gt;0,'QLD Oct 2019'!N3=""),IF(($C$5*E9/'QLD Oct 2019'!AQ3&lt;'QLD Oct 2019'!M3+'QLD Oct 2019'!L3),(0),(($C$5*E9/'QLD Oct 2019'!AQ3-('QLD Oct 2019'!M3+'QLD Oct 2019'!L3))*'QLD Oct 2019'!Y3/100))*'QLD Oct 2019'!AQ3,IF(AND('QLD Oct 2019'!L3&gt;0,'QLD Oct 2019'!M3=""&gt;0),IF(($C$5*E9/'QLD Oct 2019'!AQ3&lt;'QLD Oct 2019'!L3),(0),($C$5*E9/'QLD Oct 2019'!AQ3-'QLD Oct 2019'!L3)*'QLD Oct 2019'!X3/100)*'QLD Oct 2019'!AQ3,0)))))</f>
        <v>0</v>
      </c>
      <c r="M9" s="115">
        <f>IF('QLD Oct 2019'!K3="",($C$5*F9/'QLD Oct 2019'!AR3*'QLD Oct 2019'!AC3/100)*'QLD Oct 2019'!AR3,IF($C$5*F9/'QLD Oct 2019'!AR3&gt;='QLD Oct 2019'!L3,('QLD Oct 2019'!L3*'QLD Oct 2019'!AC3/100)*'QLD Oct 2019'!AR3,($C$5*F9/'QLD Oct 2019'!AR3*'QLD Oct 2019'!AC3/100)*'QLD Oct 2019'!AR3))</f>
        <v>1431.8181818181818</v>
      </c>
      <c r="N9" s="115">
        <f>IF(AND('QLD Oct 2019'!L3&gt;0,'QLD Oct 2019'!M3&gt;0),IF($C$5*F9/'QLD Oct 2019'!AR3&lt;'QLD Oct 2019'!L3,0,IF(($C$5*F9/'QLD Oct 2019'!AR3-'QLD Oct 2019'!L3)&lt;=('QLD Oct 2019'!M3+'QLD Oct 2019'!L3),((($C$5*F9/'QLD Oct 2019'!AR3-'QLD Oct 2019'!L3)*'QLD Oct 2019'!AD3/100))*'QLD Oct 2019'!AR3,((('QLD Oct 2019'!M3)*'QLD Oct 2019'!AD3/100)*'QLD Oct 2019'!AR3))),0)</f>
        <v>0</v>
      </c>
      <c r="O9" s="115">
        <f>IF(AND('QLD Oct 2019'!M3&gt;0,'QLD Oct 2019'!N3&gt;0),IF($C$5*F9/'QLD Oct 2019'!AR3&lt;('QLD Oct 2019'!L3+'QLD Oct 2019'!M3),0,IF(($C$5*F9/'QLD Oct 2019'!AR3-'QLD Oct 2019'!L3+'QLD Oct 2019'!M3)&lt;=('QLD Oct 2019'!L3+'QLD Oct 2019'!M3+'QLD Oct 2019'!N3),((($C$5*F9/'QLD Oct 2019'!AR3-('QLD Oct 2019'!L3+'QLD Oct 2019'!M3))*'QLD Oct 2019'!AE3/100))*'QLD Oct 2019'!AR3,('QLD Oct 2019'!N3*'QLD Oct 2019'!AE3/100)*'QLD Oct 2019'!AR3)),0)</f>
        <v>0</v>
      </c>
      <c r="P9" s="115">
        <f>IF(AND('QLD Oct 2019'!N3&gt;0,'QLD Oct 2019'!O3&gt;0),IF($C$5*F9/'QLD Oct 2019'!AR3&lt;('QLD Oct 2019'!L3+'QLD Oct 2019'!M3+'QLD Oct 2019'!N3),0,IF(($C$5*F9/'QLD Oct 2019'!AR3-'QLD Oct 2019'!L3+'QLD Oct 2019'!M3+'QLD Oct 2019'!N3)&lt;=('QLD Oct 2019'!L3+'QLD Oct 2019'!M3+'QLD Oct 2019'!N3+'QLD Oct 2019'!O3),(($C$5*F9/'QLD Oct 2019'!AR3-('QLD Oct 2019'!L3+'QLD Oct 2019'!M3+'QLD Oct 2019'!N3))*'QLD Oct 2019'!AF3/100)*'QLD Oct 2019'!AR3,('QLD Oct 2019'!O3*'QLD Oct 2019'!AF3/100)*'QLD Oct 2019'!AR3)),0)</f>
        <v>0</v>
      </c>
      <c r="Q9" s="115">
        <f>IF(AND('QLD Oct 2019'!P3&gt;0,'QLD Oct 2019'!P3&gt;0),IF($C$5*F9/'QLD Oct 2019'!AR3&lt;('QLD Oct 2019'!L3+'QLD Oct 2019'!M3+'QLD Oct 2019'!N3+'QLD Oct 2019'!O3),0,IF(($C$5*F9/'QLD Oct 2019'!AR3-'QLD Oct 2019'!L3+'QLD Oct 2019'!M3+'QLD Oct 2019'!N3+'QLD Oct 2019'!O3)&lt;=('QLD Oct 2019'!L3+'QLD Oct 2019'!M3+'QLD Oct 2019'!N3+'QLD Oct 2019'!O3+'QLD Oct 2019'!P3),(($C$5*F9/'QLD Oct 2019'!AR3-('QLD Oct 2019'!L3+'QLD Oct 2019'!M3+'QLD Oct 2019'!N3+'QLD Oct 2019'!O3))*'QLD Oct 2019'!AG3/100)*'QLD Oct 2019'!AR3,('QLD Oct 2019'!P3*'QLD Oct 2019'!AG3/100)*'QLD Oct 2019'!AR3)),0)</f>
        <v>0</v>
      </c>
      <c r="R9" s="115">
        <f>IF(AND('QLD Oct 2019'!P3&gt;0,'QLD Oct 2019'!O3&gt;0),IF(($C$5*F9/'QLD Oct 2019'!AR3&lt;SUM('QLD Oct 2019'!L3:P3)),(0),($C$5*F9/'QLD Oct 2019'!AR3-SUM('QLD Oct 2019'!L3:P3))*'QLD Oct 2019'!AB3/100)* 'QLD Oct 2019'!AR3,IF(AND('QLD Oct 2019'!O3&gt;0,'QLD Oct 2019'!P3=""),IF(($C$5*F9/'QLD Oct 2019'!AR3&lt; SUM('QLD Oct 2019'!L3:O3)),(0),($C$5*F9/'QLD Oct 2019'!AR3-SUM('QLD Oct 2019'!L3:O3))*'QLD Oct 2019'!AG3/100)* 'QLD Oct 2019'!AR3,IF(AND('QLD Oct 2019'!N3&gt;0,'QLD Oct 2019'!O3=""),IF(($C$5*F9/'QLD Oct 2019'!AR3&lt; SUM('QLD Oct 2019'!L3:N3)),(0),($C$5*F9/'QLD Oct 2019'!AR3-SUM('QLD Oct 2019'!L3:N3))*'QLD Oct 2019'!AF3/100)* 'QLD Oct 2019'!AR3,IF(AND('QLD Oct 2019'!M3&gt;0,'QLD Oct 2019'!N3=""),IF(($C$5*F9/'QLD Oct 2019'!AR3&lt;'QLD Oct 2019'!M3+'QLD Oct 2019'!L3),(0),(($C$5*F9/'QLD Oct 2019'!AR3-('QLD Oct 2019'!M3+'QLD Oct 2019'!L3))*'QLD Oct 2019'!AE3/100))*'QLD Oct 2019'!AR3,IF(AND('QLD Oct 2019'!L3&gt;0,'QLD Oct 2019'!M3=""&gt;0),IF(($C$5*F9/'QLD Oct 2019'!AR3&lt;'QLD Oct 2019'!L3),(0),($C$5*F9/'QLD Oct 2019'!AR3-'QLD Oct 2019'!L3)*'QLD Oct 2019'!AD3/100)*'QLD Oct 2019'!AR3,0)))))</f>
        <v>0</v>
      </c>
      <c r="S9" s="193">
        <f t="shared" ref="S9:S16" si="4">SUM(G9:R9)</f>
        <v>2863.6363636363635</v>
      </c>
      <c r="T9" s="220">
        <f t="shared" ref="T9:T16" si="5">S9+D9</f>
        <v>3250.3040909090905</v>
      </c>
      <c r="U9" s="118">
        <f t="shared" ref="U9:U16" si="6">T9*1.1</f>
        <v>3575.3344999999999</v>
      </c>
      <c r="V9" s="119">
        <f>'QLD Oct 2019'!AT3</f>
        <v>6</v>
      </c>
      <c r="W9" s="119">
        <f>'QLD Oct 2019'!AU3</f>
        <v>0</v>
      </c>
      <c r="X9" s="119">
        <f>'QLD Oct 2019'!AV3</f>
        <v>0</v>
      </c>
      <c r="Y9" s="119">
        <f>'QLD Oct 2019'!AW3</f>
        <v>0</v>
      </c>
      <c r="Z9" s="225" t="str">
        <f t="shared" ref="Z9:Z11" si="7">IF(SUM(V9:Y9)=0,"No discount",IF(V9&gt;0,"Guaranteed off bill",IF(W9&gt;0,"Guaranteed off usage",IF(X9&gt;0,"Pay-on-time off bill","Pay-on-time off usage"))))</f>
        <v>Guaranteed off bill</v>
      </c>
      <c r="AA9" s="225" t="str">
        <f t="shared" ref="AA9:AA11" si="8">IF(OR(B9="Origin Energy",B9="Red Energy",B9="Powershop"),"Inclusive","Exclusive")</f>
        <v>Inclusive</v>
      </c>
      <c r="AB9" s="195">
        <f t="shared" si="0"/>
        <v>3055.2858454545453</v>
      </c>
      <c r="AC9" s="195">
        <f t="shared" si="1"/>
        <v>3055.2858454545453</v>
      </c>
      <c r="AD9" s="196">
        <f t="shared" si="2"/>
        <v>3360.8144299999999</v>
      </c>
      <c r="AE9" s="196">
        <f t="shared" si="2"/>
        <v>3360.8144299999999</v>
      </c>
      <c r="AF9" s="120">
        <f>'QLD Oct 2019'!BF3</f>
        <v>12</v>
      </c>
      <c r="AG9" s="121" t="str">
        <f>'QLD Oct 2019'!BG3</f>
        <v>y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</row>
    <row r="10" spans="1:148" s="161" customFormat="1" ht="20" customHeight="1" thickBot="1" x14ac:dyDescent="0.25">
      <c r="A10" s="350"/>
      <c r="B10" s="208" t="str">
        <f>'QLD Oct 2019'!F4</f>
        <v>Red Energy</v>
      </c>
      <c r="C10" s="208" t="str">
        <f>'QLD Oct 2019'!G4</f>
        <v>Business Saver</v>
      </c>
      <c r="D10" s="123">
        <f>365*'QLD Oct 2019'!H4/100</f>
        <v>419.74999999999994</v>
      </c>
      <c r="E10" s="217">
        <f>IF('QLD Oct 2019'!AQ4=3,0.5,IF('QLD Oct 2019'!AQ4=2,0.33,0))</f>
        <v>0.5</v>
      </c>
      <c r="F10" s="217">
        <f t="shared" si="3"/>
        <v>0.5</v>
      </c>
      <c r="G10" s="123">
        <f>IF('QLD Oct 2019'!K4="",($C$5*E10/'QLD Oct 2019'!AQ4*'QLD Oct 2019'!W4/100)*'QLD Oct 2019'!AQ4,IF($C$5*E10/'QLD Oct 2019'!AQ4&gt;='QLD Oct 2019'!L4,('QLD Oct 2019'!L4*'QLD Oct 2019'!W4/100)*'QLD Oct 2019'!AQ4,($C$5*E10/'QLD Oct 2019'!AQ4*'QLD Oct 2019'!W4/100)*'QLD Oct 2019'!AQ4))</f>
        <v>1277.2727272727273</v>
      </c>
      <c r="H10" s="123">
        <f>IF(AND('QLD Oct 2019'!L4&gt;0,'QLD Oct 2019'!M4&gt;0),IF($C$5*E10/'QLD Oct 2019'!AQ4&lt;'QLD Oct 2019'!L4,0,IF(($C$5*E10/'QLD Oct 2019'!AQ4-'QLD Oct 2019'!L4)&lt;=('QLD Oct 2019'!M4+'QLD Oct 2019'!L4),((($C$5*E10/'QLD Oct 2019'!AQ4-'QLD Oct 2019'!L4)*'QLD Oct 2019'!X4/100))*'QLD Oct 2019'!AQ4,((('QLD Oct 2019'!M4)*'QLD Oct 2019'!X4/100)*'QLD Oct 2019'!AQ4))),0)</f>
        <v>0</v>
      </c>
      <c r="I10" s="123">
        <f>IF(AND('QLD Oct 2019'!M4&gt;0,'QLD Oct 2019'!N4&gt;0),IF($C$5*E10/'QLD Oct 2019'!AQ4&lt;('QLD Oct 2019'!L4+'QLD Oct 2019'!M4),0,IF(($C$5*E10/'QLD Oct 2019'!AQ4-'QLD Oct 2019'!L4+'QLD Oct 2019'!M4)&lt;=('QLD Oct 2019'!L4+'QLD Oct 2019'!M4+'QLD Oct 2019'!N4),((($C$5*E10/'QLD Oct 2019'!AQ4-('QLD Oct 2019'!L4+'QLD Oct 2019'!M4))*'QLD Oct 2019'!Y4/100))*'QLD Oct 2019'!AQ4,('QLD Oct 2019'!N4*'QLD Oct 2019'!Y4/100)*'QLD Oct 2019'!AQ4)),0)</f>
        <v>0</v>
      </c>
      <c r="J10" s="123">
        <f>IF(AND('QLD Oct 2019'!N4&gt;0,'QLD Oct 2019'!O4&gt;0),IF($C$5*E10/'QLD Oct 2019'!AQ4&lt;('QLD Oct 2019'!L4+'QLD Oct 2019'!M4+'QLD Oct 2019'!N4),0,IF(($C$5*E10/'QLD Oct 2019'!AQ4-'QLD Oct 2019'!L4+'QLD Oct 2019'!M4+'QLD Oct 2019'!N4)&lt;=('QLD Oct 2019'!L4+'QLD Oct 2019'!M4+'QLD Oct 2019'!N4+'QLD Oct 2019'!O4),(($C$5*E10/'QLD Oct 2019'!AQ4-('QLD Oct 2019'!L4+'QLD Oct 2019'!M4+'QLD Oct 2019'!N4))*'QLD Oct 2019'!Z4/100)*'QLD Oct 2019'!AQ4,('QLD Oct 2019'!O4*'QLD Oct 2019'!Z4/100)*'QLD Oct 2019'!AQ4)),0)</f>
        <v>0</v>
      </c>
      <c r="K10" s="123">
        <f>IF(AND('QLD Oct 2019'!O4&gt;0,'QLD Oct 2019'!P4&gt;0),IF($C$5*E10/'QLD Oct 2019'!AQ4&lt;('QLD Oct 2019'!L4+'QLD Oct 2019'!M4+'QLD Oct 2019'!N4+'QLD Oct 2019'!O4),0,IF(($C$5*E10/'QLD Oct 2019'!AQ4-'QLD Oct 2019'!L4+'QLD Oct 2019'!M4+'QLD Oct 2019'!N4+'QLD Oct 2019'!O4)&lt;=('QLD Oct 2019'!L4+'QLD Oct 2019'!M4+'QLD Oct 2019'!N4+'QLD Oct 2019'!O4+'QLD Oct 2019'!P4),(($C$5*E10/'QLD Oct 2019'!AQ4-('QLD Oct 2019'!L4+'QLD Oct 2019'!M4+'QLD Oct 2019'!N4+'QLD Oct 2019'!O4))*'QLD Oct 2019'!AA4/100)*'QLD Oct 2019'!AQ4,('QLD Oct 2019'!P4*'QLD Oct 2019'!AA4/100)*'QLD Oct 2019'!AQ4)),0)</f>
        <v>0</v>
      </c>
      <c r="L10" s="123">
        <f>IF(AND('QLD Oct 2019'!P4&gt;0,'QLD Oct 2019'!O4&gt;0),IF(($C$5*E10/'QLD Oct 2019'!AQ4&lt;SUM('QLD Oct 2019'!L4:P4)),(0),($C$5*E10/'QLD Oct 2019'!AQ4-SUM('QLD Oct 2019'!L4:P4))*'QLD Oct 2019'!AB4/100)* 'QLD Oct 2019'!AQ4,IF(AND('QLD Oct 2019'!O4&gt;0,'QLD Oct 2019'!P4=""),IF(($C$5*E10/'QLD Oct 2019'!AQ4&lt; SUM('QLD Oct 2019'!L4:O4)),(0),($C$5*E10/'QLD Oct 2019'!AQ4-SUM('QLD Oct 2019'!L4:O4))*'QLD Oct 2019'!AA4/100)* 'QLD Oct 2019'!AQ4,IF(AND('QLD Oct 2019'!N4&gt;0,'QLD Oct 2019'!O4=""),IF(($C$5*E10/'QLD Oct 2019'!AQ4&lt; SUM('QLD Oct 2019'!L4:N4)),(0),($C$5*E10/'QLD Oct 2019'!AQ4-SUM('QLD Oct 2019'!L4:N4))*'QLD Oct 2019'!Z4/100)* 'QLD Oct 2019'!AQ4,IF(AND('QLD Oct 2019'!M4&gt;0,'QLD Oct 2019'!N4=""),IF(($C$5*E10/'QLD Oct 2019'!AQ4&lt;'QLD Oct 2019'!M4+'QLD Oct 2019'!L4),(0),(($C$5*E10/'QLD Oct 2019'!AQ4-('QLD Oct 2019'!M4+'QLD Oct 2019'!L4))*'QLD Oct 2019'!Y4/100))*'QLD Oct 2019'!AQ4,IF(AND('QLD Oct 2019'!L4&gt;0,'QLD Oct 2019'!M4=""&gt;0),IF(($C$5*E10/'QLD Oct 2019'!AQ4&lt;'QLD Oct 2019'!L4),(0),($C$5*E10/'QLD Oct 2019'!AQ4-'QLD Oct 2019'!L4)*'QLD Oct 2019'!X4/100)*'QLD Oct 2019'!AQ4,0)))))</f>
        <v>0</v>
      </c>
      <c r="M10" s="123">
        <f>IF('QLD Oct 2019'!K4="",($C$5*F10/'QLD Oct 2019'!AR4*'QLD Oct 2019'!AC4/100)*'QLD Oct 2019'!AR4,IF($C$5*F10/'QLD Oct 2019'!AR4&gt;='QLD Oct 2019'!L4,('QLD Oct 2019'!L4*'QLD Oct 2019'!AC4/100)*'QLD Oct 2019'!AR4,($C$5*F10/'QLD Oct 2019'!AR4*'QLD Oct 2019'!AC4/100)*'QLD Oct 2019'!AR4))</f>
        <v>1277.2727272727273</v>
      </c>
      <c r="N10" s="123">
        <f>IF(AND('QLD Oct 2019'!L4&gt;0,'QLD Oct 2019'!M4&gt;0),IF($C$5*F10/'QLD Oct 2019'!AR4&lt;'QLD Oct 2019'!L4,0,IF(($C$5*F10/'QLD Oct 2019'!AR4-'QLD Oct 2019'!L4)&lt;=('QLD Oct 2019'!M4+'QLD Oct 2019'!L4),((($C$5*F10/'QLD Oct 2019'!AR4-'QLD Oct 2019'!L4)*'QLD Oct 2019'!AD4/100))*'QLD Oct 2019'!AR4,((('QLD Oct 2019'!M4)*'QLD Oct 2019'!AD4/100)*'QLD Oct 2019'!AR4))),0)</f>
        <v>0</v>
      </c>
      <c r="O10" s="123">
        <f>IF(AND('QLD Oct 2019'!M4&gt;0,'QLD Oct 2019'!N4&gt;0),IF($C$5*F10/'QLD Oct 2019'!AR4&lt;('QLD Oct 2019'!L4+'QLD Oct 2019'!M4),0,IF(($C$5*F10/'QLD Oct 2019'!AR4-'QLD Oct 2019'!L4+'QLD Oct 2019'!M4)&lt;=('QLD Oct 2019'!L4+'QLD Oct 2019'!M4+'QLD Oct 2019'!N4),((($C$5*F10/'QLD Oct 2019'!AR4-('QLD Oct 2019'!L4+'QLD Oct 2019'!M4))*'QLD Oct 2019'!AE4/100))*'QLD Oct 2019'!AR4,('QLD Oct 2019'!N4*'QLD Oct 2019'!AE4/100)*'QLD Oct 2019'!AR4)),0)</f>
        <v>0</v>
      </c>
      <c r="P10" s="123">
        <f>IF(AND('QLD Oct 2019'!N4&gt;0,'QLD Oct 2019'!O4&gt;0),IF($C$5*F10/'QLD Oct 2019'!AR4&lt;('QLD Oct 2019'!L4+'QLD Oct 2019'!M4+'QLD Oct 2019'!N4),0,IF(($C$5*F10/'QLD Oct 2019'!AR4-'QLD Oct 2019'!L4+'QLD Oct 2019'!M4+'QLD Oct 2019'!N4)&lt;=('QLD Oct 2019'!L4+'QLD Oct 2019'!M4+'QLD Oct 2019'!N4+'QLD Oct 2019'!O4),(($C$5*F10/'QLD Oct 2019'!AR4-('QLD Oct 2019'!L4+'QLD Oct 2019'!M4+'QLD Oct 2019'!N4))*'QLD Oct 2019'!AF4/100)*'QLD Oct 2019'!AR4,('QLD Oct 2019'!O4*'QLD Oct 2019'!AF4/100)*'QLD Oct 2019'!AR4)),0)</f>
        <v>0</v>
      </c>
      <c r="Q10" s="123">
        <f>IF(AND('QLD Oct 2019'!P4&gt;0,'QLD Oct 2019'!P4&gt;0),IF($C$5*F10/'QLD Oct 2019'!AR4&lt;('QLD Oct 2019'!L4+'QLD Oct 2019'!M4+'QLD Oct 2019'!N4+'QLD Oct 2019'!O4),0,IF(($C$5*F10/'QLD Oct 2019'!AR4-'QLD Oct 2019'!L4+'QLD Oct 2019'!M4+'QLD Oct 2019'!N4+'QLD Oct 2019'!O4)&lt;=('QLD Oct 2019'!L4+'QLD Oct 2019'!M4+'QLD Oct 2019'!N4+'QLD Oct 2019'!O4+'QLD Oct 2019'!P4),(($C$5*F10/'QLD Oct 2019'!AR4-('QLD Oct 2019'!L4+'QLD Oct 2019'!M4+'QLD Oct 2019'!N4+'QLD Oct 2019'!O4))*'QLD Oct 2019'!AG4/100)*'QLD Oct 2019'!AR4,('QLD Oct 2019'!P4*'QLD Oct 2019'!AG4/100)*'QLD Oct 2019'!AR4)),0)</f>
        <v>0</v>
      </c>
      <c r="R10" s="123">
        <f>IF(AND('QLD Oct 2019'!P4&gt;0,'QLD Oct 2019'!O4&gt;0),IF(($C$5*F10/'QLD Oct 2019'!AR4&lt;SUM('QLD Oct 2019'!L4:P4)),(0),($C$5*F10/'QLD Oct 2019'!AR4-SUM('QLD Oct 2019'!L4:P4))*'QLD Oct 2019'!AB4/100)* 'QLD Oct 2019'!AR4,IF(AND('QLD Oct 2019'!O4&gt;0,'QLD Oct 2019'!P4=""),IF(($C$5*F10/'QLD Oct 2019'!AR4&lt; SUM('QLD Oct 2019'!L4:O4)),(0),($C$5*F10/'QLD Oct 2019'!AR4-SUM('QLD Oct 2019'!L4:O4))*'QLD Oct 2019'!AG4/100)* 'QLD Oct 2019'!AR4,IF(AND('QLD Oct 2019'!N4&gt;0,'QLD Oct 2019'!O4=""),IF(($C$5*F10/'QLD Oct 2019'!AR4&lt; SUM('QLD Oct 2019'!L4:N4)),(0),($C$5*F10/'QLD Oct 2019'!AR4-SUM('QLD Oct 2019'!L4:N4))*'QLD Oct 2019'!AF4/100)* 'QLD Oct 2019'!AR4,IF(AND('QLD Oct 2019'!M4&gt;0,'QLD Oct 2019'!N4=""),IF(($C$5*F10/'QLD Oct 2019'!AR4&lt;'QLD Oct 2019'!M4+'QLD Oct 2019'!L4),(0),(($C$5*F10/'QLD Oct 2019'!AR4-('QLD Oct 2019'!M4+'QLD Oct 2019'!L4))*'QLD Oct 2019'!AE4/100))*'QLD Oct 2019'!AR4,IF(AND('QLD Oct 2019'!L4&gt;0,'QLD Oct 2019'!M4=""&gt;0),IF(($C$5*F10/'QLD Oct 2019'!AR4&lt;'QLD Oct 2019'!L4),(0),($C$5*F10/'QLD Oct 2019'!AR4-'QLD Oct 2019'!L4)*'QLD Oct 2019'!AD4/100)*'QLD Oct 2019'!AR4,0)))))</f>
        <v>0</v>
      </c>
      <c r="S10" s="204">
        <f t="shared" si="4"/>
        <v>2554.5454545454545</v>
      </c>
      <c r="T10" s="221">
        <f t="shared" si="5"/>
        <v>2974.2954545454545</v>
      </c>
      <c r="U10" s="126">
        <f t="shared" si="6"/>
        <v>3271.7250000000004</v>
      </c>
      <c r="V10" s="127">
        <f>'QLD Oct 2019'!AT4</f>
        <v>0</v>
      </c>
      <c r="W10" s="127">
        <f>'QLD Oct 2019'!AU4</f>
        <v>0</v>
      </c>
      <c r="X10" s="127">
        <f>'QLD Oct 2019'!AV4</f>
        <v>0</v>
      </c>
      <c r="Y10" s="127">
        <f>'QLD Oct 2019'!AW4</f>
        <v>0</v>
      </c>
      <c r="Z10" s="226" t="str">
        <f t="shared" si="7"/>
        <v>No discount</v>
      </c>
      <c r="AA10" s="226" t="str">
        <f t="shared" si="8"/>
        <v>Inclusive</v>
      </c>
      <c r="AB10" s="228">
        <f t="shared" si="0"/>
        <v>2974.2954545454545</v>
      </c>
      <c r="AC10" s="229">
        <f t="shared" si="1"/>
        <v>2974.2954545454545</v>
      </c>
      <c r="AD10" s="230">
        <f t="shared" si="2"/>
        <v>3271.7250000000004</v>
      </c>
      <c r="AE10" s="230">
        <f t="shared" si="2"/>
        <v>3271.7250000000004</v>
      </c>
      <c r="AF10" s="128">
        <f>'QLD Oct 2019'!BF4</f>
        <v>0</v>
      </c>
      <c r="AG10" s="129" t="str">
        <f>'QLD Oct 2019'!BG4</f>
        <v>n</v>
      </c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</row>
    <row r="11" spans="1:148" ht="20" customHeight="1" thickTop="1" x14ac:dyDescent="0.2">
      <c r="A11" s="345" t="str">
        <f>'QLD Oct 2019'!D5</f>
        <v>Envestra Brisbane North</v>
      </c>
      <c r="B11" s="207" t="str">
        <f>'QLD Oct 2019'!F5</f>
        <v>AGL</v>
      </c>
      <c r="C11" s="207" t="str">
        <f>'QLD Oct 2019'!G5</f>
        <v>Business Essential Saver</v>
      </c>
      <c r="D11" s="115">
        <f>365*'QLD Oct 2019'!H5/100</f>
        <v>236.61954545454543</v>
      </c>
      <c r="E11" s="216">
        <f>IF('QLD Oct 2019'!AQ5=3,0.5,IF('QLD Oct 2019'!AQ5=2,0.33,0))</f>
        <v>0.5</v>
      </c>
      <c r="F11" s="216">
        <f t="shared" si="3"/>
        <v>0.5</v>
      </c>
      <c r="G11" s="115">
        <f>IF('QLD Oct 2019'!K5="",($C$5*E11/'QLD Oct 2019'!AQ5*'QLD Oct 2019'!W5/100)*'QLD Oct 2019'!AQ5,IF($C$5*E11/'QLD Oct 2019'!AQ5&gt;='QLD Oct 2019'!L5,('QLD Oct 2019'!L5*'QLD Oct 2019'!W5/100)*'QLD Oct 2019'!AQ5,($C$5*E11/'QLD Oct 2019'!AQ5*'QLD Oct 2019'!W5/100)*'QLD Oct 2019'!AQ5))</f>
        <v>1645.4545454545455</v>
      </c>
      <c r="H11" s="115">
        <f>IF(AND('QLD Oct 2019'!L5&gt;0,'QLD Oct 2019'!M5&gt;0),IF($C$5*E11/'QLD Oct 2019'!AQ5&lt;'QLD Oct 2019'!L5,0,IF(($C$5*E11/'QLD Oct 2019'!AQ5-'QLD Oct 2019'!L5)&lt;=('QLD Oct 2019'!M5+'QLD Oct 2019'!L5),((($C$5*E11/'QLD Oct 2019'!AQ5-'QLD Oct 2019'!L5)*'QLD Oct 2019'!X5/100))*'QLD Oct 2019'!AQ5,((('QLD Oct 2019'!M5)*'QLD Oct 2019'!X5/100)*'QLD Oct 2019'!AQ5))),0)</f>
        <v>0</v>
      </c>
      <c r="I11" s="115">
        <f>IF(AND('QLD Oct 2019'!M5&gt;0,'QLD Oct 2019'!N5&gt;0),IF($C$5*E11/'QLD Oct 2019'!AQ5&lt;('QLD Oct 2019'!L5+'QLD Oct 2019'!M5),0,IF(($C$5*E11/'QLD Oct 2019'!AQ5-'QLD Oct 2019'!L5+'QLD Oct 2019'!M5)&lt;=('QLD Oct 2019'!L5+'QLD Oct 2019'!M5+'QLD Oct 2019'!N5),((($C$5*E11/'QLD Oct 2019'!AQ5-('QLD Oct 2019'!L5+'QLD Oct 2019'!M5))*'QLD Oct 2019'!Y5/100))*'QLD Oct 2019'!AQ5,('QLD Oct 2019'!N5*'QLD Oct 2019'!Y5/100)*'QLD Oct 2019'!AQ5)),0)</f>
        <v>0</v>
      </c>
      <c r="J11" s="115">
        <f>IF(AND('QLD Oct 2019'!N5&gt;0,'QLD Oct 2019'!O5&gt;0),IF($C$5*E11/'QLD Oct 2019'!AQ5&lt;('QLD Oct 2019'!L5+'QLD Oct 2019'!M5+'QLD Oct 2019'!N5),0,IF(($C$5*E11/'QLD Oct 2019'!AQ5-'QLD Oct 2019'!L5+'QLD Oct 2019'!M5+'QLD Oct 2019'!N5)&lt;=('QLD Oct 2019'!L5+'QLD Oct 2019'!M5+'QLD Oct 2019'!N5+'QLD Oct 2019'!O5),(($C$5*E11/'QLD Oct 2019'!AQ5-('QLD Oct 2019'!L5+'QLD Oct 2019'!M5+'QLD Oct 2019'!N5))*'QLD Oct 2019'!Z5/100)*'QLD Oct 2019'!AQ5,('QLD Oct 2019'!O5*'QLD Oct 2019'!Z5/100)*'QLD Oct 2019'!AQ5)),0)</f>
        <v>0</v>
      </c>
      <c r="K11" s="115">
        <f>IF(AND('QLD Oct 2019'!O5&gt;0,'QLD Oct 2019'!P5&gt;0),IF($C$5*E11/'QLD Oct 2019'!AQ5&lt;('QLD Oct 2019'!L5+'QLD Oct 2019'!M5+'QLD Oct 2019'!N5+'QLD Oct 2019'!O5),0,IF(($C$5*E11/'QLD Oct 2019'!AQ5-'QLD Oct 2019'!L5+'QLD Oct 2019'!M5+'QLD Oct 2019'!N5+'QLD Oct 2019'!O5)&lt;=('QLD Oct 2019'!L5+'QLD Oct 2019'!M5+'QLD Oct 2019'!N5+'QLD Oct 2019'!O5+'QLD Oct 2019'!P5),(($C$5*E11/'QLD Oct 2019'!AQ5-('QLD Oct 2019'!L5+'QLD Oct 2019'!M5+'QLD Oct 2019'!N5+'QLD Oct 2019'!O5))*'QLD Oct 2019'!AA5/100)*'QLD Oct 2019'!AQ5,('QLD Oct 2019'!P5*'QLD Oct 2019'!AA5/100)*'QLD Oct 2019'!AQ5)),0)</f>
        <v>0</v>
      </c>
      <c r="L11" s="115">
        <f>IF(AND('QLD Oct 2019'!P5&gt;0,'QLD Oct 2019'!O5&gt;0),IF(($C$5*E11/'QLD Oct 2019'!AQ5&lt;SUM('QLD Oct 2019'!L5:P5)),(0),($C$5*E11/'QLD Oct 2019'!AQ5-SUM('QLD Oct 2019'!L5:P5))*'QLD Oct 2019'!AB5/100)* 'QLD Oct 2019'!AQ5,IF(AND('QLD Oct 2019'!O5&gt;0,'QLD Oct 2019'!P5=""),IF(($C$5*E11/'QLD Oct 2019'!AQ5&lt; SUM('QLD Oct 2019'!L5:O5)),(0),($C$5*E11/'QLD Oct 2019'!AQ5-SUM('QLD Oct 2019'!L5:O5))*'QLD Oct 2019'!AA5/100)* 'QLD Oct 2019'!AQ5,IF(AND('QLD Oct 2019'!N5&gt;0,'QLD Oct 2019'!O5=""),IF(($C$5*E11/'QLD Oct 2019'!AQ5&lt; SUM('QLD Oct 2019'!L5:N5)),(0),($C$5*E11/'QLD Oct 2019'!AQ5-SUM('QLD Oct 2019'!L5:N5))*'QLD Oct 2019'!Z5/100)* 'QLD Oct 2019'!AQ5,IF(AND('QLD Oct 2019'!M5&gt;0,'QLD Oct 2019'!N5=""),IF(($C$5*E11/'QLD Oct 2019'!AQ5&lt;'QLD Oct 2019'!M5+'QLD Oct 2019'!L5),(0),(($C$5*E11/'QLD Oct 2019'!AQ5-('QLD Oct 2019'!M5+'QLD Oct 2019'!L5))*'QLD Oct 2019'!Y5/100))*'QLD Oct 2019'!AQ5,IF(AND('QLD Oct 2019'!L5&gt;0,'QLD Oct 2019'!M5=""&gt;0),IF(($C$5*E11/'QLD Oct 2019'!AQ5&lt;'QLD Oct 2019'!L5),(0),($C$5*E11/'QLD Oct 2019'!AQ5-'QLD Oct 2019'!L5)*'QLD Oct 2019'!X5/100)*'QLD Oct 2019'!AQ5,0)))))</f>
        <v>0</v>
      </c>
      <c r="M11" s="115">
        <f>IF('QLD Oct 2019'!K5="",($C$5*F11/'QLD Oct 2019'!AR5*'QLD Oct 2019'!AC5/100)*'QLD Oct 2019'!AR5,IF($C$5*F11/'QLD Oct 2019'!AR5&gt;='QLD Oct 2019'!L5,('QLD Oct 2019'!L5*'QLD Oct 2019'!AC5/100)*'QLD Oct 2019'!AR5,($C$5*F11/'QLD Oct 2019'!AR5*'QLD Oct 2019'!AC5/100)*'QLD Oct 2019'!AR5))</f>
        <v>1645.4545454545455</v>
      </c>
      <c r="N11" s="115">
        <f>IF(AND('QLD Oct 2019'!L5&gt;0,'QLD Oct 2019'!M5&gt;0),IF($C$5*F11/'QLD Oct 2019'!AR5&lt;'QLD Oct 2019'!L5,0,IF(($C$5*F11/'QLD Oct 2019'!AR5-'QLD Oct 2019'!L5)&lt;=('QLD Oct 2019'!M5+'QLD Oct 2019'!L5),((($C$5*F11/'QLD Oct 2019'!AR5-'QLD Oct 2019'!L5)*'QLD Oct 2019'!AD5/100))*'QLD Oct 2019'!AR5,((('QLD Oct 2019'!M5)*'QLD Oct 2019'!AD5/100)*'QLD Oct 2019'!AR5))),0)</f>
        <v>0</v>
      </c>
      <c r="O11" s="115">
        <f>IF(AND('QLD Oct 2019'!M5&gt;0,'QLD Oct 2019'!N5&gt;0),IF($C$5*F11/'QLD Oct 2019'!AR5&lt;('QLD Oct 2019'!L5+'QLD Oct 2019'!M5),0,IF(($C$5*F11/'QLD Oct 2019'!AR5-'QLD Oct 2019'!L5+'QLD Oct 2019'!M5)&lt;=('QLD Oct 2019'!L5+'QLD Oct 2019'!M5+'QLD Oct 2019'!N5),((($C$5*F11/'QLD Oct 2019'!AR5-('QLD Oct 2019'!L5+'QLD Oct 2019'!M5))*'QLD Oct 2019'!AE5/100))*'QLD Oct 2019'!AR5,('QLD Oct 2019'!N5*'QLD Oct 2019'!AE5/100)*'QLD Oct 2019'!AR5)),0)</f>
        <v>0</v>
      </c>
      <c r="P11" s="115">
        <f>IF(AND('QLD Oct 2019'!N5&gt;0,'QLD Oct 2019'!O5&gt;0),IF($C$5*F11/'QLD Oct 2019'!AR5&lt;('QLD Oct 2019'!L5+'QLD Oct 2019'!M5+'QLD Oct 2019'!N5),0,IF(($C$5*F11/'QLD Oct 2019'!AR5-'QLD Oct 2019'!L5+'QLD Oct 2019'!M5+'QLD Oct 2019'!N5)&lt;=('QLD Oct 2019'!L5+'QLD Oct 2019'!M5+'QLD Oct 2019'!N5+'QLD Oct 2019'!O5),(($C$5*F11/'QLD Oct 2019'!AR5-('QLD Oct 2019'!L5+'QLD Oct 2019'!M5+'QLD Oct 2019'!N5))*'QLD Oct 2019'!AF5/100)*'QLD Oct 2019'!AR5,('QLD Oct 2019'!O5*'QLD Oct 2019'!AF5/100)*'QLD Oct 2019'!AR5)),0)</f>
        <v>0</v>
      </c>
      <c r="Q11" s="115">
        <f>IF(AND('QLD Oct 2019'!P5&gt;0,'QLD Oct 2019'!P5&gt;0),IF($C$5*F11/'QLD Oct 2019'!AR5&lt;('QLD Oct 2019'!L5+'QLD Oct 2019'!M5+'QLD Oct 2019'!N5+'QLD Oct 2019'!O5),0,IF(($C$5*F11/'QLD Oct 2019'!AR5-'QLD Oct 2019'!L5+'QLD Oct 2019'!M5+'QLD Oct 2019'!N5+'QLD Oct 2019'!O5)&lt;=('QLD Oct 2019'!L5+'QLD Oct 2019'!M5+'QLD Oct 2019'!N5+'QLD Oct 2019'!O5+'QLD Oct 2019'!P5),(($C$5*F11/'QLD Oct 2019'!AR5-('QLD Oct 2019'!L5+'QLD Oct 2019'!M5+'QLD Oct 2019'!N5+'QLD Oct 2019'!O5))*'QLD Oct 2019'!AG5/100)*'QLD Oct 2019'!AR5,('QLD Oct 2019'!P5*'QLD Oct 2019'!AG5/100)*'QLD Oct 2019'!AR5)),0)</f>
        <v>0</v>
      </c>
      <c r="R11" s="115">
        <f>IF(AND('QLD Oct 2019'!P5&gt;0,'QLD Oct 2019'!O5&gt;0),IF(($C$5*F11/'QLD Oct 2019'!AR5&lt;SUM('QLD Oct 2019'!L5:P5)),(0),($C$5*F11/'QLD Oct 2019'!AR5-SUM('QLD Oct 2019'!L5:P5))*'QLD Oct 2019'!AB5/100)* 'QLD Oct 2019'!AR5,IF(AND('QLD Oct 2019'!O5&gt;0,'QLD Oct 2019'!P5=""),IF(($C$5*F11/'QLD Oct 2019'!AR5&lt; SUM('QLD Oct 2019'!L5:O5)),(0),($C$5*F11/'QLD Oct 2019'!AR5-SUM('QLD Oct 2019'!L5:O5))*'QLD Oct 2019'!AG5/100)* 'QLD Oct 2019'!AR5,IF(AND('QLD Oct 2019'!N5&gt;0,'QLD Oct 2019'!O5=""),IF(($C$5*F11/'QLD Oct 2019'!AR5&lt; SUM('QLD Oct 2019'!L5:N5)),(0),($C$5*F11/'QLD Oct 2019'!AR5-SUM('QLD Oct 2019'!L5:N5))*'QLD Oct 2019'!AF5/100)* 'QLD Oct 2019'!AR5,IF(AND('QLD Oct 2019'!M5&gt;0,'QLD Oct 2019'!N5=""),IF(($C$5*F11/'QLD Oct 2019'!AR5&lt;'QLD Oct 2019'!M5+'QLD Oct 2019'!L5),(0),(($C$5*F11/'QLD Oct 2019'!AR5-('QLD Oct 2019'!M5+'QLD Oct 2019'!L5))*'QLD Oct 2019'!AE5/100))*'QLD Oct 2019'!AR5,IF(AND('QLD Oct 2019'!L5&gt;0,'QLD Oct 2019'!M5=""&gt;0),IF(($C$5*F11/'QLD Oct 2019'!AR5&lt;'QLD Oct 2019'!L5),(0),($C$5*F11/'QLD Oct 2019'!AR5-'QLD Oct 2019'!L5)*'QLD Oct 2019'!AD5/100)*'QLD Oct 2019'!AR5,0)))))</f>
        <v>0</v>
      </c>
      <c r="S11" s="193">
        <f t="shared" si="4"/>
        <v>3290.909090909091</v>
      </c>
      <c r="T11" s="220">
        <f t="shared" si="5"/>
        <v>3527.5286363636365</v>
      </c>
      <c r="U11" s="118">
        <f t="shared" si="6"/>
        <v>3880.2815000000005</v>
      </c>
      <c r="V11" s="119">
        <f>'QLD Oct 2019'!AT5</f>
        <v>0</v>
      </c>
      <c r="W11" s="119">
        <f>'QLD Oct 2019'!AU5</f>
        <v>0</v>
      </c>
      <c r="X11" s="119">
        <f>'QLD Oct 2019'!AV5</f>
        <v>0</v>
      </c>
      <c r="Y11" s="119">
        <f>'QLD Oct 2019'!AW5</f>
        <v>0</v>
      </c>
      <c r="Z11" s="225" t="str">
        <f t="shared" si="7"/>
        <v>No discount</v>
      </c>
      <c r="AA11" s="225" t="str">
        <f t="shared" si="8"/>
        <v>Exclusive</v>
      </c>
      <c r="AB11" s="195">
        <f t="shared" si="0"/>
        <v>3527.5286363636365</v>
      </c>
      <c r="AC11" s="195">
        <f t="shared" si="1"/>
        <v>3527.5286363636365</v>
      </c>
      <c r="AD11" s="196">
        <f t="shared" si="2"/>
        <v>3880.2815000000005</v>
      </c>
      <c r="AE11" s="196">
        <f t="shared" si="2"/>
        <v>3880.2815000000005</v>
      </c>
      <c r="AF11" s="120">
        <f>'QLD Oct 2019'!BF5</f>
        <v>0</v>
      </c>
      <c r="AG11" s="121" t="str">
        <f>'QLD Oct 2019'!BG5</f>
        <v>n</v>
      </c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</row>
    <row r="12" spans="1:148" ht="20" customHeight="1" x14ac:dyDescent="0.2">
      <c r="A12" s="349"/>
      <c r="B12" s="207" t="str">
        <f>'QLD Oct 2019'!F6</f>
        <v>Origin Energy</v>
      </c>
      <c r="C12" s="207" t="str">
        <f>'QLD Oct 2019'!G6</f>
        <v>Business Flexi</v>
      </c>
      <c r="D12" s="115">
        <f>365*'QLD Oct 2019'!H6/100</f>
        <v>239.43999999999997</v>
      </c>
      <c r="E12" s="216">
        <f>IF('QLD Oct 2019'!AQ6=3,0.5,IF('QLD Oct 2019'!AQ6=2,0.33,0))</f>
        <v>0.5</v>
      </c>
      <c r="F12" s="216">
        <f t="shared" si="3"/>
        <v>0.5</v>
      </c>
      <c r="G12" s="115">
        <f>IF('QLD Oct 2019'!K6="",($C$5*E12/'QLD Oct 2019'!AQ6*'QLD Oct 2019'!W6/100)*'QLD Oct 2019'!AQ6,IF($C$5*E12/'QLD Oct 2019'!AQ6&gt;='QLD Oct 2019'!L6,('QLD Oct 2019'!L6*'QLD Oct 2019'!W6/100)*'QLD Oct 2019'!AQ6,($C$5*E12/'QLD Oct 2019'!AQ6*'QLD Oct 2019'!W6/100)*'QLD Oct 2019'!AQ6))</f>
        <v>1420.363636363636</v>
      </c>
      <c r="H12" s="115">
        <f>IF(AND('QLD Oct 2019'!L6&gt;0,'QLD Oct 2019'!M6&gt;0),IF($C$5*E12/'QLD Oct 2019'!AQ6&lt;'QLD Oct 2019'!L6,0,IF(($C$5*E12/'QLD Oct 2019'!AQ6-'QLD Oct 2019'!L6)&lt;=('QLD Oct 2019'!M6+'QLD Oct 2019'!L6),((($C$5*E12/'QLD Oct 2019'!AQ6-'QLD Oct 2019'!L6)*'QLD Oct 2019'!X6/100))*'QLD Oct 2019'!AQ6,((('QLD Oct 2019'!M6)*'QLD Oct 2019'!X6/100)*'QLD Oct 2019'!AQ6))),0)</f>
        <v>509.09090909090912</v>
      </c>
      <c r="I12" s="115">
        <f>IF(AND('QLD Oct 2019'!M6&gt;0,'QLD Oct 2019'!N6&gt;0),IF($C$5*E12/'QLD Oct 2019'!AQ6&lt;('QLD Oct 2019'!L6+'QLD Oct 2019'!M6),0,IF(($C$5*E12/'QLD Oct 2019'!AQ6-'QLD Oct 2019'!L6+'QLD Oct 2019'!M6)&lt;=('QLD Oct 2019'!L6+'QLD Oct 2019'!M6+'QLD Oct 2019'!N6),((($C$5*E12/'QLD Oct 2019'!AQ6-('QLD Oct 2019'!L6+'QLD Oct 2019'!M6))*'QLD Oct 2019'!Y6/100))*'QLD Oct 2019'!AQ6,('QLD Oct 2019'!N6*'QLD Oct 2019'!Y6/100)*'QLD Oct 2019'!AQ6)),0)</f>
        <v>0</v>
      </c>
      <c r="J12" s="115">
        <f>IF(AND('QLD Oct 2019'!N6&gt;0,'QLD Oct 2019'!O6&gt;0),IF($C$5*E12/'QLD Oct 2019'!AQ6&lt;('QLD Oct 2019'!L6+'QLD Oct 2019'!M6+'QLD Oct 2019'!N6),0,IF(($C$5*E12/'QLD Oct 2019'!AQ6-'QLD Oct 2019'!L6+'QLD Oct 2019'!M6+'QLD Oct 2019'!N6)&lt;=('QLD Oct 2019'!L6+'QLD Oct 2019'!M6+'QLD Oct 2019'!N6+'QLD Oct 2019'!O6),(($C$5*E12/'QLD Oct 2019'!AQ6-('QLD Oct 2019'!L6+'QLD Oct 2019'!M6+'QLD Oct 2019'!N6))*'QLD Oct 2019'!Z6/100)*'QLD Oct 2019'!AQ6,('QLD Oct 2019'!O6*'QLD Oct 2019'!Z6/100)*'QLD Oct 2019'!AQ6)),0)</f>
        <v>0</v>
      </c>
      <c r="K12" s="115">
        <f>IF(AND('QLD Oct 2019'!O6&gt;0,'QLD Oct 2019'!P6&gt;0),IF($C$5*E12/'QLD Oct 2019'!AQ6&lt;('QLD Oct 2019'!L6+'QLD Oct 2019'!M6+'QLD Oct 2019'!N6+'QLD Oct 2019'!O6),0,IF(($C$5*E12/'QLD Oct 2019'!AQ6-'QLD Oct 2019'!L6+'QLD Oct 2019'!M6+'QLD Oct 2019'!N6+'QLD Oct 2019'!O6)&lt;=('QLD Oct 2019'!L6+'QLD Oct 2019'!M6+'QLD Oct 2019'!N6+'QLD Oct 2019'!O6+'QLD Oct 2019'!P6),(($C$5*E12/'QLD Oct 2019'!AQ6-('QLD Oct 2019'!L6+'QLD Oct 2019'!M6+'QLD Oct 2019'!N6+'QLD Oct 2019'!O6))*'QLD Oct 2019'!AA6/100)*'QLD Oct 2019'!AQ6,('QLD Oct 2019'!P6*'QLD Oct 2019'!AA6/100)*'QLD Oct 2019'!AQ6)),0)</f>
        <v>0</v>
      </c>
      <c r="L12" s="115">
        <f>IF(AND('QLD Oct 2019'!P6&gt;0,'QLD Oct 2019'!O6&gt;0),IF(($C$5*E12/'QLD Oct 2019'!AQ6&lt;SUM('QLD Oct 2019'!L6:P6)),(0),($C$5*E12/'QLD Oct 2019'!AQ6-SUM('QLD Oct 2019'!L6:P6))*'QLD Oct 2019'!AB6/100)* 'QLD Oct 2019'!AQ6,IF(AND('QLD Oct 2019'!O6&gt;0,'QLD Oct 2019'!P6=""),IF(($C$5*E12/'QLD Oct 2019'!AQ6&lt; SUM('QLD Oct 2019'!L6:O6)),(0),($C$5*E12/'QLD Oct 2019'!AQ6-SUM('QLD Oct 2019'!L6:O6))*'QLD Oct 2019'!AA6/100)* 'QLD Oct 2019'!AQ6,IF(AND('QLD Oct 2019'!N6&gt;0,'QLD Oct 2019'!O6=""),IF(($C$5*E12/'QLD Oct 2019'!AQ6&lt; SUM('QLD Oct 2019'!L6:N6)),(0),($C$5*E12/'QLD Oct 2019'!AQ6-SUM('QLD Oct 2019'!L6:N6))*'QLD Oct 2019'!Z6/100)* 'QLD Oct 2019'!AQ6,IF(AND('QLD Oct 2019'!M6&gt;0,'QLD Oct 2019'!N6=""),IF(($C$5*E12/'QLD Oct 2019'!AQ6&lt;'QLD Oct 2019'!M6+'QLD Oct 2019'!L6),(0),(($C$5*E12/'QLD Oct 2019'!AQ6-('QLD Oct 2019'!M6+'QLD Oct 2019'!L6))*'QLD Oct 2019'!Y6/100))*'QLD Oct 2019'!AQ6,IF(AND('QLD Oct 2019'!L6&gt;0,'QLD Oct 2019'!M6=""&gt;0),IF(($C$5*E12/'QLD Oct 2019'!AQ6&lt;'QLD Oct 2019'!L6),(0),($C$5*E12/'QLD Oct 2019'!AQ6-'QLD Oct 2019'!L6)*'QLD Oct 2019'!X6/100)*'QLD Oct 2019'!AQ6,0)))))</f>
        <v>0</v>
      </c>
      <c r="M12" s="115">
        <f>IF('QLD Oct 2019'!K6="",($C$5*F12/'QLD Oct 2019'!AR6*'QLD Oct 2019'!AC6/100)*'QLD Oct 2019'!AR6,IF($C$5*F12/'QLD Oct 2019'!AR6&gt;='QLD Oct 2019'!L6,('QLD Oct 2019'!L6*'QLD Oct 2019'!AC6/100)*'QLD Oct 2019'!AR6,($C$5*F12/'QLD Oct 2019'!AR6*'QLD Oct 2019'!AC6/100)*'QLD Oct 2019'!AR6))</f>
        <v>1420.363636363636</v>
      </c>
      <c r="N12" s="115">
        <f>IF(AND('QLD Oct 2019'!L6&gt;0,'QLD Oct 2019'!M6&gt;0),IF($C$5*F12/'QLD Oct 2019'!AR6&lt;'QLD Oct 2019'!L6,0,IF(($C$5*F12/'QLD Oct 2019'!AR6-'QLD Oct 2019'!L6)&lt;=('QLD Oct 2019'!M6+'QLD Oct 2019'!L6),((($C$5*F12/'QLD Oct 2019'!AR6-'QLD Oct 2019'!L6)*'QLD Oct 2019'!AD6/100))*'QLD Oct 2019'!AR6,((('QLD Oct 2019'!M6)*'QLD Oct 2019'!AD6/100)*'QLD Oct 2019'!AR6))),0)</f>
        <v>509.09090909090912</v>
      </c>
      <c r="O12" s="115">
        <f>IF(AND('QLD Oct 2019'!M6&gt;0,'QLD Oct 2019'!N6&gt;0),IF($C$5*F12/'QLD Oct 2019'!AR6&lt;('QLD Oct 2019'!L6+'QLD Oct 2019'!M6),0,IF(($C$5*F12/'QLD Oct 2019'!AR6-'QLD Oct 2019'!L6+'QLD Oct 2019'!M6)&lt;=('QLD Oct 2019'!L6+'QLD Oct 2019'!M6+'QLD Oct 2019'!N6),((($C$5*F12/'QLD Oct 2019'!AR6-('QLD Oct 2019'!L6+'QLD Oct 2019'!M6))*'QLD Oct 2019'!AE6/100))*'QLD Oct 2019'!AR6,('QLD Oct 2019'!N6*'QLD Oct 2019'!AE6/100)*'QLD Oct 2019'!AR6)),0)</f>
        <v>0</v>
      </c>
      <c r="P12" s="115">
        <f>IF(AND('QLD Oct 2019'!N6&gt;0,'QLD Oct 2019'!O6&gt;0),IF($C$5*F12/'QLD Oct 2019'!AR6&lt;('QLD Oct 2019'!L6+'QLD Oct 2019'!M6+'QLD Oct 2019'!N6),0,IF(($C$5*F12/'QLD Oct 2019'!AR6-'QLD Oct 2019'!L6+'QLD Oct 2019'!M6+'QLD Oct 2019'!N6)&lt;=('QLD Oct 2019'!L6+'QLD Oct 2019'!M6+'QLD Oct 2019'!N6+'QLD Oct 2019'!O6),(($C$5*F12/'QLD Oct 2019'!AR6-('QLD Oct 2019'!L6+'QLD Oct 2019'!M6+'QLD Oct 2019'!N6))*'QLD Oct 2019'!AF6/100)*'QLD Oct 2019'!AR6,('QLD Oct 2019'!O6*'QLD Oct 2019'!AF6/100)*'QLD Oct 2019'!AR6)),0)</f>
        <v>0</v>
      </c>
      <c r="Q12" s="115">
        <f>IF(AND('QLD Oct 2019'!P6&gt;0,'QLD Oct 2019'!P6&gt;0),IF($C$5*F12/'QLD Oct 2019'!AR6&lt;('QLD Oct 2019'!L6+'QLD Oct 2019'!M6+'QLD Oct 2019'!N6+'QLD Oct 2019'!O6),0,IF(($C$5*F12/'QLD Oct 2019'!AR6-'QLD Oct 2019'!L6+'QLD Oct 2019'!M6+'QLD Oct 2019'!N6+'QLD Oct 2019'!O6)&lt;=('QLD Oct 2019'!L6+'QLD Oct 2019'!M6+'QLD Oct 2019'!N6+'QLD Oct 2019'!O6+'QLD Oct 2019'!P6),(($C$5*F12/'QLD Oct 2019'!AR6-('QLD Oct 2019'!L6+'QLD Oct 2019'!M6+'QLD Oct 2019'!N6+'QLD Oct 2019'!O6))*'QLD Oct 2019'!AG6/100)*'QLD Oct 2019'!AR6,('QLD Oct 2019'!P6*'QLD Oct 2019'!AG6/100)*'QLD Oct 2019'!AR6)),0)</f>
        <v>0</v>
      </c>
      <c r="R12" s="115">
        <f>IF(AND('QLD Oct 2019'!P6&gt;0,'QLD Oct 2019'!O6&gt;0),IF(($C$5*F12/'QLD Oct 2019'!AR6&lt;SUM('QLD Oct 2019'!L6:P6)),(0),($C$5*F12/'QLD Oct 2019'!AR6-SUM('QLD Oct 2019'!L6:P6))*'QLD Oct 2019'!AB6/100)* 'QLD Oct 2019'!AR6,IF(AND('QLD Oct 2019'!O6&gt;0,'QLD Oct 2019'!P6=""),IF(($C$5*F12/'QLD Oct 2019'!AR6&lt; SUM('QLD Oct 2019'!L6:O6)),(0),($C$5*F12/'QLD Oct 2019'!AR6-SUM('QLD Oct 2019'!L6:O6))*'QLD Oct 2019'!AG6/100)* 'QLD Oct 2019'!AR6,IF(AND('QLD Oct 2019'!N6&gt;0,'QLD Oct 2019'!O6=""),IF(($C$5*F12/'QLD Oct 2019'!AR6&lt; SUM('QLD Oct 2019'!L6:N6)),(0),($C$5*F12/'QLD Oct 2019'!AR6-SUM('QLD Oct 2019'!L6:N6))*'QLD Oct 2019'!AF6/100)* 'QLD Oct 2019'!AR6,IF(AND('QLD Oct 2019'!M6&gt;0,'QLD Oct 2019'!N6=""),IF(($C$5*F12/'QLD Oct 2019'!AR6&lt;'QLD Oct 2019'!M6+'QLD Oct 2019'!L6),(0),(($C$5*F12/'QLD Oct 2019'!AR6-('QLD Oct 2019'!M6+'QLD Oct 2019'!L6))*'QLD Oct 2019'!AE6/100))*'QLD Oct 2019'!AR6,IF(AND('QLD Oct 2019'!L6&gt;0,'QLD Oct 2019'!M6=""&gt;0),IF(($C$5*F12/'QLD Oct 2019'!AR6&lt;'QLD Oct 2019'!L6),(0),($C$5*F12/'QLD Oct 2019'!AR6-'QLD Oct 2019'!L6)*'QLD Oct 2019'!AD6/100)*'QLD Oct 2019'!AR6,0)))))</f>
        <v>0</v>
      </c>
      <c r="S12" s="193">
        <f t="shared" si="4"/>
        <v>3858.9090909090901</v>
      </c>
      <c r="T12" s="220">
        <f t="shared" si="5"/>
        <v>4098.3490909090897</v>
      </c>
      <c r="U12" s="118">
        <f t="shared" si="6"/>
        <v>4508.1839999999993</v>
      </c>
      <c r="V12" s="119">
        <f>'QLD Oct 2019'!AT6</f>
        <v>6</v>
      </c>
      <c r="W12" s="119">
        <f>'QLD Oct 2019'!AU6</f>
        <v>0</v>
      </c>
      <c r="X12" s="119">
        <f>'QLD Oct 2019'!AV6</f>
        <v>0</v>
      </c>
      <c r="Y12" s="119">
        <f>'QLD Oct 2019'!AW6</f>
        <v>0</v>
      </c>
      <c r="Z12" s="225" t="str">
        <f t="shared" ref="Z12:Z16" si="9">IF(SUM(V12:Y12)=0,"No discount",IF(V12&gt;0,"Guaranteed off bill",IF(W12&gt;0,"Guaranteed off usage",IF(X12&gt;0,"Pay-on-time off bill","Pay-on-time off usage"))))</f>
        <v>Guaranteed off bill</v>
      </c>
      <c r="AA12" s="225" t="str">
        <f t="shared" ref="AA12:AA16" si="10">IF(OR(B12="Origin Energy",B12="Red Energy",B12="Powershop"),"Inclusive","Exclusive")</f>
        <v>Inclusive</v>
      </c>
      <c r="AB12" s="195">
        <f t="shared" si="0"/>
        <v>3852.4481454545444</v>
      </c>
      <c r="AC12" s="195">
        <f t="shared" si="1"/>
        <v>3852.4481454545444</v>
      </c>
      <c r="AD12" s="196">
        <f t="shared" si="2"/>
        <v>4237.6929599999994</v>
      </c>
      <c r="AE12" s="196">
        <f t="shared" si="2"/>
        <v>4237.6929599999994</v>
      </c>
      <c r="AF12" s="120">
        <f>'QLD Oct 2019'!BF6</f>
        <v>12</v>
      </c>
      <c r="AG12" s="121" t="str">
        <f>'QLD Oct 2019'!BG6</f>
        <v>y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</row>
    <row r="13" spans="1:148" s="161" customFormat="1" ht="20" customHeight="1" thickBot="1" x14ac:dyDescent="0.25">
      <c r="A13" s="350"/>
      <c r="B13" s="208" t="str">
        <f>'QLD Oct 2019'!F7</f>
        <v>Red Energy</v>
      </c>
      <c r="C13" s="208" t="str">
        <f>'QLD Oct 2019'!G7</f>
        <v>Business Saver</v>
      </c>
      <c r="D13" s="123">
        <f>365*'QLD Oct 2019'!H7/100</f>
        <v>255.5</v>
      </c>
      <c r="E13" s="217">
        <f>IF('QLD Oct 2019'!AQ7=3,0.5,IF('QLD Oct 2019'!AQ7=2,0.33,0))</f>
        <v>0.5</v>
      </c>
      <c r="F13" s="217">
        <f t="shared" si="3"/>
        <v>0.5</v>
      </c>
      <c r="G13" s="123">
        <f>IF('QLD Oct 2019'!K7="",($C$5*E13/'QLD Oct 2019'!AQ7*'QLD Oct 2019'!W7/100)*'QLD Oct 2019'!AQ7,IF($C$5*E13/'QLD Oct 2019'!AQ7&gt;='QLD Oct 2019'!L7,('QLD Oct 2019'!L7*'QLD Oct 2019'!W7/100)*'QLD Oct 2019'!AQ7,($C$5*E13/'QLD Oct 2019'!AQ7*'QLD Oct 2019'!W7/100)*'QLD Oct 2019'!AQ7))</f>
        <v>1260</v>
      </c>
      <c r="H13" s="123">
        <f>IF(AND('QLD Oct 2019'!L7&gt;0,'QLD Oct 2019'!M7&gt;0),IF($C$5*E13/'QLD Oct 2019'!AQ7&lt;'QLD Oct 2019'!L7,0,IF(($C$5*E13/'QLD Oct 2019'!AQ7-'QLD Oct 2019'!L7)&lt;=('QLD Oct 2019'!M7+'QLD Oct 2019'!L7),((($C$5*E13/'QLD Oct 2019'!AQ7-'QLD Oct 2019'!L7)*'QLD Oct 2019'!X7/100))*'QLD Oct 2019'!AQ7,((('QLD Oct 2019'!M7)*'QLD Oct 2019'!X7/100)*'QLD Oct 2019'!AQ7))),0)</f>
        <v>441.63636363636374</v>
      </c>
      <c r="I13" s="123">
        <f>IF(AND('QLD Oct 2019'!M7&gt;0,'QLD Oct 2019'!N7&gt;0),IF($C$5*E13/'QLD Oct 2019'!AQ7&lt;('QLD Oct 2019'!L7+'QLD Oct 2019'!M7),0,IF(($C$5*E13/'QLD Oct 2019'!AQ7-'QLD Oct 2019'!L7+'QLD Oct 2019'!M7)&lt;=('QLD Oct 2019'!L7+'QLD Oct 2019'!M7+'QLD Oct 2019'!N7),((($C$5*E13/'QLD Oct 2019'!AQ7-('QLD Oct 2019'!L7+'QLD Oct 2019'!M7))*'QLD Oct 2019'!Y7/100))*'QLD Oct 2019'!AQ7,('QLD Oct 2019'!N7*'QLD Oct 2019'!Y7/100)*'QLD Oct 2019'!AQ7)),0)</f>
        <v>0</v>
      </c>
      <c r="J13" s="123">
        <f>IF(AND('QLD Oct 2019'!N7&gt;0,'QLD Oct 2019'!O7&gt;0),IF($C$5*E13/'QLD Oct 2019'!AQ7&lt;('QLD Oct 2019'!L7+'QLD Oct 2019'!M7+'QLD Oct 2019'!N7),0,IF(($C$5*E13/'QLD Oct 2019'!AQ7-'QLD Oct 2019'!L7+'QLD Oct 2019'!M7+'QLD Oct 2019'!N7)&lt;=('QLD Oct 2019'!L7+'QLD Oct 2019'!M7+'QLD Oct 2019'!N7+'QLD Oct 2019'!O7),(($C$5*E13/'QLD Oct 2019'!AQ7-('QLD Oct 2019'!L7+'QLD Oct 2019'!M7+'QLD Oct 2019'!N7))*'QLD Oct 2019'!Z7/100)*'QLD Oct 2019'!AQ7,('QLD Oct 2019'!O7*'QLD Oct 2019'!Z7/100)*'QLD Oct 2019'!AQ7)),0)</f>
        <v>0</v>
      </c>
      <c r="K13" s="123">
        <f>IF(AND('QLD Oct 2019'!O7&gt;0,'QLD Oct 2019'!P7&gt;0),IF($C$5*E13/'QLD Oct 2019'!AQ7&lt;('QLD Oct 2019'!L7+'QLD Oct 2019'!M7+'QLD Oct 2019'!N7+'QLD Oct 2019'!O7),0,IF(($C$5*E13/'QLD Oct 2019'!AQ7-'QLD Oct 2019'!L7+'QLD Oct 2019'!M7+'QLD Oct 2019'!N7+'QLD Oct 2019'!O7)&lt;=('QLD Oct 2019'!L7+'QLD Oct 2019'!M7+'QLD Oct 2019'!N7+'QLD Oct 2019'!O7+'QLD Oct 2019'!P7),(($C$5*E13/'QLD Oct 2019'!AQ7-('QLD Oct 2019'!L7+'QLD Oct 2019'!M7+'QLD Oct 2019'!N7+'QLD Oct 2019'!O7))*'QLD Oct 2019'!AA7/100)*'QLD Oct 2019'!AQ7,('QLD Oct 2019'!P7*'QLD Oct 2019'!AA7/100)*'QLD Oct 2019'!AQ7)),0)</f>
        <v>0</v>
      </c>
      <c r="L13" s="123">
        <f>IF(AND('QLD Oct 2019'!P7&gt;0,'QLD Oct 2019'!O7&gt;0),IF(($C$5*E13/'QLD Oct 2019'!AQ7&lt;SUM('QLD Oct 2019'!L7:P7)),(0),($C$5*E13/'QLD Oct 2019'!AQ7-SUM('QLD Oct 2019'!L7:P7))*'QLD Oct 2019'!AB7/100)* 'QLD Oct 2019'!AQ7,IF(AND('QLD Oct 2019'!O7&gt;0,'QLD Oct 2019'!P7=""),IF(($C$5*E13/'QLD Oct 2019'!AQ7&lt; SUM('QLD Oct 2019'!L7:O7)),(0),($C$5*E13/'QLD Oct 2019'!AQ7-SUM('QLD Oct 2019'!L7:O7))*'QLD Oct 2019'!AA7/100)* 'QLD Oct 2019'!AQ7,IF(AND('QLD Oct 2019'!N7&gt;0,'QLD Oct 2019'!O7=""),IF(($C$5*E13/'QLD Oct 2019'!AQ7&lt; SUM('QLD Oct 2019'!L7:N7)),(0),($C$5*E13/'QLD Oct 2019'!AQ7-SUM('QLD Oct 2019'!L7:N7))*'QLD Oct 2019'!Z7/100)* 'QLD Oct 2019'!AQ7,IF(AND('QLD Oct 2019'!M7&gt;0,'QLD Oct 2019'!N7=""),IF(($C$5*E13/'QLD Oct 2019'!AQ7&lt;'QLD Oct 2019'!M7+'QLD Oct 2019'!L7),(0),(($C$5*E13/'QLD Oct 2019'!AQ7-('QLD Oct 2019'!M7+'QLD Oct 2019'!L7))*'QLD Oct 2019'!Y7/100))*'QLD Oct 2019'!AQ7,IF(AND('QLD Oct 2019'!L7&gt;0,'QLD Oct 2019'!M7=""&gt;0),IF(($C$5*E13/'QLD Oct 2019'!AQ7&lt;'QLD Oct 2019'!L7),(0),($C$5*E13/'QLD Oct 2019'!AQ7-'QLD Oct 2019'!L7)*'QLD Oct 2019'!X7/100)*'QLD Oct 2019'!AQ7,0)))))</f>
        <v>0</v>
      </c>
      <c r="M13" s="123">
        <f>IF('QLD Oct 2019'!K7="",($C$5*F13/'QLD Oct 2019'!AR7*'QLD Oct 2019'!AC7/100)*'QLD Oct 2019'!AR7,IF($C$5*F13/'QLD Oct 2019'!AR7&gt;='QLD Oct 2019'!L7,('QLD Oct 2019'!L7*'QLD Oct 2019'!AC7/100)*'QLD Oct 2019'!AR7,($C$5*F13/'QLD Oct 2019'!AR7*'QLD Oct 2019'!AC7/100)*'QLD Oct 2019'!AR7))</f>
        <v>1260</v>
      </c>
      <c r="N13" s="123">
        <f>IF(AND('QLD Oct 2019'!L7&gt;0,'QLD Oct 2019'!M7&gt;0),IF($C$5*F13/'QLD Oct 2019'!AR7&lt;'QLD Oct 2019'!L7,0,IF(($C$5*F13/'QLD Oct 2019'!AR7-'QLD Oct 2019'!L7)&lt;=('QLD Oct 2019'!M7+'QLD Oct 2019'!L7),((($C$5*F13/'QLD Oct 2019'!AR7-'QLD Oct 2019'!L7)*'QLD Oct 2019'!AD7/100))*'QLD Oct 2019'!AR7,((('QLD Oct 2019'!M7)*'QLD Oct 2019'!AD7/100)*'QLD Oct 2019'!AR7))),0)</f>
        <v>441.63636363636374</v>
      </c>
      <c r="O13" s="123">
        <f>IF(AND('QLD Oct 2019'!M7&gt;0,'QLD Oct 2019'!N7&gt;0),IF($C$5*F13/'QLD Oct 2019'!AR7&lt;('QLD Oct 2019'!L7+'QLD Oct 2019'!M7),0,IF(($C$5*F13/'QLD Oct 2019'!AR7-'QLD Oct 2019'!L7+'QLD Oct 2019'!M7)&lt;=('QLD Oct 2019'!L7+'QLD Oct 2019'!M7+'QLD Oct 2019'!N7),((($C$5*F13/'QLD Oct 2019'!AR7-('QLD Oct 2019'!L7+'QLD Oct 2019'!M7))*'QLD Oct 2019'!AE7/100))*'QLD Oct 2019'!AR7,('QLD Oct 2019'!N7*'QLD Oct 2019'!AE7/100)*'QLD Oct 2019'!AR7)),0)</f>
        <v>0</v>
      </c>
      <c r="P13" s="123">
        <f>IF(AND('QLD Oct 2019'!N7&gt;0,'QLD Oct 2019'!O7&gt;0),IF($C$5*F13/'QLD Oct 2019'!AR7&lt;('QLD Oct 2019'!L7+'QLD Oct 2019'!M7+'QLD Oct 2019'!N7),0,IF(($C$5*F13/'QLD Oct 2019'!AR7-'QLD Oct 2019'!L7+'QLD Oct 2019'!M7+'QLD Oct 2019'!N7)&lt;=('QLD Oct 2019'!L7+'QLD Oct 2019'!M7+'QLD Oct 2019'!N7+'QLD Oct 2019'!O7),(($C$5*F13/'QLD Oct 2019'!AR7-('QLD Oct 2019'!L7+'QLD Oct 2019'!M7+'QLD Oct 2019'!N7))*'QLD Oct 2019'!AF7/100)*'QLD Oct 2019'!AR7,('QLD Oct 2019'!O7*'QLD Oct 2019'!AF7/100)*'QLD Oct 2019'!AR7)),0)</f>
        <v>0</v>
      </c>
      <c r="Q13" s="123">
        <f>IF(AND('QLD Oct 2019'!P7&gt;0,'QLD Oct 2019'!P7&gt;0),IF($C$5*F13/'QLD Oct 2019'!AR7&lt;('QLD Oct 2019'!L7+'QLD Oct 2019'!M7+'QLD Oct 2019'!N7+'QLD Oct 2019'!O7),0,IF(($C$5*F13/'QLD Oct 2019'!AR7-'QLD Oct 2019'!L7+'QLD Oct 2019'!M7+'QLD Oct 2019'!N7+'QLD Oct 2019'!O7)&lt;=('QLD Oct 2019'!L7+'QLD Oct 2019'!M7+'QLD Oct 2019'!N7+'QLD Oct 2019'!O7+'QLD Oct 2019'!P7),(($C$5*F13/'QLD Oct 2019'!AR7-('QLD Oct 2019'!L7+'QLD Oct 2019'!M7+'QLD Oct 2019'!N7+'QLD Oct 2019'!O7))*'QLD Oct 2019'!AG7/100)*'QLD Oct 2019'!AR7,('QLD Oct 2019'!P7*'QLD Oct 2019'!AG7/100)*'QLD Oct 2019'!AR7)),0)</f>
        <v>0</v>
      </c>
      <c r="R13" s="123">
        <f>IF(AND('QLD Oct 2019'!P7&gt;0,'QLD Oct 2019'!O7&gt;0),IF(($C$5*F13/'QLD Oct 2019'!AR7&lt;SUM('QLD Oct 2019'!L7:P7)),(0),($C$5*F13/'QLD Oct 2019'!AR7-SUM('QLD Oct 2019'!L7:P7))*'QLD Oct 2019'!AB7/100)* 'QLD Oct 2019'!AR7,IF(AND('QLD Oct 2019'!O7&gt;0,'QLD Oct 2019'!P7=""),IF(($C$5*F13/'QLD Oct 2019'!AR7&lt; SUM('QLD Oct 2019'!L7:O7)),(0),($C$5*F13/'QLD Oct 2019'!AR7-SUM('QLD Oct 2019'!L7:O7))*'QLD Oct 2019'!AG7/100)* 'QLD Oct 2019'!AR7,IF(AND('QLD Oct 2019'!N7&gt;0,'QLD Oct 2019'!O7=""),IF(($C$5*F13/'QLD Oct 2019'!AR7&lt; SUM('QLD Oct 2019'!L7:N7)),(0),($C$5*F13/'QLD Oct 2019'!AR7-SUM('QLD Oct 2019'!L7:N7))*'QLD Oct 2019'!AF7/100)* 'QLD Oct 2019'!AR7,IF(AND('QLD Oct 2019'!M7&gt;0,'QLD Oct 2019'!N7=""),IF(($C$5*F13/'QLD Oct 2019'!AR7&lt;'QLD Oct 2019'!M7+'QLD Oct 2019'!L7),(0),(($C$5*F13/'QLD Oct 2019'!AR7-('QLD Oct 2019'!M7+'QLD Oct 2019'!L7))*'QLD Oct 2019'!AE7/100))*'QLD Oct 2019'!AR7,IF(AND('QLD Oct 2019'!L7&gt;0,'QLD Oct 2019'!M7=""&gt;0),IF(($C$5*F13/'QLD Oct 2019'!AR7&lt;'QLD Oct 2019'!L7),(0),($C$5*F13/'QLD Oct 2019'!AR7-'QLD Oct 2019'!L7)*'QLD Oct 2019'!AD7/100)*'QLD Oct 2019'!AR7,0)))))</f>
        <v>0</v>
      </c>
      <c r="S13" s="204">
        <f t="shared" si="4"/>
        <v>3403.2727272727279</v>
      </c>
      <c r="T13" s="221">
        <f t="shared" si="5"/>
        <v>3658.7727272727279</v>
      </c>
      <c r="U13" s="126">
        <f t="shared" si="6"/>
        <v>4024.650000000001</v>
      </c>
      <c r="V13" s="127">
        <f>'QLD Oct 2019'!AT7</f>
        <v>0</v>
      </c>
      <c r="W13" s="127">
        <f>'QLD Oct 2019'!AU7</f>
        <v>0</v>
      </c>
      <c r="X13" s="127">
        <f>'QLD Oct 2019'!AV7</f>
        <v>0</v>
      </c>
      <c r="Y13" s="127">
        <f>'QLD Oct 2019'!AW7</f>
        <v>0</v>
      </c>
      <c r="Z13" s="226" t="str">
        <f t="shared" si="9"/>
        <v>No discount</v>
      </c>
      <c r="AA13" s="226" t="str">
        <f t="shared" si="10"/>
        <v>Inclusive</v>
      </c>
      <c r="AB13" s="228">
        <f t="shared" si="0"/>
        <v>3658.7727272727279</v>
      </c>
      <c r="AC13" s="229">
        <f t="shared" si="1"/>
        <v>3658.7727272727279</v>
      </c>
      <c r="AD13" s="230">
        <f t="shared" si="2"/>
        <v>4024.650000000001</v>
      </c>
      <c r="AE13" s="230">
        <f t="shared" si="2"/>
        <v>4024.650000000001</v>
      </c>
      <c r="AF13" s="128">
        <f>'QLD Oct 2019'!BF7</f>
        <v>0</v>
      </c>
      <c r="AG13" s="129" t="str">
        <f>'QLD Oct 2019'!BG7</f>
        <v>n</v>
      </c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</row>
    <row r="14" spans="1:148" ht="20" customHeight="1" thickTop="1" thickBot="1" x14ac:dyDescent="0.25">
      <c r="A14" s="209" t="str">
        <f>'QLD Oct 2019'!D8</f>
        <v>Envestra Northern</v>
      </c>
      <c r="B14" s="208" t="str">
        <f>'QLD Oct 2019'!F8</f>
        <v>Origin Energy</v>
      </c>
      <c r="C14" s="208" t="str">
        <f>'QLD Oct 2019'!G8</f>
        <v>Business Flexi</v>
      </c>
      <c r="D14" s="123">
        <f>365*'QLD Oct 2019'!H8/100</f>
        <v>233.56681818181815</v>
      </c>
      <c r="E14" s="217">
        <f>IF('QLD Oct 2019'!AQ8=3,0.5,IF('QLD Oct 2019'!AQ8=2,0.33,0))</f>
        <v>0.5</v>
      </c>
      <c r="F14" s="217">
        <f t="shared" si="3"/>
        <v>0.5</v>
      </c>
      <c r="G14" s="123">
        <f>IF('QLD Oct 2019'!K8="",($C$5*E14/'QLD Oct 2019'!AQ8*'QLD Oct 2019'!W8/100)*'QLD Oct 2019'!AQ8,IF($C$5*E14/'QLD Oct 2019'!AQ8&gt;='QLD Oct 2019'!L8,('QLD Oct 2019'!L8*'QLD Oct 2019'!W8/100)*'QLD Oct 2019'!AQ8,($C$5*E14/'QLD Oct 2019'!AQ8*'QLD Oct 2019'!W8/100)*'QLD Oct 2019'!AQ8))</f>
        <v>1495.6363636363635</v>
      </c>
      <c r="H14" s="123">
        <f>IF(AND('QLD Oct 2019'!L8&gt;0,'QLD Oct 2019'!M8&gt;0),IF($C$5*E14/'QLD Oct 2019'!AQ8&lt;'QLD Oct 2019'!L8,0,IF(($C$5*E14/'QLD Oct 2019'!AQ8-'QLD Oct 2019'!L8)&lt;=('QLD Oct 2019'!M8+'QLD Oct 2019'!L8),((($C$5*E14/'QLD Oct 2019'!AQ8-'QLD Oct 2019'!L8)*'QLD Oct 2019'!X8/100))*'QLD Oct 2019'!AQ8,((('QLD Oct 2019'!M8)*'QLD Oct 2019'!X8/100)*'QLD Oct 2019'!AQ8))),0)</f>
        <v>546.00000000000011</v>
      </c>
      <c r="I14" s="123">
        <f>IF(AND('QLD Oct 2019'!M8&gt;0,'QLD Oct 2019'!N8&gt;0),IF($C$5*E14/'QLD Oct 2019'!AQ8&lt;('QLD Oct 2019'!L8+'QLD Oct 2019'!M8),0,IF(($C$5*E14/'QLD Oct 2019'!AQ8-'QLD Oct 2019'!L8+'QLD Oct 2019'!M8)&lt;=('QLD Oct 2019'!L8+'QLD Oct 2019'!M8+'QLD Oct 2019'!N8),((($C$5*E14/'QLD Oct 2019'!AQ8-('QLD Oct 2019'!L8+'QLD Oct 2019'!M8))*'QLD Oct 2019'!Y8/100))*'QLD Oct 2019'!AQ8,('QLD Oct 2019'!N8*'QLD Oct 2019'!Y8/100)*'QLD Oct 2019'!AQ8)),0)</f>
        <v>0</v>
      </c>
      <c r="J14" s="123">
        <f>IF(AND('QLD Oct 2019'!N8&gt;0,'QLD Oct 2019'!O8&gt;0),IF($C$5*E14/'QLD Oct 2019'!AQ8&lt;('QLD Oct 2019'!L8+'QLD Oct 2019'!M8+'QLD Oct 2019'!N8),0,IF(($C$5*E14/'QLD Oct 2019'!AQ8-'QLD Oct 2019'!L8+'QLD Oct 2019'!M8+'QLD Oct 2019'!N8)&lt;=('QLD Oct 2019'!L8+'QLD Oct 2019'!M8+'QLD Oct 2019'!N8+'QLD Oct 2019'!O8),(($C$5*E14/'QLD Oct 2019'!AQ8-('QLD Oct 2019'!L8+'QLD Oct 2019'!M8+'QLD Oct 2019'!N8))*'QLD Oct 2019'!Z8/100)*'QLD Oct 2019'!AQ8,('QLD Oct 2019'!O8*'QLD Oct 2019'!Z8/100)*'QLD Oct 2019'!AQ8)),0)</f>
        <v>0</v>
      </c>
      <c r="K14" s="123">
        <f>IF(AND('QLD Oct 2019'!O8&gt;0,'QLD Oct 2019'!P8&gt;0),IF($C$5*E14/'QLD Oct 2019'!AQ8&lt;('QLD Oct 2019'!L8+'QLD Oct 2019'!M8+'QLD Oct 2019'!N8+'QLD Oct 2019'!O8),0,IF(($C$5*E14/'QLD Oct 2019'!AQ8-'QLD Oct 2019'!L8+'QLD Oct 2019'!M8+'QLD Oct 2019'!N8+'QLD Oct 2019'!O8)&lt;=('QLD Oct 2019'!L8+'QLD Oct 2019'!M8+'QLD Oct 2019'!N8+'QLD Oct 2019'!O8+'QLD Oct 2019'!P8),(($C$5*E14/'QLD Oct 2019'!AQ8-('QLD Oct 2019'!L8+'QLD Oct 2019'!M8+'QLD Oct 2019'!N8+'QLD Oct 2019'!O8))*'QLD Oct 2019'!AA8/100)*'QLD Oct 2019'!AQ8,('QLD Oct 2019'!P8*'QLD Oct 2019'!AA8/100)*'QLD Oct 2019'!AQ8)),0)</f>
        <v>0</v>
      </c>
      <c r="L14" s="123">
        <f>IF(AND('QLD Oct 2019'!P8&gt;0,'QLD Oct 2019'!O8&gt;0),IF(($C$5*E14/'QLD Oct 2019'!AQ8&lt;SUM('QLD Oct 2019'!L8:P8)),(0),($C$5*E14/'QLD Oct 2019'!AQ8-SUM('QLD Oct 2019'!L8:P8))*'QLD Oct 2019'!AB8/100)* 'QLD Oct 2019'!AQ8,IF(AND('QLD Oct 2019'!O8&gt;0,'QLD Oct 2019'!P8=""),IF(($C$5*E14/'QLD Oct 2019'!AQ8&lt; SUM('QLD Oct 2019'!L8:O8)),(0),($C$5*E14/'QLD Oct 2019'!AQ8-SUM('QLD Oct 2019'!L8:O8))*'QLD Oct 2019'!AA8/100)* 'QLD Oct 2019'!AQ8,IF(AND('QLD Oct 2019'!N8&gt;0,'QLD Oct 2019'!O8=""),IF(($C$5*E14/'QLD Oct 2019'!AQ8&lt; SUM('QLD Oct 2019'!L8:N8)),(0),($C$5*E14/'QLD Oct 2019'!AQ8-SUM('QLD Oct 2019'!L8:N8))*'QLD Oct 2019'!Z8/100)* 'QLD Oct 2019'!AQ8,IF(AND('QLD Oct 2019'!M8&gt;0,'QLD Oct 2019'!N8=""),IF(($C$5*E14/'QLD Oct 2019'!AQ8&lt;'QLD Oct 2019'!M8+'QLD Oct 2019'!L8),(0),(($C$5*E14/'QLD Oct 2019'!AQ8-('QLD Oct 2019'!M8+'QLD Oct 2019'!L8))*'QLD Oct 2019'!Y8/100))*'QLD Oct 2019'!AQ8,IF(AND('QLD Oct 2019'!L8&gt;0,'QLD Oct 2019'!M8=""&gt;0),IF(($C$5*E14/'QLD Oct 2019'!AQ8&lt;'QLD Oct 2019'!L8),(0),($C$5*E14/'QLD Oct 2019'!AQ8-'QLD Oct 2019'!L8)*'QLD Oct 2019'!X8/100)*'QLD Oct 2019'!AQ8,0)))))</f>
        <v>0</v>
      </c>
      <c r="M14" s="123">
        <f>IF('QLD Oct 2019'!K8="",($C$5*F14/'QLD Oct 2019'!AR8*'QLD Oct 2019'!AC8/100)*'QLD Oct 2019'!AR8,IF($C$5*F14/'QLD Oct 2019'!AR8&gt;='QLD Oct 2019'!L8,('QLD Oct 2019'!L8*'QLD Oct 2019'!AC8/100)*'QLD Oct 2019'!AR8,($C$5*F14/'QLD Oct 2019'!AR8*'QLD Oct 2019'!AC8/100)*'QLD Oct 2019'!AR8))</f>
        <v>1495.6363636363635</v>
      </c>
      <c r="N14" s="123">
        <f>IF(AND('QLD Oct 2019'!L8&gt;0,'QLD Oct 2019'!M8&gt;0),IF($C$5*F14/'QLD Oct 2019'!AR8&lt;'QLD Oct 2019'!L8,0,IF(($C$5*F14/'QLD Oct 2019'!AR8-'QLD Oct 2019'!L8)&lt;=('QLD Oct 2019'!M8+'QLD Oct 2019'!L8),((($C$5*F14/'QLD Oct 2019'!AR8-'QLD Oct 2019'!L8)*'QLD Oct 2019'!AD8/100))*'QLD Oct 2019'!AR8,((('QLD Oct 2019'!M8)*'QLD Oct 2019'!AD8/100)*'QLD Oct 2019'!AR8))),0)</f>
        <v>546.00000000000011</v>
      </c>
      <c r="O14" s="123">
        <f>IF(AND('QLD Oct 2019'!M8&gt;0,'QLD Oct 2019'!N8&gt;0),IF($C$5*F14/'QLD Oct 2019'!AR8&lt;('QLD Oct 2019'!L8+'QLD Oct 2019'!M8),0,IF(($C$5*F14/'QLD Oct 2019'!AR8-'QLD Oct 2019'!L8+'QLD Oct 2019'!M8)&lt;=('QLD Oct 2019'!L8+'QLD Oct 2019'!M8+'QLD Oct 2019'!N8),((($C$5*F14/'QLD Oct 2019'!AR8-('QLD Oct 2019'!L8+'QLD Oct 2019'!M8))*'QLD Oct 2019'!AE8/100))*'QLD Oct 2019'!AR8,('QLD Oct 2019'!N8*'QLD Oct 2019'!AE8/100)*'QLD Oct 2019'!AR8)),0)</f>
        <v>0</v>
      </c>
      <c r="P14" s="123">
        <f>IF(AND('QLD Oct 2019'!N8&gt;0,'QLD Oct 2019'!O8&gt;0),IF($C$5*F14/'QLD Oct 2019'!AR8&lt;('QLD Oct 2019'!L8+'QLD Oct 2019'!M8+'QLD Oct 2019'!N8),0,IF(($C$5*F14/'QLD Oct 2019'!AR8-'QLD Oct 2019'!L8+'QLD Oct 2019'!M8+'QLD Oct 2019'!N8)&lt;=('QLD Oct 2019'!L8+'QLD Oct 2019'!M8+'QLD Oct 2019'!N8+'QLD Oct 2019'!O8),(($C$5*F14/'QLD Oct 2019'!AR8-('QLD Oct 2019'!L8+'QLD Oct 2019'!M8+'QLD Oct 2019'!N8))*'QLD Oct 2019'!AF8/100)*'QLD Oct 2019'!AR8,('QLD Oct 2019'!O8*'QLD Oct 2019'!AF8/100)*'QLD Oct 2019'!AR8)),0)</f>
        <v>0</v>
      </c>
      <c r="Q14" s="123">
        <f>IF(AND('QLD Oct 2019'!P8&gt;0,'QLD Oct 2019'!P8&gt;0),IF($C$5*F14/'QLD Oct 2019'!AR8&lt;('QLD Oct 2019'!L8+'QLD Oct 2019'!M8+'QLD Oct 2019'!N8+'QLD Oct 2019'!O8),0,IF(($C$5*F14/'QLD Oct 2019'!AR8-'QLD Oct 2019'!L8+'QLD Oct 2019'!M8+'QLD Oct 2019'!N8+'QLD Oct 2019'!O8)&lt;=('QLD Oct 2019'!L8+'QLD Oct 2019'!M8+'QLD Oct 2019'!N8+'QLD Oct 2019'!O8+'QLD Oct 2019'!P8),(($C$5*F14/'QLD Oct 2019'!AR8-('QLD Oct 2019'!L8+'QLD Oct 2019'!M8+'QLD Oct 2019'!N8+'QLD Oct 2019'!O8))*'QLD Oct 2019'!AG8/100)*'QLD Oct 2019'!AR8,('QLD Oct 2019'!P8*'QLD Oct 2019'!AG8/100)*'QLD Oct 2019'!AR8)),0)</f>
        <v>0</v>
      </c>
      <c r="R14" s="123">
        <f>IF(AND('QLD Oct 2019'!P8&gt;0,'QLD Oct 2019'!O8&gt;0),IF(($C$5*F14/'QLD Oct 2019'!AR8&lt;SUM('QLD Oct 2019'!L8:P8)),(0),($C$5*F14/'QLD Oct 2019'!AR8-SUM('QLD Oct 2019'!L8:P8))*'QLD Oct 2019'!AB8/100)* 'QLD Oct 2019'!AR8,IF(AND('QLD Oct 2019'!O8&gt;0,'QLD Oct 2019'!P8=""),IF(($C$5*F14/'QLD Oct 2019'!AR8&lt; SUM('QLD Oct 2019'!L8:O8)),(0),($C$5*F14/'QLD Oct 2019'!AR8-SUM('QLD Oct 2019'!L8:O8))*'QLD Oct 2019'!AG8/100)* 'QLD Oct 2019'!AR8,IF(AND('QLD Oct 2019'!N8&gt;0,'QLD Oct 2019'!O8=""),IF(($C$5*F14/'QLD Oct 2019'!AR8&lt; SUM('QLD Oct 2019'!L8:N8)),(0),($C$5*F14/'QLD Oct 2019'!AR8-SUM('QLD Oct 2019'!L8:N8))*'QLD Oct 2019'!AF8/100)* 'QLD Oct 2019'!AR8,IF(AND('QLD Oct 2019'!M8&gt;0,'QLD Oct 2019'!N8=""),IF(($C$5*F14/'QLD Oct 2019'!AR8&lt;'QLD Oct 2019'!M8+'QLD Oct 2019'!L8),(0),(($C$5*F14/'QLD Oct 2019'!AR8-('QLD Oct 2019'!M8+'QLD Oct 2019'!L8))*'QLD Oct 2019'!AE8/100))*'QLD Oct 2019'!AR8,IF(AND('QLD Oct 2019'!L8&gt;0,'QLD Oct 2019'!M8=""&gt;0),IF(($C$5*F14/'QLD Oct 2019'!AR8&lt;'QLD Oct 2019'!L8),(0),($C$5*F14/'QLD Oct 2019'!AR8-'QLD Oct 2019'!L8)*'QLD Oct 2019'!AD8/100)*'QLD Oct 2019'!AR8,0)))))</f>
        <v>0</v>
      </c>
      <c r="S14" s="204">
        <f t="shared" si="4"/>
        <v>4083.272727272727</v>
      </c>
      <c r="T14" s="221">
        <f t="shared" si="5"/>
        <v>4316.8395454545453</v>
      </c>
      <c r="U14" s="126">
        <f t="shared" si="6"/>
        <v>4748.5235000000002</v>
      </c>
      <c r="V14" s="127">
        <f>'QLD Oct 2019'!AT8</f>
        <v>6</v>
      </c>
      <c r="W14" s="127">
        <f>'QLD Oct 2019'!AU8</f>
        <v>0</v>
      </c>
      <c r="X14" s="127">
        <f>'QLD Oct 2019'!AV8</f>
        <v>0</v>
      </c>
      <c r="Y14" s="127">
        <f>'QLD Oct 2019'!AW8</f>
        <v>0</v>
      </c>
      <c r="Z14" s="226" t="str">
        <f t="shared" si="9"/>
        <v>Guaranteed off bill</v>
      </c>
      <c r="AA14" s="226" t="str">
        <f t="shared" si="10"/>
        <v>Inclusive</v>
      </c>
      <c r="AB14" s="228">
        <f t="shared" si="0"/>
        <v>4057.8291727272731</v>
      </c>
      <c r="AC14" s="229">
        <f t="shared" si="1"/>
        <v>4057.8291727272731</v>
      </c>
      <c r="AD14" s="230">
        <f t="shared" si="2"/>
        <v>4463.6120900000005</v>
      </c>
      <c r="AE14" s="230">
        <f t="shared" si="2"/>
        <v>4463.6120900000005</v>
      </c>
      <c r="AF14" s="128">
        <f>'QLD Oct 2019'!BF8</f>
        <v>12</v>
      </c>
      <c r="AG14" s="129" t="str">
        <f>'QLD Oct 2019'!BG8</f>
        <v>y</v>
      </c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</row>
    <row r="15" spans="1:148" ht="20" customHeight="1" thickTop="1" x14ac:dyDescent="0.2">
      <c r="A15" s="347" t="str">
        <f>'QLD Oct 2019'!D9</f>
        <v>Envestra Wide Bay</v>
      </c>
      <c r="B15" s="207" t="str">
        <f>'QLD Oct 2019'!F9</f>
        <v>AGL</v>
      </c>
      <c r="C15" s="207" t="str">
        <f>'QLD Oct 2019'!G9</f>
        <v>Business Essential Saver</v>
      </c>
      <c r="D15" s="115">
        <f>365*'QLD Oct 2019'!H9/100</f>
        <v>236.61954545454543</v>
      </c>
      <c r="E15" s="216">
        <f>IF('QLD Oct 2019'!AQ9=3,0.5,IF('QLD Oct 2019'!AQ9=2,0.33,0))</f>
        <v>0.5</v>
      </c>
      <c r="F15" s="216">
        <f t="shared" si="3"/>
        <v>0.5</v>
      </c>
      <c r="G15" s="115">
        <f>IF('QLD Oct 2019'!K9="",($C$5*E15/'QLD Oct 2019'!AQ9*'QLD Oct 2019'!W9/100)*'QLD Oct 2019'!AQ9,IF($C$5*E15/'QLD Oct 2019'!AQ9&gt;='QLD Oct 2019'!L9,('QLD Oct 2019'!L9*'QLD Oct 2019'!W9/100)*'QLD Oct 2019'!AQ9,($C$5*E15/'QLD Oct 2019'!AQ9*'QLD Oct 2019'!W9/100)*'QLD Oct 2019'!AQ9))</f>
        <v>1645.4545454545455</v>
      </c>
      <c r="H15" s="115">
        <f>IF(AND('QLD Oct 2019'!L9&gt;0,'QLD Oct 2019'!M9&gt;0),IF($C$5*E15/'QLD Oct 2019'!AQ9&lt;'QLD Oct 2019'!L9,0,IF(($C$5*E15/'QLD Oct 2019'!AQ9-'QLD Oct 2019'!L9)&lt;=('QLD Oct 2019'!M9+'QLD Oct 2019'!L9),((($C$5*E15/'QLD Oct 2019'!AQ9-'QLD Oct 2019'!L9)*'QLD Oct 2019'!X9/100))*'QLD Oct 2019'!AQ9,((('QLD Oct 2019'!M9)*'QLD Oct 2019'!X9/100)*'QLD Oct 2019'!AQ9))),0)</f>
        <v>0</v>
      </c>
      <c r="I15" s="115">
        <f>IF(AND('QLD Oct 2019'!M9&gt;0,'QLD Oct 2019'!N9&gt;0),IF($C$5*E15/'QLD Oct 2019'!AQ9&lt;('QLD Oct 2019'!L9+'QLD Oct 2019'!M9),0,IF(($C$5*E15/'QLD Oct 2019'!AQ9-'QLD Oct 2019'!L9+'QLD Oct 2019'!M9)&lt;=('QLD Oct 2019'!L9+'QLD Oct 2019'!M9+'QLD Oct 2019'!N9),((($C$5*E15/'QLD Oct 2019'!AQ9-('QLD Oct 2019'!L9+'QLD Oct 2019'!M9))*'QLD Oct 2019'!Y9/100))*'QLD Oct 2019'!AQ9,('QLD Oct 2019'!N9*'QLD Oct 2019'!Y9/100)*'QLD Oct 2019'!AQ9)),0)</f>
        <v>0</v>
      </c>
      <c r="J15" s="115">
        <f>IF(AND('QLD Oct 2019'!N9&gt;0,'QLD Oct 2019'!O9&gt;0),IF($C$5*E15/'QLD Oct 2019'!AQ9&lt;('QLD Oct 2019'!L9+'QLD Oct 2019'!M9+'QLD Oct 2019'!N9),0,IF(($C$5*E15/'QLD Oct 2019'!AQ9-'QLD Oct 2019'!L9+'QLD Oct 2019'!M9+'QLD Oct 2019'!N9)&lt;=('QLD Oct 2019'!L9+'QLD Oct 2019'!M9+'QLD Oct 2019'!N9+'QLD Oct 2019'!O9),(($C$5*E15/'QLD Oct 2019'!AQ9-('QLD Oct 2019'!L9+'QLD Oct 2019'!M9+'QLD Oct 2019'!N9))*'QLD Oct 2019'!Z9/100)*'QLD Oct 2019'!AQ9,('QLD Oct 2019'!O9*'QLD Oct 2019'!Z9/100)*'QLD Oct 2019'!AQ9)),0)</f>
        <v>0</v>
      </c>
      <c r="K15" s="115">
        <f>IF(AND('QLD Oct 2019'!O9&gt;0,'QLD Oct 2019'!P9&gt;0),IF($C$5*E15/'QLD Oct 2019'!AQ9&lt;('QLD Oct 2019'!L9+'QLD Oct 2019'!M9+'QLD Oct 2019'!N9+'QLD Oct 2019'!O9),0,IF(($C$5*E15/'QLD Oct 2019'!AQ9-'QLD Oct 2019'!L9+'QLD Oct 2019'!M9+'QLD Oct 2019'!N9+'QLD Oct 2019'!O9)&lt;=('QLD Oct 2019'!L9+'QLD Oct 2019'!M9+'QLD Oct 2019'!N9+'QLD Oct 2019'!O9+'QLD Oct 2019'!P9),(($C$5*E15/'QLD Oct 2019'!AQ9-('QLD Oct 2019'!L9+'QLD Oct 2019'!M9+'QLD Oct 2019'!N9+'QLD Oct 2019'!O9))*'QLD Oct 2019'!AA9/100)*'QLD Oct 2019'!AQ9,('QLD Oct 2019'!P9*'QLD Oct 2019'!AA9/100)*'QLD Oct 2019'!AQ9)),0)</f>
        <v>0</v>
      </c>
      <c r="L15" s="115">
        <f>IF(AND('QLD Oct 2019'!P9&gt;0,'QLD Oct 2019'!O9&gt;0),IF(($C$5*E15/'QLD Oct 2019'!AQ9&lt;SUM('QLD Oct 2019'!L9:P9)),(0),($C$5*E15/'QLD Oct 2019'!AQ9-SUM('QLD Oct 2019'!L9:P9))*'QLD Oct 2019'!AB9/100)* 'QLD Oct 2019'!AQ9,IF(AND('QLD Oct 2019'!O9&gt;0,'QLD Oct 2019'!P9=""),IF(($C$5*E15/'QLD Oct 2019'!AQ9&lt; SUM('QLD Oct 2019'!L9:O9)),(0),($C$5*E15/'QLD Oct 2019'!AQ9-SUM('QLD Oct 2019'!L9:O9))*'QLD Oct 2019'!AA9/100)* 'QLD Oct 2019'!AQ9,IF(AND('QLD Oct 2019'!N9&gt;0,'QLD Oct 2019'!O9=""),IF(($C$5*E15/'QLD Oct 2019'!AQ9&lt; SUM('QLD Oct 2019'!L9:N9)),(0),($C$5*E15/'QLD Oct 2019'!AQ9-SUM('QLD Oct 2019'!L9:N9))*'QLD Oct 2019'!Z9/100)* 'QLD Oct 2019'!AQ9,IF(AND('QLD Oct 2019'!M9&gt;0,'QLD Oct 2019'!N9=""),IF(($C$5*E15/'QLD Oct 2019'!AQ9&lt;'QLD Oct 2019'!M9+'QLD Oct 2019'!L9),(0),(($C$5*E15/'QLD Oct 2019'!AQ9-('QLD Oct 2019'!M9+'QLD Oct 2019'!L9))*'QLD Oct 2019'!Y9/100))*'QLD Oct 2019'!AQ9,IF(AND('QLD Oct 2019'!L9&gt;0,'QLD Oct 2019'!M9=""&gt;0),IF(($C$5*E15/'QLD Oct 2019'!AQ9&lt;'QLD Oct 2019'!L9),(0),($C$5*E15/'QLD Oct 2019'!AQ9-'QLD Oct 2019'!L9)*'QLD Oct 2019'!X9/100)*'QLD Oct 2019'!AQ9,0)))))</f>
        <v>0</v>
      </c>
      <c r="M15" s="115">
        <f>IF('QLD Oct 2019'!K9="",($C$5*F15/'QLD Oct 2019'!AR9*'QLD Oct 2019'!AC9/100)*'QLD Oct 2019'!AR9,IF($C$5*F15/'QLD Oct 2019'!AR9&gt;='QLD Oct 2019'!L9,('QLD Oct 2019'!L9*'QLD Oct 2019'!AC9/100)*'QLD Oct 2019'!AR9,($C$5*F15/'QLD Oct 2019'!AR9*'QLD Oct 2019'!AC9/100)*'QLD Oct 2019'!AR9))</f>
        <v>1645.4545454545455</v>
      </c>
      <c r="N15" s="115">
        <f>IF(AND('QLD Oct 2019'!L9&gt;0,'QLD Oct 2019'!M9&gt;0),IF($C$5*F15/'QLD Oct 2019'!AR9&lt;'QLD Oct 2019'!L9,0,IF(($C$5*F15/'QLD Oct 2019'!AR9-'QLD Oct 2019'!L9)&lt;=('QLD Oct 2019'!M9+'QLD Oct 2019'!L9),((($C$5*F15/'QLD Oct 2019'!AR9-'QLD Oct 2019'!L9)*'QLD Oct 2019'!AD9/100))*'QLD Oct 2019'!AR9,((('QLD Oct 2019'!M9)*'QLD Oct 2019'!AD9/100)*'QLD Oct 2019'!AR9))),0)</f>
        <v>0</v>
      </c>
      <c r="O15" s="115">
        <f>IF(AND('QLD Oct 2019'!M9&gt;0,'QLD Oct 2019'!N9&gt;0),IF($C$5*F15/'QLD Oct 2019'!AR9&lt;('QLD Oct 2019'!L9+'QLD Oct 2019'!M9),0,IF(($C$5*F15/'QLD Oct 2019'!AR9-'QLD Oct 2019'!L9+'QLD Oct 2019'!M9)&lt;=('QLD Oct 2019'!L9+'QLD Oct 2019'!M9+'QLD Oct 2019'!N9),((($C$5*F15/'QLD Oct 2019'!AR9-('QLD Oct 2019'!L9+'QLD Oct 2019'!M9))*'QLD Oct 2019'!AE9/100))*'QLD Oct 2019'!AR9,('QLD Oct 2019'!N9*'QLD Oct 2019'!AE9/100)*'QLD Oct 2019'!AR9)),0)</f>
        <v>0</v>
      </c>
      <c r="P15" s="115">
        <f>IF(AND('QLD Oct 2019'!N9&gt;0,'QLD Oct 2019'!O9&gt;0),IF($C$5*F15/'QLD Oct 2019'!AR9&lt;('QLD Oct 2019'!L9+'QLD Oct 2019'!M9+'QLD Oct 2019'!N9),0,IF(($C$5*F15/'QLD Oct 2019'!AR9-'QLD Oct 2019'!L9+'QLD Oct 2019'!M9+'QLD Oct 2019'!N9)&lt;=('QLD Oct 2019'!L9+'QLD Oct 2019'!M9+'QLD Oct 2019'!N9+'QLD Oct 2019'!O9),(($C$5*F15/'QLD Oct 2019'!AR9-('QLD Oct 2019'!L9+'QLD Oct 2019'!M9+'QLD Oct 2019'!N9))*'QLD Oct 2019'!AF9/100)*'QLD Oct 2019'!AR9,('QLD Oct 2019'!O9*'QLD Oct 2019'!AF9/100)*'QLD Oct 2019'!AR9)),0)</f>
        <v>0</v>
      </c>
      <c r="Q15" s="115">
        <f>IF(AND('QLD Oct 2019'!P9&gt;0,'QLD Oct 2019'!P9&gt;0),IF($C$5*F15/'QLD Oct 2019'!AR9&lt;('QLD Oct 2019'!L9+'QLD Oct 2019'!M9+'QLD Oct 2019'!N9+'QLD Oct 2019'!O9),0,IF(($C$5*F15/'QLD Oct 2019'!AR9-'QLD Oct 2019'!L9+'QLD Oct 2019'!M9+'QLD Oct 2019'!N9+'QLD Oct 2019'!O9)&lt;=('QLD Oct 2019'!L9+'QLD Oct 2019'!M9+'QLD Oct 2019'!N9+'QLD Oct 2019'!O9+'QLD Oct 2019'!P9),(($C$5*F15/'QLD Oct 2019'!AR9-('QLD Oct 2019'!L9+'QLD Oct 2019'!M9+'QLD Oct 2019'!N9+'QLD Oct 2019'!O9))*'QLD Oct 2019'!AG9/100)*'QLD Oct 2019'!AR9,('QLD Oct 2019'!P9*'QLD Oct 2019'!AG9/100)*'QLD Oct 2019'!AR9)),0)</f>
        <v>0</v>
      </c>
      <c r="R15" s="115">
        <f>IF(AND('QLD Oct 2019'!P9&gt;0,'QLD Oct 2019'!O9&gt;0),IF(($C$5*F15/'QLD Oct 2019'!AR9&lt;SUM('QLD Oct 2019'!L9:P9)),(0),($C$5*F15/'QLD Oct 2019'!AR9-SUM('QLD Oct 2019'!L9:P9))*'QLD Oct 2019'!AB9/100)* 'QLD Oct 2019'!AR9,IF(AND('QLD Oct 2019'!O9&gt;0,'QLD Oct 2019'!P9=""),IF(($C$5*F15/'QLD Oct 2019'!AR9&lt; SUM('QLD Oct 2019'!L9:O9)),(0),($C$5*F15/'QLD Oct 2019'!AR9-SUM('QLD Oct 2019'!L9:O9))*'QLD Oct 2019'!AG9/100)* 'QLD Oct 2019'!AR9,IF(AND('QLD Oct 2019'!N9&gt;0,'QLD Oct 2019'!O9=""),IF(($C$5*F15/'QLD Oct 2019'!AR9&lt; SUM('QLD Oct 2019'!L9:N9)),(0),($C$5*F15/'QLD Oct 2019'!AR9-SUM('QLD Oct 2019'!L9:N9))*'QLD Oct 2019'!AF9/100)* 'QLD Oct 2019'!AR9,IF(AND('QLD Oct 2019'!M9&gt;0,'QLD Oct 2019'!N9=""),IF(($C$5*F15/'QLD Oct 2019'!AR9&lt;'QLD Oct 2019'!M9+'QLD Oct 2019'!L9),(0),(($C$5*F15/'QLD Oct 2019'!AR9-('QLD Oct 2019'!M9+'QLD Oct 2019'!L9))*'QLD Oct 2019'!AE9/100))*'QLD Oct 2019'!AR9,IF(AND('QLD Oct 2019'!L9&gt;0,'QLD Oct 2019'!M9=""&gt;0),IF(($C$5*F15/'QLD Oct 2019'!AR9&lt;'QLD Oct 2019'!L9),(0),($C$5*F15/'QLD Oct 2019'!AR9-'QLD Oct 2019'!L9)*'QLD Oct 2019'!AD9/100)*'QLD Oct 2019'!AR9,0)))))</f>
        <v>0</v>
      </c>
      <c r="S15" s="193">
        <f t="shared" si="4"/>
        <v>3290.909090909091</v>
      </c>
      <c r="T15" s="220">
        <f t="shared" si="5"/>
        <v>3527.5286363636365</v>
      </c>
      <c r="U15" s="118">
        <f t="shared" si="6"/>
        <v>3880.2815000000005</v>
      </c>
      <c r="V15" s="119">
        <f>'QLD Oct 2019'!AT9</f>
        <v>0</v>
      </c>
      <c r="W15" s="119">
        <f>'QLD Oct 2019'!AU9</f>
        <v>0</v>
      </c>
      <c r="X15" s="119">
        <f>'QLD Oct 2019'!AV9</f>
        <v>0</v>
      </c>
      <c r="Y15" s="119">
        <f>'QLD Oct 2019'!AW9</f>
        <v>0</v>
      </c>
      <c r="Z15" s="225" t="str">
        <f t="shared" si="9"/>
        <v>No discount</v>
      </c>
      <c r="AA15" s="225" t="str">
        <f t="shared" si="10"/>
        <v>Exclusive</v>
      </c>
      <c r="AB15" s="195">
        <f t="shared" si="0"/>
        <v>3527.5286363636365</v>
      </c>
      <c r="AC15" s="195">
        <f t="shared" si="1"/>
        <v>3527.5286363636365</v>
      </c>
      <c r="AD15" s="196">
        <f t="shared" si="2"/>
        <v>3880.2815000000005</v>
      </c>
      <c r="AE15" s="196">
        <f t="shared" si="2"/>
        <v>3880.2815000000005</v>
      </c>
      <c r="AF15" s="120">
        <f>'QLD Oct 2019'!BF9</f>
        <v>0</v>
      </c>
      <c r="AG15" s="121" t="str">
        <f>'QLD Oct 2019'!BG9</f>
        <v>n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</row>
    <row r="16" spans="1:148" ht="20" customHeight="1" thickBot="1" x14ac:dyDescent="0.25">
      <c r="A16" s="351"/>
      <c r="B16" s="210" t="str">
        <f>'QLD Oct 2019'!F10</f>
        <v>Origin Energy</v>
      </c>
      <c r="C16" s="210" t="str">
        <f>'QLD Oct 2019'!G10</f>
        <v>Business Flexi</v>
      </c>
      <c r="D16" s="139">
        <f>365*'QLD Oct 2019'!H10/100</f>
        <v>239.43999999999997</v>
      </c>
      <c r="E16" s="218">
        <f>IF('QLD Oct 2019'!AQ10=3,0.5,IF('QLD Oct 2019'!AQ10=2,0.33,0))</f>
        <v>0.5</v>
      </c>
      <c r="F16" s="218">
        <f t="shared" si="3"/>
        <v>0.5</v>
      </c>
      <c r="G16" s="139">
        <f>IF('QLD Oct 2019'!K10="",($C$5*E16/'QLD Oct 2019'!AQ10*'QLD Oct 2019'!W10/100)*'QLD Oct 2019'!AQ10,IF($C$5*E16/'QLD Oct 2019'!AQ10&gt;='QLD Oct 2019'!L10,('QLD Oct 2019'!L10*'QLD Oct 2019'!W10/100)*'QLD Oct 2019'!AQ10,($C$5*E16/'QLD Oct 2019'!AQ10*'QLD Oct 2019'!W10/100)*'QLD Oct 2019'!AQ10))</f>
        <v>1420.363636363636</v>
      </c>
      <c r="H16" s="139">
        <f>IF(AND('QLD Oct 2019'!L10&gt;0,'QLD Oct 2019'!M10&gt;0),IF($C$5*E16/'QLD Oct 2019'!AQ10&lt;'QLD Oct 2019'!L10,0,IF(($C$5*E16/'QLD Oct 2019'!AQ10-'QLD Oct 2019'!L10)&lt;=('QLD Oct 2019'!M10+'QLD Oct 2019'!L10),((($C$5*E16/'QLD Oct 2019'!AQ10-'QLD Oct 2019'!L10)*'QLD Oct 2019'!X10/100))*'QLD Oct 2019'!AQ10,((('QLD Oct 2019'!M10)*'QLD Oct 2019'!X10/100)*'QLD Oct 2019'!AQ10))),0)</f>
        <v>509.09090909090912</v>
      </c>
      <c r="I16" s="139">
        <f>IF(AND('QLD Oct 2019'!M10&gt;0,'QLD Oct 2019'!N10&gt;0),IF($C$5*E16/'QLD Oct 2019'!AQ10&lt;('QLD Oct 2019'!L10+'QLD Oct 2019'!M10),0,IF(($C$5*E16/'QLD Oct 2019'!AQ10-'QLD Oct 2019'!L10+'QLD Oct 2019'!M10)&lt;=('QLD Oct 2019'!L10+'QLD Oct 2019'!M10+'QLD Oct 2019'!N10),((($C$5*E16/'QLD Oct 2019'!AQ10-('QLD Oct 2019'!L10+'QLD Oct 2019'!M10))*'QLD Oct 2019'!Y10/100))*'QLD Oct 2019'!AQ10,('QLD Oct 2019'!N10*'QLD Oct 2019'!Y10/100)*'QLD Oct 2019'!AQ10)),0)</f>
        <v>0</v>
      </c>
      <c r="J16" s="139">
        <f>IF(AND('QLD Oct 2019'!N10&gt;0,'QLD Oct 2019'!O10&gt;0),IF($C$5*E16/'QLD Oct 2019'!AQ10&lt;('QLD Oct 2019'!L10+'QLD Oct 2019'!M10+'QLD Oct 2019'!N10),0,IF(($C$5*E16/'QLD Oct 2019'!AQ10-'QLD Oct 2019'!L10+'QLD Oct 2019'!M10+'QLD Oct 2019'!N10)&lt;=('QLD Oct 2019'!L10+'QLD Oct 2019'!M10+'QLD Oct 2019'!N10+'QLD Oct 2019'!O10),(($C$5*E16/'QLD Oct 2019'!AQ10-('QLD Oct 2019'!L10+'QLD Oct 2019'!M10+'QLD Oct 2019'!N10))*'QLD Oct 2019'!Z10/100)*'QLD Oct 2019'!AQ10,('QLD Oct 2019'!O10*'QLD Oct 2019'!Z10/100)*'QLD Oct 2019'!AQ10)),0)</f>
        <v>0</v>
      </c>
      <c r="K16" s="139">
        <f>IF(AND('QLD Oct 2019'!O10&gt;0,'QLD Oct 2019'!P10&gt;0),IF($C$5*E16/'QLD Oct 2019'!AQ10&lt;('QLD Oct 2019'!L10+'QLD Oct 2019'!M10+'QLD Oct 2019'!N10+'QLD Oct 2019'!O10),0,IF(($C$5*E16/'QLD Oct 2019'!AQ10-'QLD Oct 2019'!L10+'QLD Oct 2019'!M10+'QLD Oct 2019'!N10+'QLD Oct 2019'!O10)&lt;=('QLD Oct 2019'!L10+'QLD Oct 2019'!M10+'QLD Oct 2019'!N10+'QLD Oct 2019'!O10+'QLD Oct 2019'!P10),(($C$5*E16/'QLD Oct 2019'!AQ10-('QLD Oct 2019'!L10+'QLD Oct 2019'!M10+'QLD Oct 2019'!N10+'QLD Oct 2019'!O10))*'QLD Oct 2019'!AA10/100)*'QLD Oct 2019'!AQ10,('QLD Oct 2019'!P10*'QLD Oct 2019'!AA10/100)*'QLD Oct 2019'!AQ10)),0)</f>
        <v>0</v>
      </c>
      <c r="L16" s="139">
        <f>IF(AND('QLD Oct 2019'!P10&gt;0,'QLD Oct 2019'!O10&gt;0),IF(($C$5*E16/'QLD Oct 2019'!AQ10&lt;SUM('QLD Oct 2019'!L10:P10)),(0),($C$5*E16/'QLD Oct 2019'!AQ10-SUM('QLD Oct 2019'!L10:P10))*'QLD Oct 2019'!AB10/100)* 'QLD Oct 2019'!AQ10,IF(AND('QLD Oct 2019'!O10&gt;0,'QLD Oct 2019'!P10=""),IF(($C$5*E16/'QLD Oct 2019'!AQ10&lt; SUM('QLD Oct 2019'!L10:O10)),(0),($C$5*E16/'QLD Oct 2019'!AQ10-SUM('QLD Oct 2019'!L10:O10))*'QLD Oct 2019'!AA10/100)* 'QLD Oct 2019'!AQ10,IF(AND('QLD Oct 2019'!N10&gt;0,'QLD Oct 2019'!O10=""),IF(($C$5*E16/'QLD Oct 2019'!AQ10&lt; SUM('QLD Oct 2019'!L10:N10)),(0),($C$5*E16/'QLD Oct 2019'!AQ10-SUM('QLD Oct 2019'!L10:N10))*'QLD Oct 2019'!Z10/100)* 'QLD Oct 2019'!AQ10,IF(AND('QLD Oct 2019'!M10&gt;0,'QLD Oct 2019'!N10=""),IF(($C$5*E16/'QLD Oct 2019'!AQ10&lt;'QLD Oct 2019'!M10+'QLD Oct 2019'!L10),(0),(($C$5*E16/'QLD Oct 2019'!AQ10-('QLD Oct 2019'!M10+'QLD Oct 2019'!L10))*'QLD Oct 2019'!Y10/100))*'QLD Oct 2019'!AQ10,IF(AND('QLD Oct 2019'!L10&gt;0,'QLD Oct 2019'!M10=""&gt;0),IF(($C$5*E16/'QLD Oct 2019'!AQ10&lt;'QLD Oct 2019'!L10),(0),($C$5*E16/'QLD Oct 2019'!AQ10-'QLD Oct 2019'!L10)*'QLD Oct 2019'!X10/100)*'QLD Oct 2019'!AQ10,0)))))</f>
        <v>0</v>
      </c>
      <c r="M16" s="139">
        <f>IF('QLD Oct 2019'!K10="",($C$5*F16/'QLD Oct 2019'!AR10*'QLD Oct 2019'!AC10/100)*'QLD Oct 2019'!AR10,IF($C$5*F16/'QLD Oct 2019'!AR10&gt;='QLD Oct 2019'!L10,('QLD Oct 2019'!L10*'QLD Oct 2019'!AC10/100)*'QLD Oct 2019'!AR10,($C$5*F16/'QLD Oct 2019'!AR10*'QLD Oct 2019'!AC10/100)*'QLD Oct 2019'!AR10))</f>
        <v>1420.363636363636</v>
      </c>
      <c r="N16" s="139">
        <f>IF(AND('QLD Oct 2019'!L10&gt;0,'QLD Oct 2019'!M10&gt;0),IF($C$5*F16/'QLD Oct 2019'!AR10&lt;'QLD Oct 2019'!L10,0,IF(($C$5*F16/'QLD Oct 2019'!AR10-'QLD Oct 2019'!L10)&lt;=('QLD Oct 2019'!M10+'QLD Oct 2019'!L10),((($C$5*F16/'QLD Oct 2019'!AR10-'QLD Oct 2019'!L10)*'QLD Oct 2019'!AD10/100))*'QLD Oct 2019'!AR10,((('QLD Oct 2019'!M10)*'QLD Oct 2019'!AD10/100)*'QLD Oct 2019'!AR10))),0)</f>
        <v>509.09090909090912</v>
      </c>
      <c r="O16" s="139">
        <f>IF(AND('QLD Oct 2019'!M10&gt;0,'QLD Oct 2019'!N10&gt;0),IF($C$5*F16/'QLD Oct 2019'!AR10&lt;('QLD Oct 2019'!L10+'QLD Oct 2019'!M10),0,IF(($C$5*F16/'QLD Oct 2019'!AR10-'QLD Oct 2019'!L10+'QLD Oct 2019'!M10)&lt;=('QLD Oct 2019'!L10+'QLD Oct 2019'!M10+'QLD Oct 2019'!N10),((($C$5*F16/'QLD Oct 2019'!AR10-('QLD Oct 2019'!L10+'QLD Oct 2019'!M10))*'QLD Oct 2019'!AE10/100))*'QLD Oct 2019'!AR10,('QLD Oct 2019'!N10*'QLD Oct 2019'!AE10/100)*'QLD Oct 2019'!AR10)),0)</f>
        <v>0</v>
      </c>
      <c r="P16" s="139">
        <f>IF(AND('QLD Oct 2019'!N10&gt;0,'QLD Oct 2019'!O10&gt;0),IF($C$5*F16/'QLD Oct 2019'!AR10&lt;('QLD Oct 2019'!L10+'QLD Oct 2019'!M10+'QLD Oct 2019'!N10),0,IF(($C$5*F16/'QLD Oct 2019'!AR10-'QLD Oct 2019'!L10+'QLD Oct 2019'!M10+'QLD Oct 2019'!N10)&lt;=('QLD Oct 2019'!L10+'QLD Oct 2019'!M10+'QLD Oct 2019'!N10+'QLD Oct 2019'!O10),(($C$5*F16/'QLD Oct 2019'!AR10-('QLD Oct 2019'!L10+'QLD Oct 2019'!M10+'QLD Oct 2019'!N10))*'QLD Oct 2019'!AF10/100)*'QLD Oct 2019'!AR10,('QLD Oct 2019'!O10*'QLD Oct 2019'!AF10/100)*'QLD Oct 2019'!AR10)),0)</f>
        <v>0</v>
      </c>
      <c r="Q16" s="139">
        <f>IF(AND('QLD Oct 2019'!P10&gt;0,'QLD Oct 2019'!P10&gt;0),IF($C$5*F16/'QLD Oct 2019'!AR10&lt;('QLD Oct 2019'!L10+'QLD Oct 2019'!M10+'QLD Oct 2019'!N10+'QLD Oct 2019'!O10),0,IF(($C$5*F16/'QLD Oct 2019'!AR10-'QLD Oct 2019'!L10+'QLD Oct 2019'!M10+'QLD Oct 2019'!N10+'QLD Oct 2019'!O10)&lt;=('QLD Oct 2019'!L10+'QLD Oct 2019'!M10+'QLD Oct 2019'!N10+'QLD Oct 2019'!O10+'QLD Oct 2019'!P10),(($C$5*F16/'QLD Oct 2019'!AR10-('QLD Oct 2019'!L10+'QLD Oct 2019'!M10+'QLD Oct 2019'!N10+'QLD Oct 2019'!O10))*'QLD Oct 2019'!AG10/100)*'QLD Oct 2019'!AR10,('QLD Oct 2019'!P10*'QLD Oct 2019'!AG10/100)*'QLD Oct 2019'!AR10)),0)</f>
        <v>0</v>
      </c>
      <c r="R16" s="139">
        <f>IF(AND('QLD Oct 2019'!P10&gt;0,'QLD Oct 2019'!O10&gt;0),IF(($C$5*F16/'QLD Oct 2019'!AR10&lt;SUM('QLD Oct 2019'!L10:P10)),(0),($C$5*F16/'QLD Oct 2019'!AR10-SUM('QLD Oct 2019'!L10:P10))*'QLD Oct 2019'!AB10/100)* 'QLD Oct 2019'!AR10,IF(AND('QLD Oct 2019'!O10&gt;0,'QLD Oct 2019'!P10=""),IF(($C$5*F16/'QLD Oct 2019'!AR10&lt; SUM('QLD Oct 2019'!L10:O10)),(0),($C$5*F16/'QLD Oct 2019'!AR10-SUM('QLD Oct 2019'!L10:O10))*'QLD Oct 2019'!AG10/100)* 'QLD Oct 2019'!AR10,IF(AND('QLD Oct 2019'!N10&gt;0,'QLD Oct 2019'!O10=""),IF(($C$5*F16/'QLD Oct 2019'!AR10&lt; SUM('QLD Oct 2019'!L10:N10)),(0),($C$5*F16/'QLD Oct 2019'!AR10-SUM('QLD Oct 2019'!L10:N10))*'QLD Oct 2019'!AF10/100)* 'QLD Oct 2019'!AR10,IF(AND('QLD Oct 2019'!M10&gt;0,'QLD Oct 2019'!N10=""),IF(($C$5*F16/'QLD Oct 2019'!AR10&lt;'QLD Oct 2019'!M10+'QLD Oct 2019'!L10),(0),(($C$5*F16/'QLD Oct 2019'!AR10-('QLD Oct 2019'!M10+'QLD Oct 2019'!L10))*'QLD Oct 2019'!AE10/100))*'QLD Oct 2019'!AR10,IF(AND('QLD Oct 2019'!L10&gt;0,'QLD Oct 2019'!M10=""&gt;0),IF(($C$5*F16/'QLD Oct 2019'!AR10&lt;'QLD Oct 2019'!L10),(0),($C$5*F16/'QLD Oct 2019'!AR10-'QLD Oct 2019'!L10)*'QLD Oct 2019'!AD10/100)*'QLD Oct 2019'!AR10,0)))))</f>
        <v>0</v>
      </c>
      <c r="S16" s="194">
        <f t="shared" si="4"/>
        <v>3858.9090909090901</v>
      </c>
      <c r="T16" s="222">
        <f t="shared" si="5"/>
        <v>4098.3490909090897</v>
      </c>
      <c r="U16" s="142">
        <f t="shared" si="6"/>
        <v>4508.1839999999993</v>
      </c>
      <c r="V16" s="143">
        <f>'QLD Oct 2019'!AT10</f>
        <v>6</v>
      </c>
      <c r="W16" s="143">
        <f>'QLD Oct 2019'!AU10</f>
        <v>0</v>
      </c>
      <c r="X16" s="143">
        <f>'QLD Oct 2019'!AV10</f>
        <v>0</v>
      </c>
      <c r="Y16" s="143">
        <f>'QLD Oct 2019'!AW10</f>
        <v>0</v>
      </c>
      <c r="Z16" s="227" t="str">
        <f t="shared" si="9"/>
        <v>Guaranteed off bill</v>
      </c>
      <c r="AA16" s="227" t="str">
        <f t="shared" si="10"/>
        <v>Inclusive</v>
      </c>
      <c r="AB16" s="197">
        <f t="shared" si="0"/>
        <v>3852.4481454545444</v>
      </c>
      <c r="AC16" s="198">
        <f t="shared" si="1"/>
        <v>3852.4481454545444</v>
      </c>
      <c r="AD16" s="199">
        <f t="shared" si="2"/>
        <v>4237.6929599999994</v>
      </c>
      <c r="AE16" s="199">
        <f t="shared" si="2"/>
        <v>4237.6929599999994</v>
      </c>
      <c r="AF16" s="144">
        <f>'QLD Oct 2019'!BF10</f>
        <v>12</v>
      </c>
      <c r="AG16" s="145" t="str">
        <f>'QLD Oct 2019'!BG10</f>
        <v>y</v>
      </c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</row>
    <row r="17" spans="1:3" x14ac:dyDescent="0.2">
      <c r="A17" s="158"/>
      <c r="B17" s="157"/>
      <c r="C17" s="157"/>
    </row>
  </sheetData>
  <sheetProtection algorithmName="SHA-512" hashValue="oDmDXcg/ytA8rrX4G3oBnPr+fca3Ubcniq3zCwRyuGpjkJegsKyQdvOKlAlm8NY0rPxydcWQxcwqQZ0uVfgmPw==" saltValue="gfDc7ZY+Ed2ibFR4YgHK6w==" spinCount="100000" sheet="1" objects="1" scenarios="1"/>
  <mergeCells count="3">
    <mergeCell ref="A8:A10"/>
    <mergeCell ref="A11:A13"/>
    <mergeCell ref="A15:A16"/>
  </mergeCells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BF99-DE36-6E40-AAD2-739FDADC8BD9}">
  <sheetPr codeName="Sheet3">
    <tabColor rgb="FFFFAAA7"/>
  </sheetPr>
  <dimension ref="A1:ER14"/>
  <sheetViews>
    <sheetView zoomScaleNormal="100" workbookViewId="0">
      <selection activeCell="U40" sqref="U40"/>
    </sheetView>
  </sheetViews>
  <sheetFormatPr baseColWidth="10" defaultRowHeight="15" x14ac:dyDescent="0.2"/>
  <cols>
    <col min="1" max="1" width="23.1640625" style="172" customWidth="1"/>
    <col min="2" max="2" width="18" style="172" customWidth="1"/>
    <col min="3" max="3" width="22.1640625" style="172" bestFit="1" customWidth="1"/>
    <col min="4" max="4" width="14.1640625" style="172" customWidth="1"/>
    <col min="5" max="6" width="14.1640625" style="201" hidden="1" customWidth="1"/>
    <col min="7" max="18" width="14.1640625" style="172" customWidth="1"/>
    <col min="19" max="20" width="14.1640625" style="172" hidden="1" customWidth="1"/>
    <col min="21" max="25" width="14.1640625" style="172" customWidth="1"/>
    <col min="26" max="29" width="14.1640625" style="172" hidden="1" customWidth="1"/>
    <col min="30" max="43" width="14.1640625" style="172" customWidth="1"/>
    <col min="44" max="148" width="12.5" style="172" customWidth="1"/>
    <col min="149" max="16384" width="10.83203125" style="172"/>
  </cols>
  <sheetData>
    <row r="1" spans="1:148" x14ac:dyDescent="0.2">
      <c r="A1" s="171" t="s">
        <v>38</v>
      </c>
      <c r="B1" s="171"/>
      <c r="C1" s="171"/>
      <c r="D1" s="171"/>
      <c r="E1" s="200"/>
      <c r="F1" s="200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</row>
    <row r="2" spans="1:148" x14ac:dyDescent="0.2">
      <c r="A2" s="173" t="s">
        <v>72</v>
      </c>
      <c r="B2" s="171"/>
      <c r="C2" s="171"/>
      <c r="D2" s="171"/>
      <c r="E2" s="200"/>
      <c r="F2" s="200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</row>
    <row r="3" spans="1:148" ht="16" thickBot="1" x14ac:dyDescent="0.25">
      <c r="A3" s="171"/>
      <c r="B3" s="174"/>
      <c r="C3" s="171"/>
      <c r="D3" s="171"/>
      <c r="E3" s="200"/>
      <c r="F3" s="200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</row>
    <row r="4" spans="1:148" x14ac:dyDescent="0.2">
      <c r="A4" s="70" t="s">
        <v>95</v>
      </c>
      <c r="B4" s="71"/>
      <c r="C4" s="71"/>
      <c r="D4" s="71"/>
      <c r="E4" s="189"/>
      <c r="F4" s="189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</row>
    <row r="5" spans="1:148" x14ac:dyDescent="0.2">
      <c r="A5" s="73" t="s">
        <v>189</v>
      </c>
      <c r="B5" s="74"/>
      <c r="C5" s="79">
        <v>100000</v>
      </c>
      <c r="D5" s="75"/>
      <c r="E5" s="74"/>
      <c r="F5" s="190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</row>
    <row r="6" spans="1:148" x14ac:dyDescent="0.2">
      <c r="A6" s="33"/>
      <c r="B6" s="74"/>
      <c r="C6" s="74"/>
      <c r="D6" s="74"/>
      <c r="E6" s="191"/>
      <c r="F6" s="191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</row>
    <row r="7" spans="1:148" ht="76" x14ac:dyDescent="0.2">
      <c r="A7" s="214" t="s">
        <v>41</v>
      </c>
      <c r="B7" s="107" t="s">
        <v>96</v>
      </c>
      <c r="C7" s="107" t="s">
        <v>97</v>
      </c>
      <c r="D7" s="108" t="s">
        <v>8</v>
      </c>
      <c r="E7" s="215" t="s">
        <v>179</v>
      </c>
      <c r="F7" s="215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5" t="s">
        <v>181</v>
      </c>
      <c r="T7" s="224" t="s">
        <v>182</v>
      </c>
      <c r="U7" s="111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3" t="s">
        <v>184</v>
      </c>
      <c r="AA7" s="223" t="s">
        <v>185</v>
      </c>
      <c r="AB7" s="224" t="s">
        <v>69</v>
      </c>
      <c r="AC7" s="224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</row>
    <row r="8" spans="1:148" ht="20" customHeight="1" x14ac:dyDescent="0.2">
      <c r="A8" s="352" t="str">
        <f>'QLD Apr 2020'!D2</f>
        <v>APT Brisbane South</v>
      </c>
      <c r="B8" s="207" t="str">
        <f>'QLD Apr 2020'!F2</f>
        <v>AGL</v>
      </c>
      <c r="C8" s="207" t="str">
        <f>'QLD Apr 2020'!G2</f>
        <v>Business Essential Saver</v>
      </c>
      <c r="D8" s="115">
        <f>365*'QLD Apr 2020'!H2/100</f>
        <v>423.96409090909088</v>
      </c>
      <c r="E8" s="216">
        <f>IF('QLD Apr 2019'!AQ2=3,0.5,IF('QLD Apr 2019'!AQ2=2,0.33,0))</f>
        <v>0.5</v>
      </c>
      <c r="F8" s="216">
        <f>1-E8</f>
        <v>0.5</v>
      </c>
      <c r="G8" s="115">
        <f>IF('QLD Apr 2019'!K2="",($C$5*E8/'QLD Apr 2019'!AQ2*'QLD Apr 2019'!W2/100)*'QLD Apr 2019'!AQ2,IF($C$5*E8/'QLD Apr 2019'!AQ2&gt;='QLD Apr 2019'!L2,('QLD Apr 2019'!L2*'QLD Apr 2019'!W2/100)*'QLD Apr 2019'!AQ2,($C$5*E8/'QLD Apr 2019'!AQ2*'QLD Apr 2019'!W2/100)*'QLD Apr 2019'!AQ2))</f>
        <v>1350.0000000000002</v>
      </c>
      <c r="H8" s="115">
        <f>IF(AND('QLD Apr 2019'!L2&gt;0,'QLD Apr 2019'!M2&gt;0),IF($C$5*E8/'QLD Apr 2019'!AQ2&lt;'QLD Apr 2019'!L2,0,IF(($C$5*E8/'QLD Apr 2019'!AQ2-'QLD Apr 2019'!L2)&lt;=('QLD Apr 2019'!M2+'QLD Apr 2019'!L2),((($C$5*E8/'QLD Apr 2019'!AQ2-'QLD Apr 2019'!L2)*'QLD Apr 2019'!X2/100))*'QLD Apr 2019'!AQ2,((('QLD Apr 2019'!M2)*'QLD Apr 2019'!X2/100)*'QLD Apr 2019'!AQ2))),0)</f>
        <v>0</v>
      </c>
      <c r="I8" s="115">
        <f>IF(AND('QLD Apr 2019'!M2&gt;0,'QLD Apr 2019'!N2&gt;0),IF($C$5*E8/'QLD Apr 2019'!AQ2&lt;('QLD Apr 2019'!L2+'QLD Apr 2019'!M2),0,IF(($C$5*E8/'QLD Apr 2019'!AQ2-'QLD Apr 2019'!L2+'QLD Apr 2019'!M2)&lt;=('QLD Apr 2019'!L2+'QLD Apr 2019'!M2+'QLD Apr 2019'!N2),((($C$5*E8/'QLD Apr 2019'!AQ2-('QLD Apr 2019'!L2+'QLD Apr 2019'!M2))*'QLD Apr 2019'!Y2/100))*'QLD Apr 2019'!AQ2,('QLD Apr 2019'!N2*'QLD Apr 2019'!Y2/100)*'QLD Apr 2019'!AQ2)),0)</f>
        <v>0</v>
      </c>
      <c r="J8" s="115">
        <f>IF(AND('QLD Apr 2019'!N2&gt;0,'QLD Apr 2019'!O2&gt;0),IF($C$5*E8/'QLD Apr 2019'!AQ2&lt;('QLD Apr 2019'!L2+'QLD Apr 2019'!M2+'QLD Apr 2019'!N2),0,IF(($C$5*E8/'QLD Apr 2019'!AQ2-'QLD Apr 2019'!L2+'QLD Apr 2019'!M2+'QLD Apr 2019'!N2)&lt;=('QLD Apr 2019'!L2+'QLD Apr 2019'!M2+'QLD Apr 2019'!N2+'QLD Apr 2019'!O2),(($C$5*E8/'QLD Apr 2019'!AQ2-('QLD Apr 2019'!L2+'QLD Apr 2019'!M2+'QLD Apr 2019'!N2))*'QLD Apr 2019'!Z2/100)*'QLD Apr 2019'!AQ2,('QLD Apr 2019'!O2*'QLD Apr 2019'!Z2/100)*'QLD Apr 2019'!AQ2)),0)</f>
        <v>0</v>
      </c>
      <c r="K8" s="115">
        <f>IF(AND('QLD Apr 2019'!O2&gt;0,'QLD Apr 2019'!P2&gt;0),IF($C$5*E8/'QLD Apr 2019'!AQ2&lt;('QLD Apr 2019'!L2+'QLD Apr 2019'!M2+'QLD Apr 2019'!N2+'QLD Apr 2019'!O2),0,IF(($C$5*E8/'QLD Apr 2019'!AQ2-'QLD Apr 2019'!L2+'QLD Apr 2019'!M2+'QLD Apr 2019'!N2+'QLD Apr 2019'!O2)&lt;=('QLD Apr 2019'!L2+'QLD Apr 2019'!M2+'QLD Apr 2019'!N2+'QLD Apr 2019'!O2+'QLD Apr 2019'!P2),(($C$5*E8/'QLD Apr 2019'!AQ2-('QLD Apr 2019'!L2+'QLD Apr 2019'!M2+'QLD Apr 2019'!N2+'QLD Apr 2019'!O2))*'QLD Apr 2019'!AA2/100)*'QLD Apr 2019'!AQ2,('QLD Apr 2019'!P2*'QLD Apr 2019'!AA2/100)*'QLD Apr 2019'!AQ2)),0)</f>
        <v>0</v>
      </c>
      <c r="L8" s="115">
        <f>IF(AND('QLD Apr 2019'!P2&gt;0,'QLD Apr 2019'!O2&gt;0),IF(($C$5*E8/'QLD Apr 2019'!AQ2&lt;SUM('QLD Apr 2019'!L2:P2)),(0),($C$5*E8/'QLD Apr 2019'!AQ2-SUM('QLD Apr 2019'!L2:P2))*'QLD Apr 2019'!AB2/100)* 'QLD Apr 2019'!AQ2,IF(AND('QLD Apr 2019'!O2&gt;0,'QLD Apr 2019'!P2=""),IF(($C$5*E8/'QLD Apr 2019'!AQ2&lt; SUM('QLD Apr 2019'!L2:O2)),(0),($C$5*E8/'QLD Apr 2019'!AQ2-SUM('QLD Apr 2019'!L2:O2))*'QLD Apr 2019'!AA2/100)* 'QLD Apr 2019'!AQ2,IF(AND('QLD Apr 2019'!N2&gt;0,'QLD Apr 2019'!O2=""),IF(($C$5*E8/'QLD Apr 2019'!AQ2&lt; SUM('QLD Apr 2019'!L2:N2)),(0),($C$5*E8/'QLD Apr 2019'!AQ2-SUM('QLD Apr 2019'!L2:N2))*'QLD Apr 2019'!Z2/100)* 'QLD Apr 2019'!AQ2,IF(AND('QLD Apr 2019'!M2&gt;0,'QLD Apr 2019'!N2=""),IF(($C$5*E8/'QLD Apr 2019'!AQ2&lt;'QLD Apr 2019'!M2+'QLD Apr 2019'!L2),(0),(($C$5*E8/'QLD Apr 2019'!AQ2-('QLD Apr 2019'!M2+'QLD Apr 2019'!L2))*'QLD Apr 2019'!Y2/100))*'QLD Apr 2019'!AQ2,IF(AND('QLD Apr 2019'!L2&gt;0,'QLD Apr 2019'!M2=""&gt;0),IF(($C$5*E8/'QLD Apr 2019'!AQ2&lt;'QLD Apr 2019'!L2),(0),($C$5*E8/'QLD Apr 2019'!AQ2-'QLD Apr 2019'!L2)*'QLD Apr 2019'!X2/100)*'QLD Apr 2019'!AQ2,0)))))</f>
        <v>0</v>
      </c>
      <c r="M8" s="115">
        <f>IF('QLD Apr 2019'!K2="",($C$5*F8/'QLD Apr 2019'!AR2*'QLD Apr 2019'!AC2/100)*'QLD Apr 2019'!AR2,IF($C$5*F8/'QLD Apr 2019'!AR2&gt;='QLD Apr 2019'!L2,('QLD Apr 2019'!L2*'QLD Apr 2019'!AC2/100)*'QLD Apr 2019'!AR2,($C$5*F8/'QLD Apr 2019'!AR2*'QLD Apr 2019'!AC2/100)*'QLD Apr 2019'!AR2))</f>
        <v>1350.0000000000002</v>
      </c>
      <c r="N8" s="115">
        <f>IF(AND('QLD Apr 2019'!L2&gt;0,'QLD Apr 2019'!M2&gt;0),IF($C$5*F8/'QLD Apr 2019'!AR2&lt;'QLD Apr 2019'!L2,0,IF(($C$5*F8/'QLD Apr 2019'!AR2-'QLD Apr 2019'!L2)&lt;=('QLD Apr 2019'!M2+'QLD Apr 2019'!L2),((($C$5*F8/'QLD Apr 2019'!AR2-'QLD Apr 2019'!L2)*'QLD Apr 2019'!AD2/100))*'QLD Apr 2019'!AR2,((('QLD Apr 2019'!M2)*'QLD Apr 2019'!AD2/100)*'QLD Apr 2019'!AR2))),0)</f>
        <v>0</v>
      </c>
      <c r="O8" s="115">
        <f>IF(AND('QLD Apr 2019'!M2&gt;0,'QLD Apr 2019'!N2&gt;0),IF($C$5*F8/'QLD Apr 2019'!AR2&lt;('QLD Apr 2019'!L2+'QLD Apr 2019'!M2),0,IF(($C$5*F8/'QLD Apr 2019'!AR2-'QLD Apr 2019'!L2+'QLD Apr 2019'!M2)&lt;=('QLD Apr 2019'!L2+'QLD Apr 2019'!M2+'QLD Apr 2019'!N2),((($C$5*F8/'QLD Apr 2019'!AR2-('QLD Apr 2019'!L2+'QLD Apr 2019'!M2))*'QLD Apr 2019'!AE2/100))*'QLD Apr 2019'!AR2,('QLD Apr 2019'!N2*'QLD Apr 2019'!AE2/100)*'QLD Apr 2019'!AR2)),0)</f>
        <v>0</v>
      </c>
      <c r="P8" s="115">
        <f>IF(AND('QLD Apr 2019'!N2&gt;0,'QLD Apr 2019'!O2&gt;0),IF($C$5*F8/'QLD Apr 2019'!AR2&lt;('QLD Apr 2019'!L2+'QLD Apr 2019'!M2+'QLD Apr 2019'!N2),0,IF(($C$5*F8/'QLD Apr 2019'!AR2-'QLD Apr 2019'!L2+'QLD Apr 2019'!M2+'QLD Apr 2019'!N2)&lt;=('QLD Apr 2019'!L2+'QLD Apr 2019'!M2+'QLD Apr 2019'!N2+'QLD Apr 2019'!O2),(($C$5*F8/'QLD Apr 2019'!AR2-('QLD Apr 2019'!L2+'QLD Apr 2019'!M2+'QLD Apr 2019'!N2))*'QLD Apr 2019'!AF2/100)*'QLD Apr 2019'!AR2,('QLD Apr 2019'!O2*'QLD Apr 2019'!AF2/100)*'QLD Apr 2019'!AR2)),0)</f>
        <v>0</v>
      </c>
      <c r="Q8" s="115">
        <f>IF(AND('QLD Apr 2019'!P2&gt;0,'QLD Apr 2019'!P2&gt;0),IF($C$5*F8/'QLD Apr 2019'!AR2&lt;('QLD Apr 2019'!L2+'QLD Apr 2019'!M2+'QLD Apr 2019'!N2+'QLD Apr 2019'!O2),0,IF(($C$5*F8/'QLD Apr 2019'!AR2-'QLD Apr 2019'!L2+'QLD Apr 2019'!M2+'QLD Apr 2019'!N2+'QLD Apr 2019'!O2)&lt;=('QLD Apr 2019'!L2+'QLD Apr 2019'!M2+'QLD Apr 2019'!N2+'QLD Apr 2019'!O2+'QLD Apr 2019'!P2),(($C$5*F8/'QLD Apr 2019'!AR2-('QLD Apr 2019'!L2+'QLD Apr 2019'!M2+'QLD Apr 2019'!N2+'QLD Apr 2019'!O2))*'QLD Apr 2019'!AG2/100)*'QLD Apr 2019'!AR2,('QLD Apr 2019'!P2*'QLD Apr 2019'!AG2/100)*'QLD Apr 2019'!AR2)),0)</f>
        <v>0</v>
      </c>
      <c r="R8" s="115">
        <f>IF(AND('QLD Apr 2019'!P2&gt;0,'QLD Apr 2019'!O2&gt;0),IF(($C$5*F8/'QLD Apr 2019'!AR2&lt;SUM('QLD Apr 2019'!L2:P2)),(0),($C$5*F8/'QLD Apr 2019'!AR2-SUM('QLD Apr 2019'!L2:P2))*'QLD Apr 2019'!AB2/100)* 'QLD Apr 2019'!AR2,IF(AND('QLD Apr 2019'!O2&gt;0,'QLD Apr 2019'!P2=""),IF(($C$5*F8/'QLD Apr 2019'!AR2&lt; SUM('QLD Apr 2019'!L2:O2)),(0),($C$5*F8/'QLD Apr 2019'!AR2-SUM('QLD Apr 2019'!L2:O2))*'QLD Apr 2019'!AG2/100)* 'QLD Apr 2019'!AR2,IF(AND('QLD Apr 2019'!N2&gt;0,'QLD Apr 2019'!O2=""),IF(($C$5*F8/'QLD Apr 2019'!AR2&lt; SUM('QLD Apr 2019'!L2:N2)),(0),($C$5*F8/'QLD Apr 2019'!AR2-SUM('QLD Apr 2019'!L2:N2))*'QLD Apr 2019'!AF2/100)* 'QLD Apr 2019'!AR2,IF(AND('QLD Apr 2019'!M2&gt;0,'QLD Apr 2019'!N2=""),IF(($C$5*F8/'QLD Apr 2019'!AR2&lt;'QLD Apr 2019'!M2+'QLD Apr 2019'!L2),(0),(($C$5*F8/'QLD Apr 2019'!AR2-('QLD Apr 2019'!M2+'QLD Apr 2019'!L2))*'QLD Apr 2019'!AE2/100))*'QLD Apr 2019'!AR2,IF(AND('QLD Apr 2019'!L2&gt;0,'QLD Apr 2019'!M2=""&gt;0),IF(($C$5*F8/'QLD Apr 2019'!AR2&lt;'QLD Apr 2019'!L2),(0),($C$5*F8/'QLD Apr 2019'!AR2-'QLD Apr 2019'!L2)*'QLD Apr 2019'!AD2/100)*'QLD Apr 2019'!AR2,0)))))</f>
        <v>0</v>
      </c>
      <c r="S8" s="203">
        <f>SUM(G8:R8)</f>
        <v>2700.0000000000005</v>
      </c>
      <c r="T8" s="220">
        <f>S8+D8</f>
        <v>3123.9640909090913</v>
      </c>
      <c r="U8" s="118">
        <f>T8*1.1</f>
        <v>3436.3605000000007</v>
      </c>
      <c r="V8" s="119">
        <f>'QLD Apr 2020'!AT2</f>
        <v>0</v>
      </c>
      <c r="W8" s="119">
        <f>'QLD Apr 2020'!AU2</f>
        <v>0</v>
      </c>
      <c r="X8" s="119">
        <f>'QLD Apr 2020'!AV2</f>
        <v>0</v>
      </c>
      <c r="Y8" s="119">
        <f>'QLD Apr 2020'!AW2</f>
        <v>0</v>
      </c>
      <c r="Z8" s="225" t="str">
        <f>IF(SUM(V8:Y8)=0,"No discount",IF(V8&gt;0,"Guaranteed off bill",IF(W8&gt;0,"Guaranteed off usage",IF(X8&gt;0,"Pay-on-time off bill","Pay-on-time off usage"))))</f>
        <v>No discount</v>
      </c>
      <c r="AA8" s="225" t="s">
        <v>187</v>
      </c>
      <c r="AB8" s="195">
        <f t="shared" ref="AB8:AB10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3123.9640909090913</v>
      </c>
      <c r="AC8" s="195">
        <f t="shared" ref="AC8:AC10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3123.9640909090913</v>
      </c>
      <c r="AD8" s="196">
        <f t="shared" ref="AD8:AE10" si="2">AB8*1.1</f>
        <v>3436.3605000000007</v>
      </c>
      <c r="AE8" s="196">
        <f t="shared" si="2"/>
        <v>3436.3605000000007</v>
      </c>
      <c r="AF8" s="120">
        <f>'QLD Apr 2020'!BF2</f>
        <v>0</v>
      </c>
      <c r="AG8" s="121" t="str">
        <f>'QLD Apr 2020'!BG2</f>
        <v>n</v>
      </c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</row>
    <row r="9" spans="1:148" ht="20" customHeight="1" thickBot="1" x14ac:dyDescent="0.25">
      <c r="A9" s="353"/>
      <c r="B9" s="208" t="str">
        <f>'QLD Apr 2020'!F3</f>
        <v>Origin Energy</v>
      </c>
      <c r="C9" s="208" t="str">
        <f>'QLD Apr 2020'!G3</f>
        <v>Business Flexi</v>
      </c>
      <c r="D9" s="123">
        <f>365*'QLD Apr 2020'!H3/100</f>
        <v>386.66772727272723</v>
      </c>
      <c r="E9" s="217">
        <f>IF('QLD Apr 2019'!AQ3=3,0.5,IF('QLD Apr 2019'!AQ3=2,0.33,0))</f>
        <v>0.5</v>
      </c>
      <c r="F9" s="217">
        <f t="shared" ref="F9:F13" si="3">1-E9</f>
        <v>0.5</v>
      </c>
      <c r="G9" s="123">
        <f>IF('QLD Apr 2019'!K3="",($C$5*E9/'QLD Apr 2019'!AQ3*'QLD Apr 2019'!W3/100)*'QLD Apr 2019'!AQ3,IF($C$5*E9/'QLD Apr 2019'!AQ3&gt;='QLD Apr 2019'!L3,('QLD Apr 2019'!L3*'QLD Apr 2019'!W3/100)*'QLD Apr 2019'!AQ3,($C$5*E9/'QLD Apr 2019'!AQ3*'QLD Apr 2019'!W3/100)*'QLD Apr 2019'!AQ3))</f>
        <v>1400</v>
      </c>
      <c r="H9" s="123">
        <f>IF(AND('QLD Apr 2019'!L3&gt;0,'QLD Apr 2019'!M3&gt;0),IF($C$5*E9/'QLD Apr 2019'!AQ3&lt;'QLD Apr 2019'!L3,0,IF(($C$5*E9/'QLD Apr 2019'!AQ3-'QLD Apr 2019'!L3)&lt;=('QLD Apr 2019'!M3+'QLD Apr 2019'!L3),((($C$5*E9/'QLD Apr 2019'!AQ3-'QLD Apr 2019'!L3)*'QLD Apr 2019'!X3/100))*'QLD Apr 2019'!AQ3,((('QLD Apr 2019'!M3)*'QLD Apr 2019'!X3/100)*'QLD Apr 2019'!AQ3))),0)</f>
        <v>0</v>
      </c>
      <c r="I9" s="123">
        <f>IF(AND('QLD Apr 2019'!M3&gt;0,'QLD Apr 2019'!N3&gt;0),IF($C$5*E9/'QLD Apr 2019'!AQ3&lt;('QLD Apr 2019'!L3+'QLD Apr 2019'!M3),0,IF(($C$5*E9/'QLD Apr 2019'!AQ3-'QLD Apr 2019'!L3+'QLD Apr 2019'!M3)&lt;=('QLD Apr 2019'!L3+'QLD Apr 2019'!M3+'QLD Apr 2019'!N3),((($C$5*E9/'QLD Apr 2019'!AQ3-('QLD Apr 2019'!L3+'QLD Apr 2019'!M3))*'QLD Apr 2019'!Y3/100))*'QLD Apr 2019'!AQ3,('QLD Apr 2019'!N3*'QLD Apr 2019'!Y3/100)*'QLD Apr 2019'!AQ3)),0)</f>
        <v>0</v>
      </c>
      <c r="J9" s="123">
        <f>IF(AND('QLD Apr 2019'!N3&gt;0,'QLD Apr 2019'!O3&gt;0),IF($C$5*E9/'QLD Apr 2019'!AQ3&lt;('QLD Apr 2019'!L3+'QLD Apr 2019'!M3+'QLD Apr 2019'!N3),0,IF(($C$5*E9/'QLD Apr 2019'!AQ3-'QLD Apr 2019'!L3+'QLD Apr 2019'!M3+'QLD Apr 2019'!N3)&lt;=('QLD Apr 2019'!L3+'QLD Apr 2019'!M3+'QLD Apr 2019'!N3+'QLD Apr 2019'!O3),(($C$5*E9/'QLD Apr 2019'!AQ3-('QLD Apr 2019'!L3+'QLD Apr 2019'!M3+'QLD Apr 2019'!N3))*'QLD Apr 2019'!Z3/100)*'QLD Apr 2019'!AQ3,('QLD Apr 2019'!O3*'QLD Apr 2019'!Z3/100)*'QLD Apr 2019'!AQ3)),0)</f>
        <v>0</v>
      </c>
      <c r="K9" s="123">
        <f>IF(AND('QLD Apr 2019'!O3&gt;0,'QLD Apr 2019'!P3&gt;0),IF($C$5*E9/'QLD Apr 2019'!AQ3&lt;('QLD Apr 2019'!L3+'QLD Apr 2019'!M3+'QLD Apr 2019'!N3+'QLD Apr 2019'!O3),0,IF(($C$5*E9/'QLD Apr 2019'!AQ3-'QLD Apr 2019'!L3+'QLD Apr 2019'!M3+'QLD Apr 2019'!N3+'QLD Apr 2019'!O3)&lt;=('QLD Apr 2019'!L3+'QLD Apr 2019'!M3+'QLD Apr 2019'!N3+'QLD Apr 2019'!O3+'QLD Apr 2019'!P3),(($C$5*E9/'QLD Apr 2019'!AQ3-('QLD Apr 2019'!L3+'QLD Apr 2019'!M3+'QLD Apr 2019'!N3+'QLD Apr 2019'!O3))*'QLD Apr 2019'!AA3/100)*'QLD Apr 2019'!AQ3,('QLD Apr 2019'!P3*'QLD Apr 2019'!AA3/100)*'QLD Apr 2019'!AQ3)),0)</f>
        <v>0</v>
      </c>
      <c r="L9" s="123">
        <f>IF(AND('QLD Apr 2019'!P3&gt;0,'QLD Apr 2019'!O3&gt;0),IF(($C$5*E9/'QLD Apr 2019'!AQ3&lt;SUM('QLD Apr 2019'!L3:P3)),(0),($C$5*E9/'QLD Apr 2019'!AQ3-SUM('QLD Apr 2019'!L3:P3))*'QLD Apr 2019'!AB3/100)* 'QLD Apr 2019'!AQ3,IF(AND('QLD Apr 2019'!O3&gt;0,'QLD Apr 2019'!P3=""),IF(($C$5*E9/'QLD Apr 2019'!AQ3&lt; SUM('QLD Apr 2019'!L3:O3)),(0),($C$5*E9/'QLD Apr 2019'!AQ3-SUM('QLD Apr 2019'!L3:O3))*'QLD Apr 2019'!AA3/100)* 'QLD Apr 2019'!AQ3,IF(AND('QLD Apr 2019'!N3&gt;0,'QLD Apr 2019'!O3=""),IF(($C$5*E9/'QLD Apr 2019'!AQ3&lt; SUM('QLD Apr 2019'!L3:N3)),(0),($C$5*E9/'QLD Apr 2019'!AQ3-SUM('QLD Apr 2019'!L3:N3))*'QLD Apr 2019'!Z3/100)* 'QLD Apr 2019'!AQ3,IF(AND('QLD Apr 2019'!M3&gt;0,'QLD Apr 2019'!N3=""),IF(($C$5*E9/'QLD Apr 2019'!AQ3&lt;'QLD Apr 2019'!M3+'QLD Apr 2019'!L3),(0),(($C$5*E9/'QLD Apr 2019'!AQ3-('QLD Apr 2019'!M3+'QLD Apr 2019'!L3))*'QLD Apr 2019'!Y3/100))*'QLD Apr 2019'!AQ3,IF(AND('QLD Apr 2019'!L3&gt;0,'QLD Apr 2019'!M3=""&gt;0),IF(($C$5*E9/'QLD Apr 2019'!AQ3&lt;'QLD Apr 2019'!L3),(0),($C$5*E9/'QLD Apr 2019'!AQ3-'QLD Apr 2019'!L3)*'QLD Apr 2019'!X3/100)*'QLD Apr 2019'!AQ3,0)))))</f>
        <v>0</v>
      </c>
      <c r="M9" s="123">
        <f>IF('QLD Apr 2019'!K3="",($C$5*F9/'QLD Apr 2019'!AR3*'QLD Apr 2019'!AC3/100)*'QLD Apr 2019'!AR3,IF($C$5*F9/'QLD Apr 2019'!AR3&gt;='QLD Apr 2019'!L3,('QLD Apr 2019'!L3*'QLD Apr 2019'!AC3/100)*'QLD Apr 2019'!AR3,($C$5*F9/'QLD Apr 2019'!AR3*'QLD Apr 2019'!AC3/100)*'QLD Apr 2019'!AR3))</f>
        <v>1400</v>
      </c>
      <c r="N9" s="123">
        <f>IF(AND('QLD Apr 2019'!L3&gt;0,'QLD Apr 2019'!M3&gt;0),IF($C$5*F9/'QLD Apr 2019'!AR3&lt;'QLD Apr 2019'!L3,0,IF(($C$5*F9/'QLD Apr 2019'!AR3-'QLD Apr 2019'!L3)&lt;=('QLD Apr 2019'!M3+'QLD Apr 2019'!L3),((($C$5*F9/'QLD Apr 2019'!AR3-'QLD Apr 2019'!L3)*'QLD Apr 2019'!AD3/100))*'QLD Apr 2019'!AR3,((('QLD Apr 2019'!M3)*'QLD Apr 2019'!AD3/100)*'QLD Apr 2019'!AR3))),0)</f>
        <v>0</v>
      </c>
      <c r="O9" s="123">
        <f>IF(AND('QLD Apr 2019'!M3&gt;0,'QLD Apr 2019'!N3&gt;0),IF($C$5*F9/'QLD Apr 2019'!AR3&lt;('QLD Apr 2019'!L3+'QLD Apr 2019'!M3),0,IF(($C$5*F9/'QLD Apr 2019'!AR3-'QLD Apr 2019'!L3+'QLD Apr 2019'!M3)&lt;=('QLD Apr 2019'!L3+'QLD Apr 2019'!M3+'QLD Apr 2019'!N3),((($C$5*F9/'QLD Apr 2019'!AR3-('QLD Apr 2019'!L3+'QLD Apr 2019'!M3))*'QLD Apr 2019'!AE3/100))*'QLD Apr 2019'!AR3,('QLD Apr 2019'!N3*'QLD Apr 2019'!AE3/100)*'QLD Apr 2019'!AR3)),0)</f>
        <v>0</v>
      </c>
      <c r="P9" s="123">
        <f>IF(AND('QLD Apr 2019'!N3&gt;0,'QLD Apr 2019'!O3&gt;0),IF($C$5*F9/'QLD Apr 2019'!AR3&lt;('QLD Apr 2019'!L3+'QLD Apr 2019'!M3+'QLD Apr 2019'!N3),0,IF(($C$5*F9/'QLD Apr 2019'!AR3-'QLD Apr 2019'!L3+'QLD Apr 2019'!M3+'QLD Apr 2019'!N3)&lt;=('QLD Apr 2019'!L3+'QLD Apr 2019'!M3+'QLD Apr 2019'!N3+'QLD Apr 2019'!O3),(($C$5*F9/'QLD Apr 2019'!AR3-('QLD Apr 2019'!L3+'QLD Apr 2019'!M3+'QLD Apr 2019'!N3))*'QLD Apr 2019'!AF3/100)*'QLD Apr 2019'!AR3,('QLD Apr 2019'!O3*'QLD Apr 2019'!AF3/100)*'QLD Apr 2019'!AR3)),0)</f>
        <v>0</v>
      </c>
      <c r="Q9" s="123">
        <f>IF(AND('QLD Apr 2019'!P3&gt;0,'QLD Apr 2019'!P3&gt;0),IF($C$5*F9/'QLD Apr 2019'!AR3&lt;('QLD Apr 2019'!L3+'QLD Apr 2019'!M3+'QLD Apr 2019'!N3+'QLD Apr 2019'!O3),0,IF(($C$5*F9/'QLD Apr 2019'!AR3-'QLD Apr 2019'!L3+'QLD Apr 2019'!M3+'QLD Apr 2019'!N3+'QLD Apr 2019'!O3)&lt;=('QLD Apr 2019'!L3+'QLD Apr 2019'!M3+'QLD Apr 2019'!N3+'QLD Apr 2019'!O3+'QLD Apr 2019'!P3),(($C$5*F9/'QLD Apr 2019'!AR3-('QLD Apr 2019'!L3+'QLD Apr 2019'!M3+'QLD Apr 2019'!N3+'QLD Apr 2019'!O3))*'QLD Apr 2019'!AG3/100)*'QLD Apr 2019'!AR3,('QLD Apr 2019'!P3*'QLD Apr 2019'!AG3/100)*'QLD Apr 2019'!AR3)),0)</f>
        <v>0</v>
      </c>
      <c r="R9" s="123">
        <f>IF(AND('QLD Apr 2019'!P3&gt;0,'QLD Apr 2019'!O3&gt;0),IF(($C$5*F9/'QLD Apr 2019'!AR3&lt;SUM('QLD Apr 2019'!L3:P3)),(0),($C$5*F9/'QLD Apr 2019'!AR3-SUM('QLD Apr 2019'!L3:P3))*'QLD Apr 2019'!AB3/100)* 'QLD Apr 2019'!AR3,IF(AND('QLD Apr 2019'!O3&gt;0,'QLD Apr 2019'!P3=""),IF(($C$5*F9/'QLD Apr 2019'!AR3&lt; SUM('QLD Apr 2019'!L3:O3)),(0),($C$5*F9/'QLD Apr 2019'!AR3-SUM('QLD Apr 2019'!L3:O3))*'QLD Apr 2019'!AG3/100)* 'QLD Apr 2019'!AR3,IF(AND('QLD Apr 2019'!N3&gt;0,'QLD Apr 2019'!O3=""),IF(($C$5*F9/'QLD Apr 2019'!AR3&lt; SUM('QLD Apr 2019'!L3:N3)),(0),($C$5*F9/'QLD Apr 2019'!AR3-SUM('QLD Apr 2019'!L3:N3))*'QLD Apr 2019'!AF3/100)* 'QLD Apr 2019'!AR3,IF(AND('QLD Apr 2019'!M3&gt;0,'QLD Apr 2019'!N3=""),IF(($C$5*F9/'QLD Apr 2019'!AR3&lt;'QLD Apr 2019'!M3+'QLD Apr 2019'!L3),(0),(($C$5*F9/'QLD Apr 2019'!AR3-('QLD Apr 2019'!M3+'QLD Apr 2019'!L3))*'QLD Apr 2019'!AE3/100))*'QLD Apr 2019'!AR3,IF(AND('QLD Apr 2019'!L3&gt;0,'QLD Apr 2019'!M3=""&gt;0),IF(($C$5*F9/'QLD Apr 2019'!AR3&lt;'QLD Apr 2019'!L3),(0),($C$5*F9/'QLD Apr 2019'!AR3-'QLD Apr 2019'!L3)*'QLD Apr 2019'!AD3/100)*'QLD Apr 2019'!AR3,0)))))</f>
        <v>0</v>
      </c>
      <c r="S9" s="204">
        <f t="shared" ref="S9" si="4">SUM(G9:R9)</f>
        <v>2800</v>
      </c>
      <c r="T9" s="221">
        <f t="shared" ref="T9" si="5">S9+D9</f>
        <v>3186.6677272727275</v>
      </c>
      <c r="U9" s="126">
        <f t="shared" ref="U9:U13" si="6">T9*1.1</f>
        <v>3505.3345000000004</v>
      </c>
      <c r="V9" s="127">
        <f>'QLD Apr 2020'!AT3</f>
        <v>0</v>
      </c>
      <c r="W9" s="127">
        <f>'QLD Apr 2020'!AU3</f>
        <v>8</v>
      </c>
      <c r="X9" s="127">
        <f>'QLD Apr 2020'!AV3</f>
        <v>0</v>
      </c>
      <c r="Y9" s="127">
        <f>'QLD Apr 2020'!AW3</f>
        <v>0</v>
      </c>
      <c r="Z9" s="226" t="str">
        <f t="shared" ref="Z9:Z10" si="7">IF(SUM(V9:Y9)=0,"No discount",IF(V9&gt;0,"Guaranteed off bill",IF(W9&gt;0,"Guaranteed off usage",IF(X9&gt;0,"Pay-on-time off bill","Pay-on-time off usage"))))</f>
        <v>Guaranteed off usage</v>
      </c>
      <c r="AA9" s="226" t="s">
        <v>187</v>
      </c>
      <c r="AB9" s="228">
        <f t="shared" si="0"/>
        <v>2962.6677272727275</v>
      </c>
      <c r="AC9" s="229">
        <f t="shared" si="1"/>
        <v>2962.6677272727275</v>
      </c>
      <c r="AD9" s="230">
        <f t="shared" si="2"/>
        <v>3258.9345000000003</v>
      </c>
      <c r="AE9" s="230">
        <f t="shared" si="2"/>
        <v>3258.9345000000003</v>
      </c>
      <c r="AF9" s="128">
        <f>'QLD Apr 2020'!BF3</f>
        <v>12</v>
      </c>
      <c r="AG9" s="129" t="str">
        <f>'QLD Apr 2020'!BG3</f>
        <v>y</v>
      </c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</row>
    <row r="10" spans="1:148" ht="20" customHeight="1" thickTop="1" x14ac:dyDescent="0.2">
      <c r="A10" s="354" t="str">
        <f>'QLD Apr 2020'!D6</f>
        <v>Envestra Brisbane North</v>
      </c>
      <c r="B10" s="207" t="str">
        <f>'QLD Apr 2020'!F6</f>
        <v>AGL</v>
      </c>
      <c r="C10" s="207" t="str">
        <f>'QLD Apr 2020'!G6</f>
        <v>Business Essential Saver</v>
      </c>
      <c r="D10" s="115">
        <f>365*'QLD Apr 2020'!H6/100</f>
        <v>236.61954545454543</v>
      </c>
      <c r="E10" s="216">
        <f>IF('QLD Apr 2019'!AQ4=3,0.5,IF('QLD Apr 2019'!AQ4=2,0.33,0))</f>
        <v>0.5</v>
      </c>
      <c r="F10" s="216">
        <f t="shared" si="3"/>
        <v>0.5</v>
      </c>
      <c r="G10" s="115">
        <f>IF('QLD Apr 2019'!K4="",($C$5*E10/'QLD Apr 2019'!AQ4*'QLD Apr 2019'!W4/100)*'QLD Apr 2019'!AQ4,IF($C$5*E10/'QLD Apr 2019'!AQ4&gt;='QLD Apr 2019'!L4,('QLD Apr 2019'!L4*'QLD Apr 2019'!W4/100)*'QLD Apr 2019'!AQ4,($C$5*E10/'QLD Apr 2019'!AQ4*'QLD Apr 2019'!W4/100)*'QLD Apr 2019'!AQ4))</f>
        <v>1850.0000000000002</v>
      </c>
      <c r="H10" s="115">
        <f>IF(AND('QLD Apr 2019'!L4&gt;0,'QLD Apr 2019'!M4&gt;0),IF($C$5*E10/'QLD Apr 2019'!AQ4&lt;'QLD Apr 2019'!L4,0,IF(($C$5*E10/'QLD Apr 2019'!AQ4-'QLD Apr 2019'!L4)&lt;=('QLD Apr 2019'!M4+'QLD Apr 2019'!L4),((($C$5*E10/'QLD Apr 2019'!AQ4-'QLD Apr 2019'!L4)*'QLD Apr 2019'!X4/100))*'QLD Apr 2019'!AQ4,((('QLD Apr 2019'!M4)*'QLD Apr 2019'!X4/100)*'QLD Apr 2019'!AQ4))),0)</f>
        <v>0</v>
      </c>
      <c r="I10" s="115">
        <f>IF(AND('QLD Apr 2019'!M4&gt;0,'QLD Apr 2019'!N4&gt;0),IF($C$5*E10/'QLD Apr 2019'!AQ4&lt;('QLD Apr 2019'!L4+'QLD Apr 2019'!M4),0,IF(($C$5*E10/'QLD Apr 2019'!AQ4-'QLD Apr 2019'!L4+'QLD Apr 2019'!M4)&lt;=('QLD Apr 2019'!L4+'QLD Apr 2019'!M4+'QLD Apr 2019'!N4),((($C$5*E10/'QLD Apr 2019'!AQ4-('QLD Apr 2019'!L4+'QLD Apr 2019'!M4))*'QLD Apr 2019'!Y4/100))*'QLD Apr 2019'!AQ4,('QLD Apr 2019'!N4*'QLD Apr 2019'!Y4/100)*'QLD Apr 2019'!AQ4)),0)</f>
        <v>0</v>
      </c>
      <c r="J10" s="115">
        <f>IF(AND('QLD Apr 2019'!N4&gt;0,'QLD Apr 2019'!O4&gt;0),IF($C$5*E10/'QLD Apr 2019'!AQ4&lt;('QLD Apr 2019'!L4+'QLD Apr 2019'!M4+'QLD Apr 2019'!N4),0,IF(($C$5*E10/'QLD Apr 2019'!AQ4-'QLD Apr 2019'!L4+'QLD Apr 2019'!M4+'QLD Apr 2019'!N4)&lt;=('QLD Apr 2019'!L4+'QLD Apr 2019'!M4+'QLD Apr 2019'!N4+'QLD Apr 2019'!O4),(($C$5*E10/'QLD Apr 2019'!AQ4-('QLD Apr 2019'!L4+'QLD Apr 2019'!M4+'QLD Apr 2019'!N4))*'QLD Apr 2019'!Z4/100)*'QLD Apr 2019'!AQ4,('QLD Apr 2019'!O4*'QLD Apr 2019'!Z4/100)*'QLD Apr 2019'!AQ4)),0)</f>
        <v>0</v>
      </c>
      <c r="K10" s="115">
        <f>IF(AND('QLD Apr 2019'!O4&gt;0,'QLD Apr 2019'!P4&gt;0),IF($C$5*E10/'QLD Apr 2019'!AQ4&lt;('QLD Apr 2019'!L4+'QLD Apr 2019'!M4+'QLD Apr 2019'!N4+'QLD Apr 2019'!O4),0,IF(($C$5*E10/'QLD Apr 2019'!AQ4-'QLD Apr 2019'!L4+'QLD Apr 2019'!M4+'QLD Apr 2019'!N4+'QLD Apr 2019'!O4)&lt;=('QLD Apr 2019'!L4+'QLD Apr 2019'!M4+'QLD Apr 2019'!N4+'QLD Apr 2019'!O4+'QLD Apr 2019'!P4),(($C$5*E10/'QLD Apr 2019'!AQ4-('QLD Apr 2019'!L4+'QLD Apr 2019'!M4+'QLD Apr 2019'!N4+'QLD Apr 2019'!O4))*'QLD Apr 2019'!AA4/100)*'QLD Apr 2019'!AQ4,('QLD Apr 2019'!P4*'QLD Apr 2019'!AA4/100)*'QLD Apr 2019'!AQ4)),0)</f>
        <v>0</v>
      </c>
      <c r="L10" s="115">
        <f>IF(AND('QLD Apr 2019'!P4&gt;0,'QLD Apr 2019'!O4&gt;0),IF(($C$5*E10/'QLD Apr 2019'!AQ4&lt;SUM('QLD Apr 2019'!L4:P4)),(0),($C$5*E10/'QLD Apr 2019'!AQ4-SUM('QLD Apr 2019'!L4:P4))*'QLD Apr 2019'!AB4/100)* 'QLD Apr 2019'!AQ4,IF(AND('QLD Apr 2019'!O4&gt;0,'QLD Apr 2019'!P4=""),IF(($C$5*E10/'QLD Apr 2019'!AQ4&lt; SUM('QLD Apr 2019'!L4:O4)),(0),($C$5*E10/'QLD Apr 2019'!AQ4-SUM('QLD Apr 2019'!L4:O4))*'QLD Apr 2019'!AA4/100)* 'QLD Apr 2019'!AQ4,IF(AND('QLD Apr 2019'!N4&gt;0,'QLD Apr 2019'!O4=""),IF(($C$5*E10/'QLD Apr 2019'!AQ4&lt; SUM('QLD Apr 2019'!L4:N4)),(0),($C$5*E10/'QLD Apr 2019'!AQ4-SUM('QLD Apr 2019'!L4:N4))*'QLD Apr 2019'!Z4/100)* 'QLD Apr 2019'!AQ4,IF(AND('QLD Apr 2019'!M4&gt;0,'QLD Apr 2019'!N4=""),IF(($C$5*E10/'QLD Apr 2019'!AQ4&lt;'QLD Apr 2019'!M4+'QLD Apr 2019'!L4),(0),(($C$5*E10/'QLD Apr 2019'!AQ4-('QLD Apr 2019'!M4+'QLD Apr 2019'!L4))*'QLD Apr 2019'!Y4/100))*'QLD Apr 2019'!AQ4,IF(AND('QLD Apr 2019'!L4&gt;0,'QLD Apr 2019'!M4=""&gt;0),IF(($C$5*E10/'QLD Apr 2019'!AQ4&lt;'QLD Apr 2019'!L4),(0),($C$5*E10/'QLD Apr 2019'!AQ4-'QLD Apr 2019'!L4)*'QLD Apr 2019'!X4/100)*'QLD Apr 2019'!AQ4,0)))))</f>
        <v>0</v>
      </c>
      <c r="M10" s="115">
        <f>IF('QLD Apr 2019'!K4="",($C$5*F10/'QLD Apr 2019'!AR4*'QLD Apr 2019'!AC4/100)*'QLD Apr 2019'!AR4,IF($C$5*F10/'QLD Apr 2019'!AR4&gt;='QLD Apr 2019'!L4,('QLD Apr 2019'!L4*'QLD Apr 2019'!AC4/100)*'QLD Apr 2019'!AR4,($C$5*F10/'QLD Apr 2019'!AR4*'QLD Apr 2019'!AC4/100)*'QLD Apr 2019'!AR4))</f>
        <v>1850.0000000000002</v>
      </c>
      <c r="N10" s="115">
        <f>IF(AND('QLD Apr 2019'!L4&gt;0,'QLD Apr 2019'!M4&gt;0),IF($C$5*F10/'QLD Apr 2019'!AR4&lt;'QLD Apr 2019'!L4,0,IF(($C$5*F10/'QLD Apr 2019'!AR4-'QLD Apr 2019'!L4)&lt;=('QLD Apr 2019'!M4+'QLD Apr 2019'!L4),((($C$5*F10/'QLD Apr 2019'!AR4-'QLD Apr 2019'!L4)*'QLD Apr 2019'!AD4/100))*'QLD Apr 2019'!AR4,((('QLD Apr 2019'!M4)*'QLD Apr 2019'!AD4/100)*'QLD Apr 2019'!AR4))),0)</f>
        <v>0</v>
      </c>
      <c r="O10" s="115">
        <f>IF(AND('QLD Apr 2019'!M4&gt;0,'QLD Apr 2019'!N4&gt;0),IF($C$5*F10/'QLD Apr 2019'!AR4&lt;('QLD Apr 2019'!L4+'QLD Apr 2019'!M4),0,IF(($C$5*F10/'QLD Apr 2019'!AR4-'QLD Apr 2019'!L4+'QLD Apr 2019'!M4)&lt;=('QLD Apr 2019'!L4+'QLD Apr 2019'!M4+'QLD Apr 2019'!N4),((($C$5*F10/'QLD Apr 2019'!AR4-('QLD Apr 2019'!L4+'QLD Apr 2019'!M4))*'QLD Apr 2019'!AE4/100))*'QLD Apr 2019'!AR4,('QLD Apr 2019'!N4*'QLD Apr 2019'!AE4/100)*'QLD Apr 2019'!AR4)),0)</f>
        <v>0</v>
      </c>
      <c r="P10" s="115">
        <f>IF(AND('QLD Apr 2019'!N4&gt;0,'QLD Apr 2019'!O4&gt;0),IF($C$5*F10/'QLD Apr 2019'!AR4&lt;('QLD Apr 2019'!L4+'QLD Apr 2019'!M4+'QLD Apr 2019'!N4),0,IF(($C$5*F10/'QLD Apr 2019'!AR4-'QLD Apr 2019'!L4+'QLD Apr 2019'!M4+'QLD Apr 2019'!N4)&lt;=('QLD Apr 2019'!L4+'QLD Apr 2019'!M4+'QLD Apr 2019'!N4+'QLD Apr 2019'!O4),(($C$5*F10/'QLD Apr 2019'!AR4-('QLD Apr 2019'!L4+'QLD Apr 2019'!M4+'QLD Apr 2019'!N4))*'QLD Apr 2019'!AF4/100)*'QLD Apr 2019'!AR4,('QLD Apr 2019'!O4*'QLD Apr 2019'!AF4/100)*'QLD Apr 2019'!AR4)),0)</f>
        <v>0</v>
      </c>
      <c r="Q10" s="115">
        <f>IF(AND('QLD Apr 2019'!P4&gt;0,'QLD Apr 2019'!P4&gt;0),IF($C$5*F10/'QLD Apr 2019'!AR4&lt;('QLD Apr 2019'!L4+'QLD Apr 2019'!M4+'QLD Apr 2019'!N4+'QLD Apr 2019'!O4),0,IF(($C$5*F10/'QLD Apr 2019'!AR4-'QLD Apr 2019'!L4+'QLD Apr 2019'!M4+'QLD Apr 2019'!N4+'QLD Apr 2019'!O4)&lt;=('QLD Apr 2019'!L4+'QLD Apr 2019'!M4+'QLD Apr 2019'!N4+'QLD Apr 2019'!O4+'QLD Apr 2019'!P4),(($C$5*F10/'QLD Apr 2019'!AR4-('QLD Apr 2019'!L4+'QLD Apr 2019'!M4+'QLD Apr 2019'!N4+'QLD Apr 2019'!O4))*'QLD Apr 2019'!AG4/100)*'QLD Apr 2019'!AR4,('QLD Apr 2019'!P4*'QLD Apr 2019'!AG4/100)*'QLD Apr 2019'!AR4)),0)</f>
        <v>0</v>
      </c>
      <c r="R10" s="115">
        <f>IF(AND('QLD Apr 2019'!P4&gt;0,'QLD Apr 2019'!O4&gt;0),IF(($C$5*F10/'QLD Apr 2019'!AR4&lt;SUM('QLD Apr 2019'!L4:P4)),(0),($C$5*F10/'QLD Apr 2019'!AR4-SUM('QLD Apr 2019'!L4:P4))*'QLD Apr 2019'!AB4/100)* 'QLD Apr 2019'!AR4,IF(AND('QLD Apr 2019'!O4&gt;0,'QLD Apr 2019'!P4=""),IF(($C$5*F10/'QLD Apr 2019'!AR4&lt; SUM('QLD Apr 2019'!L4:O4)),(0),($C$5*F10/'QLD Apr 2019'!AR4-SUM('QLD Apr 2019'!L4:O4))*'QLD Apr 2019'!AG4/100)* 'QLD Apr 2019'!AR4,IF(AND('QLD Apr 2019'!N4&gt;0,'QLD Apr 2019'!O4=""),IF(($C$5*F10/'QLD Apr 2019'!AR4&lt; SUM('QLD Apr 2019'!L4:N4)),(0),($C$5*F10/'QLD Apr 2019'!AR4-SUM('QLD Apr 2019'!L4:N4))*'QLD Apr 2019'!AF4/100)* 'QLD Apr 2019'!AR4,IF(AND('QLD Apr 2019'!M4&gt;0,'QLD Apr 2019'!N4=""),IF(($C$5*F10/'QLD Apr 2019'!AR4&lt;'QLD Apr 2019'!M4+'QLD Apr 2019'!L4),(0),(($C$5*F10/'QLD Apr 2019'!AR4-('QLD Apr 2019'!M4+'QLD Apr 2019'!L4))*'QLD Apr 2019'!AE4/100))*'QLD Apr 2019'!AR4,IF(AND('QLD Apr 2019'!L4&gt;0,'QLD Apr 2019'!M4=""&gt;0),IF(($C$5*F10/'QLD Apr 2019'!AR4&lt;'QLD Apr 2019'!L4),(0),($C$5*F10/'QLD Apr 2019'!AR4-'QLD Apr 2019'!L4)*'QLD Apr 2019'!AD4/100)*'QLD Apr 2019'!AR4,0)))))</f>
        <v>0</v>
      </c>
      <c r="S10" s="203">
        <f t="shared" ref="S10:S13" si="8">SUM(G10:R10)</f>
        <v>3700.0000000000005</v>
      </c>
      <c r="T10" s="220">
        <f t="shared" ref="T10:T13" si="9">S10+D10</f>
        <v>3936.6195454545459</v>
      </c>
      <c r="U10" s="118">
        <f t="shared" si="6"/>
        <v>4330.281500000001</v>
      </c>
      <c r="V10" s="119">
        <f>'QLD Apr 2020'!AT6</f>
        <v>0</v>
      </c>
      <c r="W10" s="119">
        <f>'QLD Apr 2020'!AU6</f>
        <v>0</v>
      </c>
      <c r="X10" s="119">
        <f>'QLD Apr 2020'!AV6</f>
        <v>0</v>
      </c>
      <c r="Y10" s="119">
        <f>'QLD Apr 2020'!AW6</f>
        <v>0</v>
      </c>
      <c r="Z10" s="225" t="str">
        <f t="shared" si="7"/>
        <v>No discount</v>
      </c>
      <c r="AA10" s="225" t="s">
        <v>187</v>
      </c>
      <c r="AB10" s="195">
        <f t="shared" si="0"/>
        <v>3936.6195454545459</v>
      </c>
      <c r="AC10" s="195">
        <f t="shared" si="1"/>
        <v>3936.6195454545459</v>
      </c>
      <c r="AD10" s="196">
        <f t="shared" si="2"/>
        <v>4330.281500000001</v>
      </c>
      <c r="AE10" s="196">
        <f t="shared" si="2"/>
        <v>4330.281500000001</v>
      </c>
      <c r="AF10" s="120">
        <f>'QLD Apr 2020'!BF6</f>
        <v>0</v>
      </c>
      <c r="AG10" s="121" t="str">
        <f>'QLD Apr 2020'!BG6</f>
        <v>n</v>
      </c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</row>
    <row r="11" spans="1:148" ht="20" customHeight="1" thickBot="1" x14ac:dyDescent="0.25">
      <c r="A11" s="353"/>
      <c r="B11" s="208" t="str">
        <f>'QLD Apr 2020'!F7</f>
        <v>Origin Energy</v>
      </c>
      <c r="C11" s="208" t="str">
        <f>'QLD Apr 2020'!G7</f>
        <v>Business Flexi</v>
      </c>
      <c r="D11" s="123">
        <f>365*'QLD Apr 2020'!H7/100</f>
        <v>239.43999999999997</v>
      </c>
      <c r="E11" s="217">
        <f>IF('QLD Apr 2019'!AQ5=3,0.5,IF('QLD Apr 2019'!AQ5=2,0.33,0))</f>
        <v>0.5</v>
      </c>
      <c r="F11" s="217">
        <f t="shared" si="3"/>
        <v>0.5</v>
      </c>
      <c r="G11" s="123">
        <f>IF('QLD Apr 2019'!K5="",($C$5*E11/'QLD Apr 2019'!AQ5*'QLD Apr 2019'!W5/100)*'QLD Apr 2019'!AQ5,IF($C$5*E11/'QLD Apr 2019'!AQ5&gt;='QLD Apr 2019'!L5,('QLD Apr 2019'!L5*'QLD Apr 2019'!W5/100)*'QLD Apr 2019'!AQ5,($C$5*E11/'QLD Apr 2019'!AQ5*'QLD Apr 2019'!W5/100)*'QLD Apr 2019'!AQ5))</f>
        <v>1382.4</v>
      </c>
      <c r="H11" s="123">
        <f>IF(AND('QLD Apr 2019'!L5&gt;0,'QLD Apr 2019'!M5&gt;0),IF($C$5*E11/'QLD Apr 2019'!AQ5&lt;'QLD Apr 2019'!L5,0,IF(($C$5*E11/'QLD Apr 2019'!AQ5-'QLD Apr 2019'!L5)&lt;=('QLD Apr 2019'!M5+'QLD Apr 2019'!L5),((($C$5*E11/'QLD Apr 2019'!AQ5-'QLD Apr 2019'!L5)*'QLD Apr 2019'!X5/100))*'QLD Apr 2019'!AQ5,((('QLD Apr 2019'!M5)*'QLD Apr 2019'!X5/100)*'QLD Apr 2019'!AQ5))),0)</f>
        <v>495.60000000000014</v>
      </c>
      <c r="I11" s="123">
        <f>IF(AND('QLD Apr 2019'!M5&gt;0,'QLD Apr 2019'!N5&gt;0),IF($C$5*E11/'QLD Apr 2019'!AQ5&lt;('QLD Apr 2019'!L5+'QLD Apr 2019'!M5),0,IF(($C$5*E11/'QLD Apr 2019'!AQ5-'QLD Apr 2019'!L5+'QLD Apr 2019'!M5)&lt;=('QLD Apr 2019'!L5+'QLD Apr 2019'!M5+'QLD Apr 2019'!N5),((($C$5*E11/'QLD Apr 2019'!AQ5-('QLD Apr 2019'!L5+'QLD Apr 2019'!M5))*'QLD Apr 2019'!Y5/100))*'QLD Apr 2019'!AQ5,('QLD Apr 2019'!N5*'QLD Apr 2019'!Y5/100)*'QLD Apr 2019'!AQ5)),0)</f>
        <v>0</v>
      </c>
      <c r="J11" s="123">
        <f>IF(AND('QLD Apr 2019'!N5&gt;0,'QLD Apr 2019'!O5&gt;0),IF($C$5*E11/'QLD Apr 2019'!AQ5&lt;('QLD Apr 2019'!L5+'QLD Apr 2019'!M5+'QLD Apr 2019'!N5),0,IF(($C$5*E11/'QLD Apr 2019'!AQ5-'QLD Apr 2019'!L5+'QLD Apr 2019'!M5+'QLD Apr 2019'!N5)&lt;=('QLD Apr 2019'!L5+'QLD Apr 2019'!M5+'QLD Apr 2019'!N5+'QLD Apr 2019'!O5),(($C$5*E11/'QLD Apr 2019'!AQ5-('QLD Apr 2019'!L5+'QLD Apr 2019'!M5+'QLD Apr 2019'!N5))*'QLD Apr 2019'!Z5/100)*'QLD Apr 2019'!AQ5,('QLD Apr 2019'!O5*'QLD Apr 2019'!Z5/100)*'QLD Apr 2019'!AQ5)),0)</f>
        <v>0</v>
      </c>
      <c r="K11" s="123">
        <f>IF(AND('QLD Apr 2019'!O5&gt;0,'QLD Apr 2019'!P5&gt;0),IF($C$5*E11/'QLD Apr 2019'!AQ5&lt;('QLD Apr 2019'!L5+'QLD Apr 2019'!M5+'QLD Apr 2019'!N5+'QLD Apr 2019'!O5),0,IF(($C$5*E11/'QLD Apr 2019'!AQ5-'QLD Apr 2019'!L5+'QLD Apr 2019'!M5+'QLD Apr 2019'!N5+'QLD Apr 2019'!O5)&lt;=('QLD Apr 2019'!L5+'QLD Apr 2019'!M5+'QLD Apr 2019'!N5+'QLD Apr 2019'!O5+'QLD Apr 2019'!P5),(($C$5*E11/'QLD Apr 2019'!AQ5-('QLD Apr 2019'!L5+'QLD Apr 2019'!M5+'QLD Apr 2019'!N5+'QLD Apr 2019'!O5))*'QLD Apr 2019'!AA5/100)*'QLD Apr 2019'!AQ5,('QLD Apr 2019'!P5*'QLD Apr 2019'!AA5/100)*'QLD Apr 2019'!AQ5)),0)</f>
        <v>0</v>
      </c>
      <c r="L11" s="123">
        <f>IF(AND('QLD Apr 2019'!P5&gt;0,'QLD Apr 2019'!O5&gt;0),IF(($C$5*E11/'QLD Apr 2019'!AQ5&lt;SUM('QLD Apr 2019'!L5:P5)),(0),($C$5*E11/'QLD Apr 2019'!AQ5-SUM('QLD Apr 2019'!L5:P5))*'QLD Apr 2019'!AB5/100)* 'QLD Apr 2019'!AQ5,IF(AND('QLD Apr 2019'!O5&gt;0,'QLD Apr 2019'!P5=""),IF(($C$5*E11/'QLD Apr 2019'!AQ5&lt; SUM('QLD Apr 2019'!L5:O5)),(0),($C$5*E11/'QLD Apr 2019'!AQ5-SUM('QLD Apr 2019'!L5:O5))*'QLD Apr 2019'!AA5/100)* 'QLD Apr 2019'!AQ5,IF(AND('QLD Apr 2019'!N5&gt;0,'QLD Apr 2019'!O5=""),IF(($C$5*E11/'QLD Apr 2019'!AQ5&lt; SUM('QLD Apr 2019'!L5:N5)),(0),($C$5*E11/'QLD Apr 2019'!AQ5-SUM('QLD Apr 2019'!L5:N5))*'QLD Apr 2019'!Z5/100)* 'QLD Apr 2019'!AQ5,IF(AND('QLD Apr 2019'!M5&gt;0,'QLD Apr 2019'!N5=""),IF(($C$5*E11/'QLD Apr 2019'!AQ5&lt;'QLD Apr 2019'!M5+'QLD Apr 2019'!L5),(0),(($C$5*E11/'QLD Apr 2019'!AQ5-('QLD Apr 2019'!M5+'QLD Apr 2019'!L5))*'QLD Apr 2019'!Y5/100))*'QLD Apr 2019'!AQ5,IF(AND('QLD Apr 2019'!L5&gt;0,'QLD Apr 2019'!M5=""&gt;0),IF(($C$5*E11/'QLD Apr 2019'!AQ5&lt;'QLD Apr 2019'!L5),(0),($C$5*E11/'QLD Apr 2019'!AQ5-'QLD Apr 2019'!L5)*'QLD Apr 2019'!X5/100)*'QLD Apr 2019'!AQ5,0)))))</f>
        <v>0</v>
      </c>
      <c r="M11" s="123">
        <f>IF('QLD Apr 2019'!K5="",($C$5*F11/'QLD Apr 2019'!AR5*'QLD Apr 2019'!AC5/100)*'QLD Apr 2019'!AR5,IF($C$5*F11/'QLD Apr 2019'!AR5&gt;='QLD Apr 2019'!L5,('QLD Apr 2019'!L5*'QLD Apr 2019'!AC5/100)*'QLD Apr 2019'!AR5,($C$5*F11/'QLD Apr 2019'!AR5*'QLD Apr 2019'!AC5/100)*'QLD Apr 2019'!AR5))</f>
        <v>1382.4</v>
      </c>
      <c r="N11" s="123">
        <f>IF(AND('QLD Apr 2019'!L5&gt;0,'QLD Apr 2019'!M5&gt;0),IF($C$5*F11/'QLD Apr 2019'!AR5&lt;'QLD Apr 2019'!L5,0,IF(($C$5*F11/'QLD Apr 2019'!AR5-'QLD Apr 2019'!L5)&lt;=('QLD Apr 2019'!M5+'QLD Apr 2019'!L5),((($C$5*F11/'QLD Apr 2019'!AR5-'QLD Apr 2019'!L5)*'QLD Apr 2019'!AD5/100))*'QLD Apr 2019'!AR5,((('QLD Apr 2019'!M5)*'QLD Apr 2019'!AD5/100)*'QLD Apr 2019'!AR5))),0)</f>
        <v>495.60000000000014</v>
      </c>
      <c r="O11" s="123">
        <f>IF(AND('QLD Apr 2019'!M5&gt;0,'QLD Apr 2019'!N5&gt;0),IF($C$5*F11/'QLD Apr 2019'!AR5&lt;('QLD Apr 2019'!L5+'QLD Apr 2019'!M5),0,IF(($C$5*F11/'QLD Apr 2019'!AR5-'QLD Apr 2019'!L5+'QLD Apr 2019'!M5)&lt;=('QLD Apr 2019'!L5+'QLD Apr 2019'!M5+'QLD Apr 2019'!N5),((($C$5*F11/'QLD Apr 2019'!AR5-('QLD Apr 2019'!L5+'QLD Apr 2019'!M5))*'QLD Apr 2019'!AE5/100))*'QLD Apr 2019'!AR5,('QLD Apr 2019'!N5*'QLD Apr 2019'!AE5/100)*'QLD Apr 2019'!AR5)),0)</f>
        <v>0</v>
      </c>
      <c r="P11" s="123">
        <f>IF(AND('QLD Apr 2019'!N5&gt;0,'QLD Apr 2019'!O5&gt;0),IF($C$5*F11/'QLD Apr 2019'!AR5&lt;('QLD Apr 2019'!L5+'QLD Apr 2019'!M5+'QLD Apr 2019'!N5),0,IF(($C$5*F11/'QLD Apr 2019'!AR5-'QLD Apr 2019'!L5+'QLD Apr 2019'!M5+'QLD Apr 2019'!N5)&lt;=('QLD Apr 2019'!L5+'QLD Apr 2019'!M5+'QLD Apr 2019'!N5+'QLD Apr 2019'!O5),(($C$5*F11/'QLD Apr 2019'!AR5-('QLD Apr 2019'!L5+'QLD Apr 2019'!M5+'QLD Apr 2019'!N5))*'QLD Apr 2019'!AF5/100)*'QLD Apr 2019'!AR5,('QLD Apr 2019'!O5*'QLD Apr 2019'!AF5/100)*'QLD Apr 2019'!AR5)),0)</f>
        <v>0</v>
      </c>
      <c r="Q11" s="123">
        <f>IF(AND('QLD Apr 2019'!P5&gt;0,'QLD Apr 2019'!P5&gt;0),IF($C$5*F11/'QLD Apr 2019'!AR5&lt;('QLD Apr 2019'!L5+'QLD Apr 2019'!M5+'QLD Apr 2019'!N5+'QLD Apr 2019'!O5),0,IF(($C$5*F11/'QLD Apr 2019'!AR5-'QLD Apr 2019'!L5+'QLD Apr 2019'!M5+'QLD Apr 2019'!N5+'QLD Apr 2019'!O5)&lt;=('QLD Apr 2019'!L5+'QLD Apr 2019'!M5+'QLD Apr 2019'!N5+'QLD Apr 2019'!O5+'QLD Apr 2019'!P5),(($C$5*F11/'QLD Apr 2019'!AR5-('QLD Apr 2019'!L5+'QLD Apr 2019'!M5+'QLD Apr 2019'!N5+'QLD Apr 2019'!O5))*'QLD Apr 2019'!AG5/100)*'QLD Apr 2019'!AR5,('QLD Apr 2019'!P5*'QLD Apr 2019'!AG5/100)*'QLD Apr 2019'!AR5)),0)</f>
        <v>0</v>
      </c>
      <c r="R11" s="123">
        <f>IF(AND('QLD Apr 2019'!P5&gt;0,'QLD Apr 2019'!O5&gt;0),IF(($C$5*F11/'QLD Apr 2019'!AR5&lt;SUM('QLD Apr 2019'!L5:P5)),(0),($C$5*F11/'QLD Apr 2019'!AR5-SUM('QLD Apr 2019'!L5:P5))*'QLD Apr 2019'!AB5/100)* 'QLD Apr 2019'!AR5,IF(AND('QLD Apr 2019'!O5&gt;0,'QLD Apr 2019'!P5=""),IF(($C$5*F11/'QLD Apr 2019'!AR5&lt; SUM('QLD Apr 2019'!L5:O5)),(0),($C$5*F11/'QLD Apr 2019'!AR5-SUM('QLD Apr 2019'!L5:O5))*'QLD Apr 2019'!AG5/100)* 'QLD Apr 2019'!AR5,IF(AND('QLD Apr 2019'!N5&gt;0,'QLD Apr 2019'!O5=""),IF(($C$5*F11/'QLD Apr 2019'!AR5&lt; SUM('QLD Apr 2019'!L5:N5)),(0),($C$5*F11/'QLD Apr 2019'!AR5-SUM('QLD Apr 2019'!L5:N5))*'QLD Apr 2019'!AF5/100)* 'QLD Apr 2019'!AR5,IF(AND('QLD Apr 2019'!M5&gt;0,'QLD Apr 2019'!N5=""),IF(($C$5*F11/'QLD Apr 2019'!AR5&lt;'QLD Apr 2019'!M5+'QLD Apr 2019'!L5),(0),(($C$5*F11/'QLD Apr 2019'!AR5-('QLD Apr 2019'!M5+'QLD Apr 2019'!L5))*'QLD Apr 2019'!AE5/100))*'QLD Apr 2019'!AR5,IF(AND('QLD Apr 2019'!L5&gt;0,'QLD Apr 2019'!M5=""&gt;0),IF(($C$5*F11/'QLD Apr 2019'!AR5&lt;'QLD Apr 2019'!L5),(0),($C$5*F11/'QLD Apr 2019'!AR5-'QLD Apr 2019'!L5)*'QLD Apr 2019'!AD5/100)*'QLD Apr 2019'!AR5,0)))))</f>
        <v>0</v>
      </c>
      <c r="S11" s="204">
        <f t="shared" si="8"/>
        <v>3756.0000000000009</v>
      </c>
      <c r="T11" s="221">
        <f t="shared" si="9"/>
        <v>3995.440000000001</v>
      </c>
      <c r="U11" s="126">
        <f t="shared" si="6"/>
        <v>4394.9840000000013</v>
      </c>
      <c r="V11" s="127">
        <f>'QLD Apr 2020'!AT7</f>
        <v>0</v>
      </c>
      <c r="W11" s="127">
        <f>'QLD Apr 2020'!AU7</f>
        <v>8</v>
      </c>
      <c r="X11" s="127">
        <f>'QLD Apr 2020'!AV7</f>
        <v>0</v>
      </c>
      <c r="Y11" s="127">
        <f>'QLD Apr 2020'!AW7</f>
        <v>0</v>
      </c>
      <c r="Z11" s="226" t="str">
        <f t="shared" ref="Z11:Z13" si="10">IF(SUM(V11:Y11)=0,"No discount",IF(V11&gt;0,"Guaranteed off bill",IF(W11&gt;0,"Guaranteed off usage",IF(X11&gt;0,"Pay-on-time off bill","Pay-on-time off usage"))))</f>
        <v>Guaranteed off usage</v>
      </c>
      <c r="AA11" s="226" t="s">
        <v>187</v>
      </c>
      <c r="AB11" s="228">
        <f t="shared" ref="AB11:AB13" si="11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3694.9600000000009</v>
      </c>
      <c r="AC11" s="229">
        <f t="shared" ref="AC11:AC13" si="12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3694.9600000000009</v>
      </c>
      <c r="AD11" s="230">
        <f t="shared" ref="AD11:AD13" si="13">AB11*1.1</f>
        <v>4064.4560000000015</v>
      </c>
      <c r="AE11" s="230">
        <f t="shared" ref="AE11:AE13" si="14">AC11*1.1</f>
        <v>4064.4560000000015</v>
      </c>
      <c r="AF11" s="128">
        <f>'QLD Apr 2020'!BF7</f>
        <v>12</v>
      </c>
      <c r="AG11" s="129" t="str">
        <f>'QLD Apr 2020'!BG7</f>
        <v>y</v>
      </c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</row>
    <row r="12" spans="1:148" ht="20" customHeight="1" thickTop="1" thickBot="1" x14ac:dyDescent="0.25">
      <c r="A12" s="211" t="str">
        <f>'QLD Apr 2020'!D10</f>
        <v>Envestra Northern</v>
      </c>
      <c r="B12" s="212" t="str">
        <f>'QLD Apr 2020'!F10</f>
        <v>Origin Energy</v>
      </c>
      <c r="C12" s="212" t="str">
        <f>'QLD Apr 2020'!G10</f>
        <v>Business Flexi</v>
      </c>
      <c r="D12" s="131">
        <f>365*'QLD Apr 2020'!H10/100</f>
        <v>233.56681818181815</v>
      </c>
      <c r="E12" s="232">
        <f>IF('QLD Apr 2019'!AQ6=3,0.5,IF('QLD Apr 2019'!AQ6=2,0.33,0))</f>
        <v>0.5</v>
      </c>
      <c r="F12" s="232">
        <f t="shared" si="3"/>
        <v>0.5</v>
      </c>
      <c r="G12" s="131">
        <f>IF('QLD Apr 2019'!K6="",($C$5*E12/'QLD Apr 2019'!AQ6*'QLD Apr 2019'!W6/100)*'QLD Apr 2019'!AQ6,IF($C$5*E12/'QLD Apr 2019'!AQ6&gt;='QLD Apr 2019'!L6,('QLD Apr 2019'!L6*'QLD Apr 2019'!W6/100)*'QLD Apr 2019'!AQ6,($C$5*E12/'QLD Apr 2019'!AQ6*'QLD Apr 2019'!W6/100)*'QLD Apr 2019'!AQ6))</f>
        <v>1456.92</v>
      </c>
      <c r="H12" s="131">
        <f>IF(AND('QLD Apr 2019'!L6&gt;0,'QLD Apr 2019'!M6&gt;0),IF($C$5*E12/'QLD Apr 2019'!AQ6&lt;'QLD Apr 2019'!L6,0,IF(($C$5*E12/'QLD Apr 2019'!AQ6-'QLD Apr 2019'!L6)&lt;=('QLD Apr 2019'!M6+'QLD Apr 2019'!L6),((($C$5*E12/'QLD Apr 2019'!AQ6-'QLD Apr 2019'!L6)*'QLD Apr 2019'!X6/100))*'QLD Apr 2019'!AQ6,((('QLD Apr 2019'!M6)*'QLD Apr 2019'!X6/100)*'QLD Apr 2019'!AQ6))),0)</f>
        <v>530.46000000000015</v>
      </c>
      <c r="I12" s="131">
        <f>IF(AND('QLD Apr 2019'!M6&gt;0,'QLD Apr 2019'!N6&gt;0),IF($C$5*E12/'QLD Apr 2019'!AQ6&lt;('QLD Apr 2019'!L6+'QLD Apr 2019'!M6),0,IF(($C$5*E12/'QLD Apr 2019'!AQ6-'QLD Apr 2019'!L6+'QLD Apr 2019'!M6)&lt;=('QLD Apr 2019'!L6+'QLD Apr 2019'!M6+'QLD Apr 2019'!N6),((($C$5*E12/'QLD Apr 2019'!AQ6-('QLD Apr 2019'!L6+'QLD Apr 2019'!M6))*'QLD Apr 2019'!Y6/100))*'QLD Apr 2019'!AQ6,('QLD Apr 2019'!N6*'QLD Apr 2019'!Y6/100)*'QLD Apr 2019'!AQ6)),0)</f>
        <v>0</v>
      </c>
      <c r="J12" s="131">
        <f>IF(AND('QLD Apr 2019'!N6&gt;0,'QLD Apr 2019'!O6&gt;0),IF($C$5*E12/'QLD Apr 2019'!AQ6&lt;('QLD Apr 2019'!L6+'QLD Apr 2019'!M6+'QLD Apr 2019'!N6),0,IF(($C$5*E12/'QLD Apr 2019'!AQ6-'QLD Apr 2019'!L6+'QLD Apr 2019'!M6+'QLD Apr 2019'!N6)&lt;=('QLD Apr 2019'!L6+'QLD Apr 2019'!M6+'QLD Apr 2019'!N6+'QLD Apr 2019'!O6),(($C$5*E12/'QLD Apr 2019'!AQ6-('QLD Apr 2019'!L6+'QLD Apr 2019'!M6+'QLD Apr 2019'!N6))*'QLD Apr 2019'!Z6/100)*'QLD Apr 2019'!AQ6,('QLD Apr 2019'!O6*'QLD Apr 2019'!Z6/100)*'QLD Apr 2019'!AQ6)),0)</f>
        <v>0</v>
      </c>
      <c r="K12" s="131">
        <f>IF(AND('QLD Apr 2019'!O6&gt;0,'QLD Apr 2019'!P6&gt;0),IF($C$5*E12/'QLD Apr 2019'!AQ6&lt;('QLD Apr 2019'!L6+'QLD Apr 2019'!M6+'QLD Apr 2019'!N6+'QLD Apr 2019'!O6),0,IF(($C$5*E12/'QLD Apr 2019'!AQ6-'QLD Apr 2019'!L6+'QLD Apr 2019'!M6+'QLD Apr 2019'!N6+'QLD Apr 2019'!O6)&lt;=('QLD Apr 2019'!L6+'QLD Apr 2019'!M6+'QLD Apr 2019'!N6+'QLD Apr 2019'!O6+'QLD Apr 2019'!P6),(($C$5*E12/'QLD Apr 2019'!AQ6-('QLD Apr 2019'!L6+'QLD Apr 2019'!M6+'QLD Apr 2019'!N6+'QLD Apr 2019'!O6))*'QLD Apr 2019'!AA6/100)*'QLD Apr 2019'!AQ6,('QLD Apr 2019'!P6*'QLD Apr 2019'!AA6/100)*'QLD Apr 2019'!AQ6)),0)</f>
        <v>0</v>
      </c>
      <c r="L12" s="131">
        <f>IF(AND('QLD Apr 2019'!P6&gt;0,'QLD Apr 2019'!O6&gt;0),IF(($C$5*E12/'QLD Apr 2019'!AQ6&lt;SUM('QLD Apr 2019'!L6:P6)),(0),($C$5*E12/'QLD Apr 2019'!AQ6-SUM('QLD Apr 2019'!L6:P6))*'QLD Apr 2019'!AB6/100)* 'QLD Apr 2019'!AQ6,IF(AND('QLD Apr 2019'!O6&gt;0,'QLD Apr 2019'!P6=""),IF(($C$5*E12/'QLD Apr 2019'!AQ6&lt; SUM('QLD Apr 2019'!L6:O6)),(0),($C$5*E12/'QLD Apr 2019'!AQ6-SUM('QLD Apr 2019'!L6:O6))*'QLD Apr 2019'!AA6/100)* 'QLD Apr 2019'!AQ6,IF(AND('QLD Apr 2019'!N6&gt;0,'QLD Apr 2019'!O6=""),IF(($C$5*E12/'QLD Apr 2019'!AQ6&lt; SUM('QLD Apr 2019'!L6:N6)),(0),($C$5*E12/'QLD Apr 2019'!AQ6-SUM('QLD Apr 2019'!L6:N6))*'QLD Apr 2019'!Z6/100)* 'QLD Apr 2019'!AQ6,IF(AND('QLD Apr 2019'!M6&gt;0,'QLD Apr 2019'!N6=""),IF(($C$5*E12/'QLD Apr 2019'!AQ6&lt;'QLD Apr 2019'!M6+'QLD Apr 2019'!L6),(0),(($C$5*E12/'QLD Apr 2019'!AQ6-('QLD Apr 2019'!M6+'QLD Apr 2019'!L6))*'QLD Apr 2019'!Y6/100))*'QLD Apr 2019'!AQ6,IF(AND('QLD Apr 2019'!L6&gt;0,'QLD Apr 2019'!M6=""&gt;0),IF(($C$5*E12/'QLD Apr 2019'!AQ6&lt;'QLD Apr 2019'!L6),(0),($C$5*E12/'QLD Apr 2019'!AQ6-'QLD Apr 2019'!L6)*'QLD Apr 2019'!X6/100)*'QLD Apr 2019'!AQ6,0)))))</f>
        <v>0</v>
      </c>
      <c r="M12" s="131">
        <f>IF('QLD Apr 2019'!K6="",($C$5*F12/'QLD Apr 2019'!AR6*'QLD Apr 2019'!AC6/100)*'QLD Apr 2019'!AR6,IF($C$5*F12/'QLD Apr 2019'!AR6&gt;='QLD Apr 2019'!L6,('QLD Apr 2019'!L6*'QLD Apr 2019'!AC6/100)*'QLD Apr 2019'!AR6,($C$5*F12/'QLD Apr 2019'!AR6*'QLD Apr 2019'!AC6/100)*'QLD Apr 2019'!AR6))</f>
        <v>1456.92</v>
      </c>
      <c r="N12" s="131">
        <f>IF(AND('QLD Apr 2019'!L6&gt;0,'QLD Apr 2019'!M6&gt;0),IF($C$5*F12/'QLD Apr 2019'!AR6&lt;'QLD Apr 2019'!L6,0,IF(($C$5*F12/'QLD Apr 2019'!AR6-'QLD Apr 2019'!L6)&lt;=('QLD Apr 2019'!M6+'QLD Apr 2019'!L6),((($C$5*F12/'QLD Apr 2019'!AR6-'QLD Apr 2019'!L6)*'QLD Apr 2019'!AD6/100))*'QLD Apr 2019'!AR6,((('QLD Apr 2019'!M6)*'QLD Apr 2019'!AD6/100)*'QLD Apr 2019'!AR6))),0)</f>
        <v>530.46000000000015</v>
      </c>
      <c r="O12" s="131">
        <f>IF(AND('QLD Apr 2019'!M6&gt;0,'QLD Apr 2019'!N6&gt;0),IF($C$5*F12/'QLD Apr 2019'!AR6&lt;('QLD Apr 2019'!L6+'QLD Apr 2019'!M6),0,IF(($C$5*F12/'QLD Apr 2019'!AR6-'QLD Apr 2019'!L6+'QLD Apr 2019'!M6)&lt;=('QLD Apr 2019'!L6+'QLD Apr 2019'!M6+'QLD Apr 2019'!N6),((($C$5*F12/'QLD Apr 2019'!AR6-('QLD Apr 2019'!L6+'QLD Apr 2019'!M6))*'QLD Apr 2019'!AE6/100))*'QLD Apr 2019'!AR6,('QLD Apr 2019'!N6*'QLD Apr 2019'!AE6/100)*'QLD Apr 2019'!AR6)),0)</f>
        <v>0</v>
      </c>
      <c r="P12" s="131">
        <f>IF(AND('QLD Apr 2019'!N6&gt;0,'QLD Apr 2019'!O6&gt;0),IF($C$5*F12/'QLD Apr 2019'!AR6&lt;('QLD Apr 2019'!L6+'QLD Apr 2019'!M6+'QLD Apr 2019'!N6),0,IF(($C$5*F12/'QLD Apr 2019'!AR6-'QLD Apr 2019'!L6+'QLD Apr 2019'!M6+'QLD Apr 2019'!N6)&lt;=('QLD Apr 2019'!L6+'QLD Apr 2019'!M6+'QLD Apr 2019'!N6+'QLD Apr 2019'!O6),(($C$5*F12/'QLD Apr 2019'!AR6-('QLD Apr 2019'!L6+'QLD Apr 2019'!M6+'QLD Apr 2019'!N6))*'QLD Apr 2019'!AF6/100)*'QLD Apr 2019'!AR6,('QLD Apr 2019'!O6*'QLD Apr 2019'!AF6/100)*'QLD Apr 2019'!AR6)),0)</f>
        <v>0</v>
      </c>
      <c r="Q12" s="131">
        <f>IF(AND('QLD Apr 2019'!P6&gt;0,'QLD Apr 2019'!P6&gt;0),IF($C$5*F12/'QLD Apr 2019'!AR6&lt;('QLD Apr 2019'!L6+'QLD Apr 2019'!M6+'QLD Apr 2019'!N6+'QLD Apr 2019'!O6),0,IF(($C$5*F12/'QLD Apr 2019'!AR6-'QLD Apr 2019'!L6+'QLD Apr 2019'!M6+'QLD Apr 2019'!N6+'QLD Apr 2019'!O6)&lt;=('QLD Apr 2019'!L6+'QLD Apr 2019'!M6+'QLD Apr 2019'!N6+'QLD Apr 2019'!O6+'QLD Apr 2019'!P6),(($C$5*F12/'QLD Apr 2019'!AR6-('QLD Apr 2019'!L6+'QLD Apr 2019'!M6+'QLD Apr 2019'!N6+'QLD Apr 2019'!O6))*'QLD Apr 2019'!AG6/100)*'QLD Apr 2019'!AR6,('QLD Apr 2019'!P6*'QLD Apr 2019'!AG6/100)*'QLD Apr 2019'!AR6)),0)</f>
        <v>0</v>
      </c>
      <c r="R12" s="131">
        <f>IF(AND('QLD Apr 2019'!P6&gt;0,'QLD Apr 2019'!O6&gt;0),IF(($C$5*F12/'QLD Apr 2019'!AR6&lt;SUM('QLD Apr 2019'!L6:P6)),(0),($C$5*F12/'QLD Apr 2019'!AR6-SUM('QLD Apr 2019'!L6:P6))*'QLD Apr 2019'!AB6/100)* 'QLD Apr 2019'!AR6,IF(AND('QLD Apr 2019'!O6&gt;0,'QLD Apr 2019'!P6=""),IF(($C$5*F12/'QLD Apr 2019'!AR6&lt; SUM('QLD Apr 2019'!L6:O6)),(0),($C$5*F12/'QLD Apr 2019'!AR6-SUM('QLD Apr 2019'!L6:O6))*'QLD Apr 2019'!AG6/100)* 'QLD Apr 2019'!AR6,IF(AND('QLD Apr 2019'!N6&gt;0,'QLD Apr 2019'!O6=""),IF(($C$5*F12/'QLD Apr 2019'!AR6&lt; SUM('QLD Apr 2019'!L6:N6)),(0),($C$5*F12/'QLD Apr 2019'!AR6-SUM('QLD Apr 2019'!L6:N6))*'QLD Apr 2019'!AF6/100)* 'QLD Apr 2019'!AR6,IF(AND('QLD Apr 2019'!M6&gt;0,'QLD Apr 2019'!N6=""),IF(($C$5*F12/'QLD Apr 2019'!AR6&lt;'QLD Apr 2019'!M6+'QLD Apr 2019'!L6),(0),(($C$5*F12/'QLD Apr 2019'!AR6-('QLD Apr 2019'!M6+'QLD Apr 2019'!L6))*'QLD Apr 2019'!AE6/100))*'QLD Apr 2019'!AR6,IF(AND('QLD Apr 2019'!L6&gt;0,'QLD Apr 2019'!M6=""&gt;0),IF(($C$5*F12/'QLD Apr 2019'!AR6&lt;'QLD Apr 2019'!L6),(0),($C$5*F12/'QLD Apr 2019'!AR6-'QLD Apr 2019'!L6)*'QLD Apr 2019'!AD6/100)*'QLD Apr 2019'!AR6,0)))))</f>
        <v>0</v>
      </c>
      <c r="S12" s="205">
        <f t="shared" si="8"/>
        <v>3974.76</v>
      </c>
      <c r="T12" s="233">
        <f t="shared" si="9"/>
        <v>4208.3268181818185</v>
      </c>
      <c r="U12" s="134">
        <f t="shared" si="6"/>
        <v>4629.1595000000007</v>
      </c>
      <c r="V12" s="135">
        <f>'QLD Apr 2020'!AT10</f>
        <v>0</v>
      </c>
      <c r="W12" s="135">
        <f>'QLD Apr 2020'!AU10</f>
        <v>8</v>
      </c>
      <c r="X12" s="135">
        <f>'QLD Apr 2020'!AV10</f>
        <v>0</v>
      </c>
      <c r="Y12" s="135">
        <f>'QLD Apr 2020'!AW10</f>
        <v>0</v>
      </c>
      <c r="Z12" s="234" t="str">
        <f t="shared" si="10"/>
        <v>Guaranteed off usage</v>
      </c>
      <c r="AA12" s="234" t="s">
        <v>187</v>
      </c>
      <c r="AB12" s="228">
        <f t="shared" si="11"/>
        <v>3890.3460181818182</v>
      </c>
      <c r="AC12" s="229">
        <f t="shared" si="12"/>
        <v>3890.3460181818182</v>
      </c>
      <c r="AD12" s="230">
        <f t="shared" si="13"/>
        <v>4279.3806199999999</v>
      </c>
      <c r="AE12" s="230">
        <f t="shared" si="14"/>
        <v>4279.3806199999999</v>
      </c>
      <c r="AF12" s="136">
        <f>'QLD Apr 2020'!BF10</f>
        <v>12</v>
      </c>
      <c r="AG12" s="137" t="str">
        <f>'QLD Apr 2020'!BG10</f>
        <v>y</v>
      </c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</row>
    <row r="13" spans="1:148" ht="20" customHeight="1" thickTop="1" thickBot="1" x14ac:dyDescent="0.25">
      <c r="A13" s="213" t="str">
        <f>'QLD Apr 2020'!D11</f>
        <v>Envestra Wide Bay</v>
      </c>
      <c r="B13" s="210" t="str">
        <f>'QLD Apr 2020'!F11</f>
        <v>AGL</v>
      </c>
      <c r="C13" s="210" t="str">
        <f>'QLD Apr 2020'!G11</f>
        <v>Business Essential Saver</v>
      </c>
      <c r="D13" s="139">
        <f>365*'QLD Apr 2020'!H11/100</f>
        <v>236.61954545454543</v>
      </c>
      <c r="E13" s="218">
        <f>IF('QLD Apr 2019'!AQ7=3,0.5,IF('QLD Apr 2019'!AQ7=2,0.33,0))</f>
        <v>0.5</v>
      </c>
      <c r="F13" s="218">
        <f t="shared" si="3"/>
        <v>0.5</v>
      </c>
      <c r="G13" s="139">
        <f>IF('QLD Apr 2019'!K7="",($C$5*E13/'QLD Apr 2019'!AQ7*'QLD Apr 2019'!W7/100)*'QLD Apr 2019'!AQ7,IF($C$5*E13/'QLD Apr 2019'!AQ7&gt;='QLD Apr 2019'!L7,('QLD Apr 2019'!L7*'QLD Apr 2019'!W7/100)*'QLD Apr 2019'!AQ7,($C$5*E13/'QLD Apr 2019'!AQ7*'QLD Apr 2019'!W7/100)*'QLD Apr 2019'!AQ7))</f>
        <v>1198.8000000000002</v>
      </c>
      <c r="H13" s="139">
        <f>IF(AND('QLD Apr 2019'!L7&gt;0,'QLD Apr 2019'!M7&gt;0),IF($C$5*E13/'QLD Apr 2019'!AQ7&lt;'QLD Apr 2019'!L7,0,IF(($C$5*E13/'QLD Apr 2019'!AQ7-'QLD Apr 2019'!L7)&lt;=('QLD Apr 2019'!M7+'QLD Apr 2019'!L7),((($C$5*E13/'QLD Apr 2019'!AQ7-'QLD Apr 2019'!L7)*'QLD Apr 2019'!X7/100))*'QLD Apr 2019'!AQ7,((('QLD Apr 2019'!M7)*'QLD Apr 2019'!X7/100)*'QLD Apr 2019'!AQ7))),0)</f>
        <v>0</v>
      </c>
      <c r="I13" s="139">
        <f>IF(AND('QLD Apr 2019'!M7&gt;0,'QLD Apr 2019'!N7&gt;0),IF($C$5*E13/'QLD Apr 2019'!AQ7&lt;('QLD Apr 2019'!L7+'QLD Apr 2019'!M7),0,IF(($C$5*E13/'QLD Apr 2019'!AQ7-'QLD Apr 2019'!L7+'QLD Apr 2019'!M7)&lt;=('QLD Apr 2019'!L7+'QLD Apr 2019'!M7+'QLD Apr 2019'!N7),((($C$5*E13/'QLD Apr 2019'!AQ7-('QLD Apr 2019'!L7+'QLD Apr 2019'!M7))*'QLD Apr 2019'!Y7/100))*'QLD Apr 2019'!AQ7,('QLD Apr 2019'!N7*'QLD Apr 2019'!Y7/100)*'QLD Apr 2019'!AQ7)),0)</f>
        <v>0</v>
      </c>
      <c r="J13" s="139">
        <f>IF(AND('QLD Apr 2019'!N7&gt;0,'QLD Apr 2019'!O7&gt;0),IF($C$5*E13/'QLD Apr 2019'!AQ7&lt;('QLD Apr 2019'!L7+'QLD Apr 2019'!M7+'QLD Apr 2019'!N7),0,IF(($C$5*E13/'QLD Apr 2019'!AQ7-'QLD Apr 2019'!L7+'QLD Apr 2019'!M7+'QLD Apr 2019'!N7)&lt;=('QLD Apr 2019'!L7+'QLD Apr 2019'!M7+'QLD Apr 2019'!N7+'QLD Apr 2019'!O7),(($C$5*E13/'QLD Apr 2019'!AQ7-('QLD Apr 2019'!L7+'QLD Apr 2019'!M7+'QLD Apr 2019'!N7))*'QLD Apr 2019'!Z7/100)*'QLD Apr 2019'!AQ7,('QLD Apr 2019'!O7*'QLD Apr 2019'!Z7/100)*'QLD Apr 2019'!AQ7)),0)</f>
        <v>0</v>
      </c>
      <c r="K13" s="139">
        <f>IF(AND('QLD Apr 2019'!O7&gt;0,'QLD Apr 2019'!P7&gt;0),IF($C$5*E13/'QLD Apr 2019'!AQ7&lt;('QLD Apr 2019'!L7+'QLD Apr 2019'!M7+'QLD Apr 2019'!N7+'QLD Apr 2019'!O7),0,IF(($C$5*E13/'QLD Apr 2019'!AQ7-'QLD Apr 2019'!L7+'QLD Apr 2019'!M7+'QLD Apr 2019'!N7+'QLD Apr 2019'!O7)&lt;=('QLD Apr 2019'!L7+'QLD Apr 2019'!M7+'QLD Apr 2019'!N7+'QLD Apr 2019'!O7+'QLD Apr 2019'!P7),(($C$5*E13/'QLD Apr 2019'!AQ7-('QLD Apr 2019'!L7+'QLD Apr 2019'!M7+'QLD Apr 2019'!N7+'QLD Apr 2019'!O7))*'QLD Apr 2019'!AA7/100)*'QLD Apr 2019'!AQ7,('QLD Apr 2019'!P7*'QLD Apr 2019'!AA7/100)*'QLD Apr 2019'!AQ7)),0)</f>
        <v>0</v>
      </c>
      <c r="L13" s="139">
        <f>IF(AND('QLD Apr 2019'!P7&gt;0,'QLD Apr 2019'!O7&gt;0),IF(($C$5*E13/'QLD Apr 2019'!AQ7&lt;SUM('QLD Apr 2019'!L7:P7)),(0),($C$5*E13/'QLD Apr 2019'!AQ7-SUM('QLD Apr 2019'!L7:P7))*'QLD Apr 2019'!AB7/100)* 'QLD Apr 2019'!AQ7,IF(AND('QLD Apr 2019'!O7&gt;0,'QLD Apr 2019'!P7=""),IF(($C$5*E13/'QLD Apr 2019'!AQ7&lt; SUM('QLD Apr 2019'!L7:O7)),(0),($C$5*E13/'QLD Apr 2019'!AQ7-SUM('QLD Apr 2019'!L7:O7))*'QLD Apr 2019'!AA7/100)* 'QLD Apr 2019'!AQ7,IF(AND('QLD Apr 2019'!N7&gt;0,'QLD Apr 2019'!O7=""),IF(($C$5*E13/'QLD Apr 2019'!AQ7&lt; SUM('QLD Apr 2019'!L7:N7)),(0),($C$5*E13/'QLD Apr 2019'!AQ7-SUM('QLD Apr 2019'!L7:N7))*'QLD Apr 2019'!Z7/100)* 'QLD Apr 2019'!AQ7,IF(AND('QLD Apr 2019'!M7&gt;0,'QLD Apr 2019'!N7=""),IF(($C$5*E13/'QLD Apr 2019'!AQ7&lt;'QLD Apr 2019'!M7+'QLD Apr 2019'!L7),(0),(($C$5*E13/'QLD Apr 2019'!AQ7-('QLD Apr 2019'!M7+'QLD Apr 2019'!L7))*'QLD Apr 2019'!Y7/100))*'QLD Apr 2019'!AQ7,IF(AND('QLD Apr 2019'!L7&gt;0,'QLD Apr 2019'!M7=""&gt;0),IF(($C$5*E13/'QLD Apr 2019'!AQ7&lt;'QLD Apr 2019'!L7),(0),($C$5*E13/'QLD Apr 2019'!AQ7-'QLD Apr 2019'!L7)*'QLD Apr 2019'!X7/100)*'QLD Apr 2019'!AQ7,0)))))</f>
        <v>455.00000000000011</v>
      </c>
      <c r="M13" s="139">
        <f>IF('QLD Apr 2019'!K7="",($C$5*F13/'QLD Apr 2019'!AR7*'QLD Apr 2019'!AC7/100)*'QLD Apr 2019'!AR7,IF($C$5*F13/'QLD Apr 2019'!AR7&gt;='QLD Apr 2019'!L7,('QLD Apr 2019'!L7*'QLD Apr 2019'!AC7/100)*'QLD Apr 2019'!AR7,($C$5*F13/'QLD Apr 2019'!AR7*'QLD Apr 2019'!AC7/100)*'QLD Apr 2019'!AR7))</f>
        <v>1198.8000000000002</v>
      </c>
      <c r="N13" s="139">
        <f>IF(AND('QLD Apr 2019'!L7&gt;0,'QLD Apr 2019'!M7&gt;0),IF($C$5*F13/'QLD Apr 2019'!AR7&lt;'QLD Apr 2019'!L7,0,IF(($C$5*F13/'QLD Apr 2019'!AR7-'QLD Apr 2019'!L7)&lt;=('QLD Apr 2019'!M7+'QLD Apr 2019'!L7),((($C$5*F13/'QLD Apr 2019'!AR7-'QLD Apr 2019'!L7)*'QLD Apr 2019'!AD7/100))*'QLD Apr 2019'!AR7,((('QLD Apr 2019'!M7)*'QLD Apr 2019'!AD7/100)*'QLD Apr 2019'!AR7))),0)</f>
        <v>0</v>
      </c>
      <c r="O13" s="139">
        <f>IF(AND('QLD Apr 2019'!M7&gt;0,'QLD Apr 2019'!N7&gt;0),IF($C$5*F13/'QLD Apr 2019'!AR7&lt;('QLD Apr 2019'!L7+'QLD Apr 2019'!M7),0,IF(($C$5*F13/'QLD Apr 2019'!AR7-'QLD Apr 2019'!L7+'QLD Apr 2019'!M7)&lt;=('QLD Apr 2019'!L7+'QLD Apr 2019'!M7+'QLD Apr 2019'!N7),((($C$5*F13/'QLD Apr 2019'!AR7-('QLD Apr 2019'!L7+'QLD Apr 2019'!M7))*'QLD Apr 2019'!AE7/100))*'QLD Apr 2019'!AR7,('QLD Apr 2019'!N7*'QLD Apr 2019'!AE7/100)*'QLD Apr 2019'!AR7)),0)</f>
        <v>0</v>
      </c>
      <c r="P13" s="139">
        <f>IF(AND('QLD Apr 2019'!N7&gt;0,'QLD Apr 2019'!O7&gt;0),IF($C$5*F13/'QLD Apr 2019'!AR7&lt;('QLD Apr 2019'!L7+'QLD Apr 2019'!M7+'QLD Apr 2019'!N7),0,IF(($C$5*F13/'QLD Apr 2019'!AR7-'QLD Apr 2019'!L7+'QLD Apr 2019'!M7+'QLD Apr 2019'!N7)&lt;=('QLD Apr 2019'!L7+'QLD Apr 2019'!M7+'QLD Apr 2019'!N7+'QLD Apr 2019'!O7),(($C$5*F13/'QLD Apr 2019'!AR7-('QLD Apr 2019'!L7+'QLD Apr 2019'!M7+'QLD Apr 2019'!N7))*'QLD Apr 2019'!AF7/100)*'QLD Apr 2019'!AR7,('QLD Apr 2019'!O7*'QLD Apr 2019'!AF7/100)*'QLD Apr 2019'!AR7)),0)</f>
        <v>0</v>
      </c>
      <c r="Q13" s="139">
        <f>IF(AND('QLD Apr 2019'!P7&gt;0,'QLD Apr 2019'!P7&gt;0),IF($C$5*F13/'QLD Apr 2019'!AR7&lt;('QLD Apr 2019'!L7+'QLD Apr 2019'!M7+'QLD Apr 2019'!N7+'QLD Apr 2019'!O7),0,IF(($C$5*F13/'QLD Apr 2019'!AR7-'QLD Apr 2019'!L7+'QLD Apr 2019'!M7+'QLD Apr 2019'!N7+'QLD Apr 2019'!O7)&lt;=('QLD Apr 2019'!L7+'QLD Apr 2019'!M7+'QLD Apr 2019'!N7+'QLD Apr 2019'!O7+'QLD Apr 2019'!P7),(($C$5*F13/'QLD Apr 2019'!AR7-('QLD Apr 2019'!L7+'QLD Apr 2019'!M7+'QLD Apr 2019'!N7+'QLD Apr 2019'!O7))*'QLD Apr 2019'!AG7/100)*'QLD Apr 2019'!AR7,('QLD Apr 2019'!P7*'QLD Apr 2019'!AG7/100)*'QLD Apr 2019'!AR7)),0)</f>
        <v>0</v>
      </c>
      <c r="R13" s="139">
        <f>IF(AND('QLD Apr 2019'!P7&gt;0,'QLD Apr 2019'!O7&gt;0),IF(($C$5*F13/'QLD Apr 2019'!AR7&lt;SUM('QLD Apr 2019'!L7:P7)),(0),($C$5*F13/'QLD Apr 2019'!AR7-SUM('QLD Apr 2019'!L7:P7))*'QLD Apr 2019'!AB7/100)* 'QLD Apr 2019'!AR7,IF(AND('QLD Apr 2019'!O7&gt;0,'QLD Apr 2019'!P7=""),IF(($C$5*F13/'QLD Apr 2019'!AR7&lt; SUM('QLD Apr 2019'!L7:O7)),(0),($C$5*F13/'QLD Apr 2019'!AR7-SUM('QLD Apr 2019'!L7:O7))*'QLD Apr 2019'!AG7/100)* 'QLD Apr 2019'!AR7,IF(AND('QLD Apr 2019'!N7&gt;0,'QLD Apr 2019'!O7=""),IF(($C$5*F13/'QLD Apr 2019'!AR7&lt; SUM('QLD Apr 2019'!L7:N7)),(0),($C$5*F13/'QLD Apr 2019'!AR7-SUM('QLD Apr 2019'!L7:N7))*'QLD Apr 2019'!AF7/100)* 'QLD Apr 2019'!AR7,IF(AND('QLD Apr 2019'!M7&gt;0,'QLD Apr 2019'!N7=""),IF(($C$5*F13/'QLD Apr 2019'!AR7&lt;'QLD Apr 2019'!M7+'QLD Apr 2019'!L7),(0),(($C$5*F13/'QLD Apr 2019'!AR7-('QLD Apr 2019'!M7+'QLD Apr 2019'!L7))*'QLD Apr 2019'!AE7/100))*'QLD Apr 2019'!AR7,IF(AND('QLD Apr 2019'!L7&gt;0,'QLD Apr 2019'!M7=""&gt;0),IF(($C$5*F13/'QLD Apr 2019'!AR7&lt;'QLD Apr 2019'!L7),(0),($C$5*F13/'QLD Apr 2019'!AR7-'QLD Apr 2019'!L7)*'QLD Apr 2019'!AD7/100)*'QLD Apr 2019'!AR7,0)))))</f>
        <v>455.00000000000011</v>
      </c>
      <c r="S13" s="206">
        <f t="shared" si="8"/>
        <v>3307.6000000000004</v>
      </c>
      <c r="T13" s="222">
        <f t="shared" si="9"/>
        <v>3544.2195454545458</v>
      </c>
      <c r="U13" s="142">
        <f t="shared" si="6"/>
        <v>3898.6415000000006</v>
      </c>
      <c r="V13" s="143">
        <f>'QLD Apr 2020'!AT11</f>
        <v>0</v>
      </c>
      <c r="W13" s="143">
        <f>'QLD Apr 2020'!AU11</f>
        <v>0</v>
      </c>
      <c r="X13" s="143">
        <f>'QLD Apr 2020'!AV11</f>
        <v>0</v>
      </c>
      <c r="Y13" s="143">
        <f>'QLD Apr 2020'!AW11</f>
        <v>0</v>
      </c>
      <c r="Z13" s="227" t="str">
        <f t="shared" si="10"/>
        <v>No discount</v>
      </c>
      <c r="AA13" s="227" t="s">
        <v>187</v>
      </c>
      <c r="AB13" s="235">
        <f t="shared" si="11"/>
        <v>3544.2195454545458</v>
      </c>
      <c r="AC13" s="236">
        <f t="shared" si="12"/>
        <v>3544.2195454545458</v>
      </c>
      <c r="AD13" s="237">
        <f t="shared" si="13"/>
        <v>3898.6415000000006</v>
      </c>
      <c r="AE13" s="237">
        <f t="shared" si="14"/>
        <v>3898.6415000000006</v>
      </c>
      <c r="AF13" s="144">
        <f>'QLD Apr 2020'!BF11</f>
        <v>0</v>
      </c>
      <c r="AG13" s="145" t="str">
        <f>'QLD Apr 2020'!BG11</f>
        <v>n</v>
      </c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</row>
    <row r="14" spans="1:148" x14ac:dyDescent="0.2">
      <c r="A14" s="176"/>
      <c r="B14" s="175"/>
      <c r="C14" s="175"/>
    </row>
  </sheetData>
  <sheetProtection algorithmName="SHA-512" hashValue="h0CdRgjrvfFZKi+kSU6UE8nerhS0pNvIfXX0Z9rqvcToCFHTTegpT1X19kuDwqQW/04CZ3WHUIzQg+0G6c1mLg==" saltValue="GC5MV5Hkx5YVHNwqKFiyeg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Notes</vt:lpstr>
      <vt:lpstr>QLD Bills October 2022</vt:lpstr>
      <vt:lpstr>QLD Bills April 2022</vt:lpstr>
      <vt:lpstr>QLD Bills October 2021</vt:lpstr>
      <vt:lpstr>QLD Bills April 2021</vt:lpstr>
      <vt:lpstr>QLD Bills October 2020</vt:lpstr>
      <vt:lpstr>QLD Bills April 2020</vt:lpstr>
      <vt:lpstr>QLD Bills October 2019</vt:lpstr>
      <vt:lpstr>QLD Bills April 2019</vt:lpstr>
      <vt:lpstr>QLD Bills October 2018</vt:lpstr>
      <vt:lpstr>QLD Bills April 2018</vt:lpstr>
      <vt:lpstr>QLD Bills October 2017</vt:lpstr>
      <vt:lpstr>QLD Bills April 2017</vt:lpstr>
      <vt:lpstr>QLD Bills April 2016</vt:lpstr>
      <vt:lpstr>QLD Oct 2022</vt:lpstr>
      <vt:lpstr>QLD Apr 2022</vt:lpstr>
      <vt:lpstr>QLD Oct 2021</vt:lpstr>
      <vt:lpstr>QLD Apr 2021</vt:lpstr>
      <vt:lpstr>QLD Oct 2020</vt:lpstr>
      <vt:lpstr>QLD Apr 2020</vt:lpstr>
      <vt:lpstr>QLD Oct 2019</vt:lpstr>
      <vt:lpstr>QLD Apr 2019</vt:lpstr>
      <vt:lpstr>QLD Oct 2018</vt:lpstr>
      <vt:lpstr>QLD Apr 2018</vt:lpstr>
      <vt:lpstr>QLD Oct 2017</vt:lpstr>
      <vt:lpstr>QLD Apr 2017</vt:lpstr>
      <vt:lpstr>QLD Apr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Mauseth</dc:creator>
  <cp:lastModifiedBy>May Mauseth</cp:lastModifiedBy>
  <dcterms:created xsi:type="dcterms:W3CDTF">2016-04-24T04:18:27Z</dcterms:created>
  <dcterms:modified xsi:type="dcterms:W3CDTF">2022-12-05T01:23:42Z</dcterms:modified>
</cp:coreProperties>
</file>