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07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2/Workbooks - Locked/WB ACT/"/>
    </mc:Choice>
  </mc:AlternateContent>
  <xr:revisionPtr revIDLastSave="0" documentId="13_ncr:1_{7F612483-971E-EC41-A52A-F5BA57A1312E}" xr6:coauthVersionLast="47" xr6:coauthVersionMax="47" xr10:uidLastSave="{00000000-0000-0000-0000-000000000000}"/>
  <workbookProtection workbookAlgorithmName="SHA-512" workbookHashValue="FmpIYAWiXn9v4w9Ume7j/prqOgAZKFh5YX+HotwaMEKVAhurpKU/chihrUJjCFjj+YBZpr/RtmPYHVSrymJZSg==" workbookSaltValue="EVh7+jCfq7qecqvDVAjdNQ==" workbookSpinCount="100000" lockStructure="1"/>
  <bookViews>
    <workbookView xWindow="4000" yWindow="760" windowWidth="38400" windowHeight="19540" xr2:uid="{00000000-000D-0000-FFFF-FFFF00000000}"/>
  </bookViews>
  <sheets>
    <sheet name="Notes" sheetId="3" r:id="rId1"/>
    <sheet name="Bills ACT April 2022" sheetId="26" r:id="rId2"/>
    <sheet name="Bills ACT October 2021" sheetId="24" r:id="rId3"/>
    <sheet name="Bills ACT April 2021" sheetId="21" r:id="rId4"/>
    <sheet name="Bills ACT October 2020" sheetId="20" r:id="rId5"/>
    <sheet name="Bills ACT April 2020" sheetId="18" r:id="rId6"/>
    <sheet name="Bills ACT October 2019" sheetId="16" r:id="rId7"/>
    <sheet name="Bills ACT April 2019" sheetId="14" r:id="rId8"/>
    <sheet name="Bills ACT October 2018" sheetId="12" r:id="rId9"/>
    <sheet name="Bills ACT April 2018" sheetId="9" r:id="rId10"/>
    <sheet name="Bills ACT October 2017" sheetId="7" r:id="rId11"/>
    <sheet name="Bills ACT April 2017" sheetId="5" r:id="rId12"/>
    <sheet name="Bills ACT April 2016" sheetId="2" r:id="rId13"/>
    <sheet name="ACT Apr 2022" sheetId="25" state="hidden" r:id="rId14"/>
    <sheet name="ACT Oct 2021" sheetId="23" state="hidden" r:id="rId15"/>
    <sheet name="ACT Apr 2021" sheetId="22" state="hidden" r:id="rId16"/>
    <sheet name="ACT Oct 2020" sheetId="19" state="hidden" r:id="rId17"/>
    <sheet name="ACT Apr 2020" sheetId="17" state="hidden" r:id="rId18"/>
    <sheet name="ACT Oct 2019" sheetId="15" state="hidden" r:id="rId19"/>
    <sheet name="ACT Apr 2019" sheetId="13" state="hidden" r:id="rId20"/>
    <sheet name="ACT Oct 2018" sheetId="11" state="hidden" r:id="rId21"/>
    <sheet name="ACT Apr 2018" sheetId="8" state="hidden" r:id="rId22"/>
    <sheet name="ACT Oct 2017" sheetId="6" state="hidden" r:id="rId23"/>
    <sheet name="ACT Apr 2017" sheetId="4" state="hidden" r:id="rId24"/>
    <sheet name="ACT Apr 2016" sheetId="1" state="hidden" r:id="rId25"/>
  </sheets>
  <calcPr calcId="19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9" i="26" l="1"/>
  <c r="AE12" i="26"/>
  <c r="AE11" i="26"/>
  <c r="AE10" i="26"/>
  <c r="AE9" i="26"/>
  <c r="AE8" i="26"/>
  <c r="AD12" i="26"/>
  <c r="AD11" i="26"/>
  <c r="AD10" i="26"/>
  <c r="AD9" i="26"/>
  <c r="AD8" i="26"/>
  <c r="W12" i="26"/>
  <c r="W11" i="26"/>
  <c r="W10" i="26"/>
  <c r="W9" i="26"/>
  <c r="W8" i="26"/>
  <c r="V12" i="26"/>
  <c r="V11" i="26"/>
  <c r="V10" i="26"/>
  <c r="V9" i="26"/>
  <c r="V8" i="26"/>
  <c r="U12" i="26"/>
  <c r="U11" i="26"/>
  <c r="U10" i="26"/>
  <c r="U9" i="26"/>
  <c r="U8" i="26"/>
  <c r="T12" i="26"/>
  <c r="T11" i="26"/>
  <c r="T10" i="26"/>
  <c r="T9" i="26"/>
  <c r="T8" i="26"/>
  <c r="O12" i="26"/>
  <c r="O11" i="26"/>
  <c r="O10" i="26"/>
  <c r="O9" i="26"/>
  <c r="O8" i="26"/>
  <c r="N10" i="26"/>
  <c r="J12" i="26"/>
  <c r="J11" i="26"/>
  <c r="J10" i="26"/>
  <c r="J9" i="26"/>
  <c r="J8" i="26"/>
  <c r="I11" i="26"/>
  <c r="I10" i="26"/>
  <c r="H12" i="26"/>
  <c r="G12" i="26"/>
  <c r="G11" i="26"/>
  <c r="E12" i="26"/>
  <c r="K12" i="26" s="1"/>
  <c r="E11" i="26"/>
  <c r="H11" i="26" s="1"/>
  <c r="E10" i="26"/>
  <c r="H10" i="26" s="1"/>
  <c r="E9" i="26"/>
  <c r="K9" i="26" s="1"/>
  <c r="E8" i="26"/>
  <c r="G8" i="26" s="1"/>
  <c r="D12" i="26"/>
  <c r="D11" i="26"/>
  <c r="D10" i="26"/>
  <c r="D9" i="26"/>
  <c r="D8" i="26"/>
  <c r="C12" i="26"/>
  <c r="C11" i="26"/>
  <c r="C10" i="26"/>
  <c r="C9" i="26"/>
  <c r="C8" i="26"/>
  <c r="B12" i="26"/>
  <c r="B11" i="26"/>
  <c r="B10" i="26"/>
  <c r="B9" i="26"/>
  <c r="B8" i="26"/>
  <c r="A12" i="26"/>
  <c r="A11" i="26"/>
  <c r="A10" i="26"/>
  <c r="A8" i="26"/>
  <c r="I9" i="26" l="1"/>
  <c r="G9" i="26"/>
  <c r="G10" i="26"/>
  <c r="I8" i="26"/>
  <c r="H9" i="26"/>
  <c r="I12" i="26"/>
  <c r="K10" i="26"/>
  <c r="K11" i="26"/>
  <c r="K8" i="26"/>
  <c r="H8" i="26"/>
  <c r="X12" i="26" l="1"/>
  <c r="Y12" i="26"/>
  <c r="Y11" i="26"/>
  <c r="X11" i="26"/>
  <c r="F11" i="26"/>
  <c r="N11" i="26" s="1"/>
  <c r="Y10" i="26"/>
  <c r="X10" i="26"/>
  <c r="F10" i="26"/>
  <c r="Y9" i="26"/>
  <c r="X9" i="26"/>
  <c r="Y8" i="26"/>
  <c r="X8" i="26"/>
  <c r="F8" i="26"/>
  <c r="A12" i="24"/>
  <c r="B12" i="24"/>
  <c r="C12" i="24"/>
  <c r="D12" i="24"/>
  <c r="E12" i="24"/>
  <c r="I12" i="24" s="1"/>
  <c r="F12" i="24"/>
  <c r="L12" i="24" s="1"/>
  <c r="G12" i="24"/>
  <c r="H12" i="24"/>
  <c r="J12" i="24"/>
  <c r="O12" i="24"/>
  <c r="P12" i="24"/>
  <c r="T12" i="24"/>
  <c r="U12" i="24"/>
  <c r="V12" i="24"/>
  <c r="W12" i="24"/>
  <c r="X12" i="24"/>
  <c r="Y12" i="24"/>
  <c r="AD12" i="24"/>
  <c r="AE12" i="24"/>
  <c r="AE11" i="24"/>
  <c r="AD11" i="24"/>
  <c r="W11" i="24"/>
  <c r="V11" i="24"/>
  <c r="U11" i="24"/>
  <c r="T11" i="24"/>
  <c r="X11" i="24" s="1"/>
  <c r="O11" i="24"/>
  <c r="N11" i="24"/>
  <c r="J11" i="24"/>
  <c r="I11" i="24"/>
  <c r="E11" i="24"/>
  <c r="F11" i="24" s="1"/>
  <c r="M11" i="24" s="1"/>
  <c r="D11" i="24"/>
  <c r="C11" i="24"/>
  <c r="B11" i="24"/>
  <c r="Y11" i="24" s="1"/>
  <c r="A11" i="24"/>
  <c r="AE10" i="24"/>
  <c r="AD10" i="24"/>
  <c r="W10" i="24"/>
  <c r="V10" i="24"/>
  <c r="U10" i="24"/>
  <c r="T10" i="24"/>
  <c r="O10" i="24"/>
  <c r="N10" i="24"/>
  <c r="J10" i="24"/>
  <c r="I10" i="24"/>
  <c r="E10" i="24"/>
  <c r="K10" i="24" s="1"/>
  <c r="D10" i="24"/>
  <c r="C10" i="24"/>
  <c r="B10" i="24"/>
  <c r="Y10" i="24" s="1"/>
  <c r="A10" i="24"/>
  <c r="AE9" i="24"/>
  <c r="AD9" i="24"/>
  <c r="W9" i="24"/>
  <c r="V9" i="24"/>
  <c r="U9" i="24"/>
  <c r="T9" i="24"/>
  <c r="O9" i="24"/>
  <c r="J9" i="24"/>
  <c r="E9" i="24"/>
  <c r="H9" i="24" s="1"/>
  <c r="D9" i="24"/>
  <c r="C9" i="24"/>
  <c r="B9" i="24"/>
  <c r="Y9" i="24" s="1"/>
  <c r="A9" i="24"/>
  <c r="AE8" i="24"/>
  <c r="AD8" i="24"/>
  <c r="W8" i="24"/>
  <c r="V8" i="24"/>
  <c r="U8" i="24"/>
  <c r="T8" i="24"/>
  <c r="O8" i="24"/>
  <c r="J8" i="24"/>
  <c r="E8" i="24"/>
  <c r="K8" i="24" s="1"/>
  <c r="D8" i="24"/>
  <c r="C8" i="24"/>
  <c r="B8" i="24"/>
  <c r="Y8" i="24" s="1"/>
  <c r="A8" i="24"/>
  <c r="AE11" i="21"/>
  <c r="AD11" i="21"/>
  <c r="W11" i="21"/>
  <c r="V11" i="21"/>
  <c r="U11" i="21"/>
  <c r="T11" i="21"/>
  <c r="O11" i="21"/>
  <c r="N11" i="21"/>
  <c r="L11" i="21"/>
  <c r="J11" i="21"/>
  <c r="I11" i="21"/>
  <c r="H11" i="21"/>
  <c r="E11" i="21"/>
  <c r="K11" i="21" s="1"/>
  <c r="D11" i="21"/>
  <c r="C11" i="21"/>
  <c r="B11" i="21"/>
  <c r="Y11" i="21" s="1"/>
  <c r="A11" i="21"/>
  <c r="AE10" i="21"/>
  <c r="AD10" i="21"/>
  <c r="W10" i="21"/>
  <c r="V10" i="21"/>
  <c r="U10" i="21"/>
  <c r="T10" i="21"/>
  <c r="O10" i="21"/>
  <c r="N10" i="21"/>
  <c r="L10" i="21"/>
  <c r="J10" i="21"/>
  <c r="I10" i="21"/>
  <c r="H10" i="21"/>
  <c r="G10" i="21"/>
  <c r="E10" i="21"/>
  <c r="K10" i="21" s="1"/>
  <c r="D10" i="21"/>
  <c r="C10" i="21"/>
  <c r="B10" i="21"/>
  <c r="Y10" i="21" s="1"/>
  <c r="A10" i="21"/>
  <c r="AE9" i="21"/>
  <c r="AD9" i="21"/>
  <c r="W9" i="21"/>
  <c r="V9" i="21"/>
  <c r="U9" i="21"/>
  <c r="T9" i="21"/>
  <c r="O9" i="21"/>
  <c r="J9" i="21"/>
  <c r="E9" i="21"/>
  <c r="K9" i="21" s="1"/>
  <c r="D9" i="21"/>
  <c r="C9" i="21"/>
  <c r="B9" i="21"/>
  <c r="A9" i="21"/>
  <c r="AE8" i="21"/>
  <c r="AD8" i="21"/>
  <c r="W8" i="21"/>
  <c r="V8" i="21"/>
  <c r="U8" i="21"/>
  <c r="T8" i="21"/>
  <c r="O8" i="21"/>
  <c r="N8" i="21"/>
  <c r="J8" i="21"/>
  <c r="I8" i="21"/>
  <c r="E8" i="21"/>
  <c r="H8" i="21" s="1"/>
  <c r="D8" i="21"/>
  <c r="C8" i="21"/>
  <c r="B8" i="21"/>
  <c r="Y8" i="21" s="1"/>
  <c r="A8" i="21"/>
  <c r="X11" i="21"/>
  <c r="F11" i="21"/>
  <c r="M11" i="21" s="1"/>
  <c r="F10" i="21"/>
  <c r="M10" i="21" s="1"/>
  <c r="Y9" i="21"/>
  <c r="AB11" i="20"/>
  <c r="AC11" i="20"/>
  <c r="AD11" i="20"/>
  <c r="AE11" i="20"/>
  <c r="S11" i="20"/>
  <c r="T11" i="20"/>
  <c r="U11" i="20"/>
  <c r="V11" i="20"/>
  <c r="X11" i="20" s="1"/>
  <c r="W11" i="20"/>
  <c r="Y11" i="20"/>
  <c r="A11" i="20"/>
  <c r="B11" i="20"/>
  <c r="C11" i="20"/>
  <c r="D11" i="20"/>
  <c r="E11" i="20"/>
  <c r="F11" i="20"/>
  <c r="M11" i="20" s="1"/>
  <c r="G11" i="20"/>
  <c r="H11" i="20"/>
  <c r="Q11" i="20" s="1"/>
  <c r="R11" i="20" s="1"/>
  <c r="I11" i="20"/>
  <c r="J11" i="20"/>
  <c r="K11" i="20"/>
  <c r="L11" i="20"/>
  <c r="N11" i="20"/>
  <c r="O11" i="20"/>
  <c r="P11" i="20"/>
  <c r="N8" i="26" l="1"/>
  <c r="M8" i="26"/>
  <c r="P8" i="26"/>
  <c r="L8" i="26"/>
  <c r="Q8" i="26" s="1"/>
  <c r="R8" i="26" s="1"/>
  <c r="P11" i="26"/>
  <c r="L11" i="26"/>
  <c r="M11" i="26"/>
  <c r="M10" i="26"/>
  <c r="P10" i="26"/>
  <c r="L10" i="26"/>
  <c r="Q10" i="26"/>
  <c r="R10" i="26" s="1"/>
  <c r="S10" i="26" s="1"/>
  <c r="F9" i="26"/>
  <c r="Z10" i="26"/>
  <c r="AB10" i="26" s="1"/>
  <c r="F12" i="26"/>
  <c r="N12" i="24"/>
  <c r="M12" i="24"/>
  <c r="K12" i="24"/>
  <c r="Q12" i="24" s="1"/>
  <c r="R12" i="24" s="1"/>
  <c r="I8" i="24"/>
  <c r="X8" i="24"/>
  <c r="X9" i="24"/>
  <c r="H11" i="24"/>
  <c r="I9" i="24"/>
  <c r="X10" i="24"/>
  <c r="G9" i="24"/>
  <c r="F9" i="24"/>
  <c r="P9" i="24" s="1"/>
  <c r="G11" i="24"/>
  <c r="K9" i="24"/>
  <c r="K11" i="24"/>
  <c r="G8" i="24"/>
  <c r="P11" i="24"/>
  <c r="H8" i="24"/>
  <c r="M9" i="24"/>
  <c r="H10" i="24"/>
  <c r="L11" i="24"/>
  <c r="F10" i="24"/>
  <c r="G10" i="24"/>
  <c r="F8" i="24"/>
  <c r="N8" i="24" s="1"/>
  <c r="I9" i="21"/>
  <c r="F9" i="21"/>
  <c r="P9" i="21" s="1"/>
  <c r="H9" i="21"/>
  <c r="X9" i="21"/>
  <c r="X10" i="21"/>
  <c r="X8" i="21"/>
  <c r="P10" i="21"/>
  <c r="G11" i="21"/>
  <c r="Q11" i="21" s="1"/>
  <c r="R11" i="21" s="1"/>
  <c r="P11" i="21"/>
  <c r="F8" i="21"/>
  <c r="G8" i="21"/>
  <c r="K8" i="21"/>
  <c r="N9" i="21"/>
  <c r="G9" i="21"/>
  <c r="M9" i="21"/>
  <c r="L9" i="21"/>
  <c r="Q10" i="21"/>
  <c r="R10" i="21" s="1"/>
  <c r="AA11" i="20"/>
  <c r="Z11" i="20"/>
  <c r="AE10" i="20"/>
  <c r="AD10" i="20"/>
  <c r="W10" i="20"/>
  <c r="V10" i="20"/>
  <c r="U10" i="20"/>
  <c r="X10" i="20" s="1"/>
  <c r="T10" i="20"/>
  <c r="O10" i="20"/>
  <c r="N10" i="20"/>
  <c r="J10" i="20"/>
  <c r="I10" i="20"/>
  <c r="E10" i="20"/>
  <c r="H10" i="20" s="1"/>
  <c r="D10" i="20"/>
  <c r="C10" i="20"/>
  <c r="B10" i="20"/>
  <c r="A10" i="20"/>
  <c r="AE9" i="20"/>
  <c r="AD9" i="20"/>
  <c r="W9" i="20"/>
  <c r="V9" i="20"/>
  <c r="X9" i="20" s="1"/>
  <c r="U9" i="20"/>
  <c r="T9" i="20"/>
  <c r="P9" i="20"/>
  <c r="O9" i="20"/>
  <c r="L9" i="20"/>
  <c r="K9" i="20"/>
  <c r="J9" i="20"/>
  <c r="H9" i="20"/>
  <c r="G9" i="20"/>
  <c r="E9" i="20"/>
  <c r="I9" i="20" s="1"/>
  <c r="D9" i="20"/>
  <c r="C9" i="20"/>
  <c r="B9" i="20"/>
  <c r="Y9" i="20" s="1"/>
  <c r="A9" i="20"/>
  <c r="AE8" i="20"/>
  <c r="AD8" i="20"/>
  <c r="W8" i="20"/>
  <c r="V8" i="20"/>
  <c r="U8" i="20"/>
  <c r="T8" i="20"/>
  <c r="P8" i="20"/>
  <c r="O8" i="20"/>
  <c r="N8" i="20"/>
  <c r="M8" i="20"/>
  <c r="L8" i="20"/>
  <c r="K8" i="20"/>
  <c r="J8" i="20"/>
  <c r="I8" i="20"/>
  <c r="H8" i="20"/>
  <c r="G8" i="20"/>
  <c r="E8" i="20"/>
  <c r="D8" i="20"/>
  <c r="C8" i="20"/>
  <c r="B8" i="20"/>
  <c r="Y8" i="20" s="1"/>
  <c r="A8" i="20"/>
  <c r="Y10" i="20"/>
  <c r="F9" i="20"/>
  <c r="N9" i="20" s="1"/>
  <c r="X8" i="20"/>
  <c r="F8" i="20"/>
  <c r="Q11" i="26" l="1"/>
  <c r="R11" i="26" s="1"/>
  <c r="S11" i="26" s="1"/>
  <c r="Z11" i="26"/>
  <c r="AB11" i="26" s="1"/>
  <c r="M9" i="26"/>
  <c r="P9" i="26"/>
  <c r="N9" i="26"/>
  <c r="L9" i="26"/>
  <c r="Q9" i="26" s="1"/>
  <c r="R9" i="26" s="1"/>
  <c r="N12" i="26"/>
  <c r="L12" i="26"/>
  <c r="M12" i="26"/>
  <c r="P12" i="26"/>
  <c r="S8" i="26"/>
  <c r="Z8" i="26"/>
  <c r="AA10" i="26"/>
  <c r="AC10" i="26" s="1"/>
  <c r="AA11" i="26"/>
  <c r="AC11" i="26" s="1"/>
  <c r="S12" i="24"/>
  <c r="Z12" i="24"/>
  <c r="L9" i="24"/>
  <c r="N9" i="24"/>
  <c r="Q9" i="24"/>
  <c r="R9" i="24" s="1"/>
  <c r="Q11" i="24"/>
  <c r="R11" i="24" s="1"/>
  <c r="S11" i="24" s="1"/>
  <c r="Z11" i="24"/>
  <c r="AB11" i="24" s="1"/>
  <c r="M8" i="24"/>
  <c r="P8" i="24"/>
  <c r="L8" i="24"/>
  <c r="P10" i="24"/>
  <c r="M10" i="24"/>
  <c r="L10" i="24"/>
  <c r="S9" i="24"/>
  <c r="Z9" i="24"/>
  <c r="AA11" i="24"/>
  <c r="AC11" i="24" s="1"/>
  <c r="Q9" i="21"/>
  <c r="R9" i="21" s="1"/>
  <c r="M8" i="21"/>
  <c r="P8" i="21"/>
  <c r="L8" i="21"/>
  <c r="Q8" i="21" s="1"/>
  <c r="R8" i="21" s="1"/>
  <c r="S9" i="21"/>
  <c r="Z9" i="21"/>
  <c r="S11" i="21"/>
  <c r="Z11" i="21"/>
  <c r="S10" i="21"/>
  <c r="Z10" i="21"/>
  <c r="G10" i="20"/>
  <c r="K10" i="20"/>
  <c r="M9" i="20"/>
  <c r="Q9" i="20"/>
  <c r="R9" i="20" s="1"/>
  <c r="Q8" i="20"/>
  <c r="R8" i="20" s="1"/>
  <c r="F10" i="20"/>
  <c r="AE10" i="18"/>
  <c r="AD10" i="18"/>
  <c r="W10" i="18"/>
  <c r="V10" i="18"/>
  <c r="U10" i="18"/>
  <c r="T10" i="18"/>
  <c r="E10" i="18"/>
  <c r="F10" i="18"/>
  <c r="P10" i="18"/>
  <c r="O10" i="18"/>
  <c r="N10" i="18"/>
  <c r="M10" i="18"/>
  <c r="L10" i="18"/>
  <c r="K10" i="18"/>
  <c r="J10" i="18"/>
  <c r="I10" i="18"/>
  <c r="H10" i="18"/>
  <c r="G10" i="18"/>
  <c r="D10" i="18"/>
  <c r="C10" i="18"/>
  <c r="B10" i="18"/>
  <c r="A10" i="18"/>
  <c r="AE9" i="18"/>
  <c r="AD9" i="18"/>
  <c r="W9" i="18"/>
  <c r="V9" i="18"/>
  <c r="U9" i="18"/>
  <c r="T9" i="18"/>
  <c r="E9" i="18"/>
  <c r="F9" i="18"/>
  <c r="P9" i="18"/>
  <c r="O9" i="18"/>
  <c r="N9" i="18"/>
  <c r="M9" i="18"/>
  <c r="L9" i="18"/>
  <c r="K9" i="18"/>
  <c r="J9" i="18"/>
  <c r="I9" i="18"/>
  <c r="H9" i="18"/>
  <c r="G9" i="18"/>
  <c r="D9" i="18"/>
  <c r="C9" i="18"/>
  <c r="B9" i="18"/>
  <c r="A9" i="18"/>
  <c r="AE8" i="18"/>
  <c r="AD8" i="18"/>
  <c r="W8" i="18"/>
  <c r="V8" i="18"/>
  <c r="U8" i="18"/>
  <c r="T8" i="18"/>
  <c r="E8" i="18"/>
  <c r="F8" i="18"/>
  <c r="P8" i="18"/>
  <c r="O8" i="18"/>
  <c r="N8" i="18"/>
  <c r="M8" i="18"/>
  <c r="L8" i="18"/>
  <c r="K8" i="18"/>
  <c r="J8" i="18"/>
  <c r="I8" i="18"/>
  <c r="H8" i="18"/>
  <c r="G8" i="18"/>
  <c r="D8" i="18"/>
  <c r="C8" i="18"/>
  <c r="B8" i="18"/>
  <c r="A8" i="18"/>
  <c r="X10" i="18"/>
  <c r="Y10" i="18"/>
  <c r="Q10" i="18"/>
  <c r="R10" i="18"/>
  <c r="Z10" i="18"/>
  <c r="AA10" i="18"/>
  <c r="AC10" i="18"/>
  <c r="AB10" i="18"/>
  <c r="S10" i="18"/>
  <c r="X9" i="18"/>
  <c r="Y9" i="18"/>
  <c r="Q9" i="18"/>
  <c r="R9" i="18"/>
  <c r="Z9" i="18"/>
  <c r="AA9" i="18"/>
  <c r="AC9" i="18"/>
  <c r="AB9" i="18"/>
  <c r="S9" i="18"/>
  <c r="X8" i="18"/>
  <c r="Y8" i="18"/>
  <c r="Q8" i="18"/>
  <c r="R8" i="18"/>
  <c r="Z8" i="18"/>
  <c r="AA8" i="18"/>
  <c r="AC8" i="18"/>
  <c r="AB8" i="18"/>
  <c r="S8" i="18"/>
  <c r="F8" i="16"/>
  <c r="Z8" i="14"/>
  <c r="E10" i="16"/>
  <c r="G10" i="16"/>
  <c r="H10" i="16"/>
  <c r="I10" i="16"/>
  <c r="J10" i="16"/>
  <c r="K10" i="16"/>
  <c r="Q10" i="16" s="1"/>
  <c r="R10" i="16" s="1"/>
  <c r="F10" i="16"/>
  <c r="L10" i="16"/>
  <c r="M10" i="16"/>
  <c r="N10" i="16"/>
  <c r="O10" i="16"/>
  <c r="P10" i="16"/>
  <c r="D10" i="16"/>
  <c r="E9" i="16"/>
  <c r="G9" i="16"/>
  <c r="H9" i="16"/>
  <c r="I9" i="16"/>
  <c r="J9" i="16"/>
  <c r="K9" i="16"/>
  <c r="F9" i="16"/>
  <c r="L9" i="16"/>
  <c r="M9" i="16"/>
  <c r="N9" i="16"/>
  <c r="O9" i="16"/>
  <c r="P9" i="16"/>
  <c r="Q9" i="16" s="1"/>
  <c r="R9" i="16" s="1"/>
  <c r="D9" i="16"/>
  <c r="E8" i="16"/>
  <c r="G8" i="16"/>
  <c r="H8" i="16"/>
  <c r="I8" i="16"/>
  <c r="J8" i="16"/>
  <c r="K8" i="16"/>
  <c r="L8" i="16"/>
  <c r="M8" i="16"/>
  <c r="N8" i="16"/>
  <c r="O8" i="16"/>
  <c r="P8" i="16"/>
  <c r="Q8" i="16"/>
  <c r="R8" i="16" s="1"/>
  <c r="D8" i="16"/>
  <c r="R10" i="14"/>
  <c r="R9" i="14"/>
  <c r="R8" i="14"/>
  <c r="Q10" i="14"/>
  <c r="Q9" i="14"/>
  <c r="Q8" i="14"/>
  <c r="I10" i="14"/>
  <c r="J10" i="14"/>
  <c r="K10" i="14"/>
  <c r="N10" i="14"/>
  <c r="O10" i="14"/>
  <c r="P10" i="14"/>
  <c r="Z10" i="14"/>
  <c r="AA10" i="14"/>
  <c r="AC10" i="14"/>
  <c r="I9" i="14"/>
  <c r="J9" i="14"/>
  <c r="K9" i="14"/>
  <c r="N9" i="14"/>
  <c r="O9" i="14"/>
  <c r="P9" i="14"/>
  <c r="Z9" i="14"/>
  <c r="AA9" i="14"/>
  <c r="AC9" i="14"/>
  <c r="AA8" i="14"/>
  <c r="AC8" i="14"/>
  <c r="T8" i="14"/>
  <c r="U8" i="14"/>
  <c r="V8" i="14"/>
  <c r="W8" i="14"/>
  <c r="X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T10" i="14"/>
  <c r="U10" i="14"/>
  <c r="V10" i="14"/>
  <c r="W10" i="14"/>
  <c r="X10" i="14"/>
  <c r="D10" i="14"/>
  <c r="E10" i="14"/>
  <c r="F10" i="14"/>
  <c r="G10" i="14"/>
  <c r="H10" i="14"/>
  <c r="L10" i="14"/>
  <c r="M10" i="14"/>
  <c r="T9" i="14"/>
  <c r="U9" i="14"/>
  <c r="V9" i="14"/>
  <c r="W9" i="14"/>
  <c r="X9" i="14"/>
  <c r="D9" i="14"/>
  <c r="E9" i="14"/>
  <c r="F9" i="14"/>
  <c r="G9" i="14"/>
  <c r="H9" i="14"/>
  <c r="L9" i="14"/>
  <c r="M9" i="14"/>
  <c r="S10" i="14"/>
  <c r="S9" i="14"/>
  <c r="S8" i="14"/>
  <c r="T10" i="16"/>
  <c r="U10" i="16"/>
  <c r="V10" i="16"/>
  <c r="W10" i="16"/>
  <c r="X10" i="16"/>
  <c r="B10" i="16"/>
  <c r="Y10" i="16"/>
  <c r="T9" i="16"/>
  <c r="U9" i="16"/>
  <c r="V9" i="16"/>
  <c r="W9" i="16"/>
  <c r="X9" i="16"/>
  <c r="B9" i="16"/>
  <c r="Y9" i="16"/>
  <c r="T8" i="16"/>
  <c r="U8" i="16"/>
  <c r="V8" i="16"/>
  <c r="W8" i="16"/>
  <c r="X8" i="16"/>
  <c r="B8" i="16"/>
  <c r="Y8" i="16"/>
  <c r="AE10" i="16"/>
  <c r="AD10" i="16"/>
  <c r="C10" i="16"/>
  <c r="A10" i="16"/>
  <c r="AE9" i="16"/>
  <c r="AD9" i="16"/>
  <c r="C9" i="16"/>
  <c r="A9" i="16"/>
  <c r="AE8" i="16"/>
  <c r="AD8" i="16"/>
  <c r="C8" i="16"/>
  <c r="A8" i="16"/>
  <c r="AE10" i="14"/>
  <c r="AD10" i="14"/>
  <c r="C10" i="14"/>
  <c r="B10" i="14"/>
  <c r="A10" i="14"/>
  <c r="AE9" i="14"/>
  <c r="AD9" i="14"/>
  <c r="C9" i="14"/>
  <c r="B9" i="14"/>
  <c r="A9" i="14"/>
  <c r="AE8" i="14"/>
  <c r="AD8" i="14"/>
  <c r="C8" i="14"/>
  <c r="B8" i="14"/>
  <c r="A8" i="14"/>
  <c r="Y10" i="12"/>
  <c r="X10" i="12"/>
  <c r="S10" i="12"/>
  <c r="R10" i="12"/>
  <c r="Q10" i="12"/>
  <c r="P10" i="12"/>
  <c r="N10" i="12"/>
  <c r="K10" i="12"/>
  <c r="J10" i="12"/>
  <c r="I10" i="12"/>
  <c r="G10" i="12"/>
  <c r="F10" i="12"/>
  <c r="E10" i="12"/>
  <c r="D10" i="12"/>
  <c r="O10" i="12"/>
  <c r="T10" i="12"/>
  <c r="C10" i="12"/>
  <c r="B10" i="12"/>
  <c r="A10" i="12"/>
  <c r="Y9" i="12"/>
  <c r="X9" i="12"/>
  <c r="S9" i="12"/>
  <c r="R9" i="12"/>
  <c r="Q9" i="12"/>
  <c r="P9" i="12"/>
  <c r="N9" i="12"/>
  <c r="L9" i="12"/>
  <c r="K9" i="12"/>
  <c r="J9" i="12"/>
  <c r="I9" i="12"/>
  <c r="G9" i="12"/>
  <c r="D9" i="12"/>
  <c r="E9" i="12"/>
  <c r="F9" i="12"/>
  <c r="O9" i="12"/>
  <c r="T9" i="12"/>
  <c r="C9" i="12"/>
  <c r="B9" i="12"/>
  <c r="A9" i="12"/>
  <c r="Y8" i="12"/>
  <c r="X8" i="12"/>
  <c r="S8" i="12"/>
  <c r="R8" i="12"/>
  <c r="Q8" i="12"/>
  <c r="P8" i="12"/>
  <c r="N8" i="12"/>
  <c r="K8" i="12"/>
  <c r="J8" i="12"/>
  <c r="I8" i="12"/>
  <c r="D8" i="12"/>
  <c r="E8" i="12"/>
  <c r="F8" i="12"/>
  <c r="O8" i="12"/>
  <c r="T8" i="12"/>
  <c r="C8" i="12"/>
  <c r="B8" i="12"/>
  <c r="A8" i="12"/>
  <c r="Y10" i="9"/>
  <c r="X10" i="9"/>
  <c r="S10" i="9"/>
  <c r="R10" i="9"/>
  <c r="Q10" i="9"/>
  <c r="P10" i="9"/>
  <c r="N10" i="9"/>
  <c r="K10" i="9"/>
  <c r="J10" i="9"/>
  <c r="I10" i="9"/>
  <c r="G10" i="9"/>
  <c r="F10" i="9"/>
  <c r="E10" i="9"/>
  <c r="D10" i="9"/>
  <c r="C10" i="9"/>
  <c r="B10" i="9"/>
  <c r="A10" i="9"/>
  <c r="Y9" i="9"/>
  <c r="X9" i="9"/>
  <c r="S9" i="9"/>
  <c r="R9" i="9"/>
  <c r="Q9" i="9"/>
  <c r="P9" i="9"/>
  <c r="N9" i="9"/>
  <c r="L9" i="9"/>
  <c r="K9" i="9"/>
  <c r="J9" i="9"/>
  <c r="I9" i="9"/>
  <c r="G9" i="9"/>
  <c r="F9" i="9"/>
  <c r="E9" i="9"/>
  <c r="D9" i="9"/>
  <c r="C9" i="9"/>
  <c r="B9" i="9"/>
  <c r="A9" i="9"/>
  <c r="Y8" i="9"/>
  <c r="X8" i="9"/>
  <c r="S8" i="9"/>
  <c r="R8" i="9"/>
  <c r="Q8" i="9"/>
  <c r="P8" i="9"/>
  <c r="N8" i="9"/>
  <c r="K8" i="9"/>
  <c r="J8" i="9"/>
  <c r="I8" i="9"/>
  <c r="F8" i="9"/>
  <c r="E8" i="9"/>
  <c r="D8" i="9"/>
  <c r="C8" i="9"/>
  <c r="B8" i="9"/>
  <c r="A8" i="9"/>
  <c r="Y10" i="7"/>
  <c r="X10" i="7"/>
  <c r="S10" i="7"/>
  <c r="R10" i="7"/>
  <c r="Q10" i="7"/>
  <c r="P10" i="7"/>
  <c r="N10" i="7"/>
  <c r="K10" i="7"/>
  <c r="J10" i="7"/>
  <c r="I10" i="7"/>
  <c r="G10" i="7"/>
  <c r="F10" i="7"/>
  <c r="E10" i="7"/>
  <c r="D10" i="7"/>
  <c r="C10" i="7"/>
  <c r="B10" i="7"/>
  <c r="A10" i="7"/>
  <c r="Y9" i="7"/>
  <c r="X9" i="7"/>
  <c r="S9" i="7"/>
  <c r="R9" i="7"/>
  <c r="Q9" i="7"/>
  <c r="P9" i="7"/>
  <c r="N9" i="7"/>
  <c r="L9" i="7"/>
  <c r="K9" i="7"/>
  <c r="J9" i="7"/>
  <c r="I9" i="7"/>
  <c r="G9" i="7"/>
  <c r="F9" i="7"/>
  <c r="D9" i="7"/>
  <c r="E9" i="7"/>
  <c r="O9" i="7"/>
  <c r="T9" i="7"/>
  <c r="C9" i="7"/>
  <c r="B9" i="7"/>
  <c r="A9" i="7"/>
  <c r="Y8" i="7"/>
  <c r="X8" i="7"/>
  <c r="S8" i="7"/>
  <c r="R8" i="7"/>
  <c r="Q8" i="7"/>
  <c r="P8" i="7"/>
  <c r="N8" i="7"/>
  <c r="K8" i="7"/>
  <c r="J8" i="7"/>
  <c r="I8" i="7"/>
  <c r="F8" i="7"/>
  <c r="E8" i="7"/>
  <c r="D8" i="7"/>
  <c r="C8" i="7"/>
  <c r="B8" i="7"/>
  <c r="A8" i="7"/>
  <c r="G8" i="2"/>
  <c r="D9" i="2"/>
  <c r="E9" i="2"/>
  <c r="F9" i="2"/>
  <c r="G9" i="2"/>
  <c r="I9" i="2"/>
  <c r="J9" i="2"/>
  <c r="K9" i="2"/>
  <c r="L9" i="2"/>
  <c r="N9" i="2"/>
  <c r="Q9" i="2"/>
  <c r="D10" i="2"/>
  <c r="E10" i="2"/>
  <c r="F10" i="2"/>
  <c r="G10" i="2"/>
  <c r="I10" i="2"/>
  <c r="J10" i="2"/>
  <c r="K10" i="2"/>
  <c r="L10" i="2"/>
  <c r="N10" i="2"/>
  <c r="Q10" i="2"/>
  <c r="D8" i="2"/>
  <c r="E8" i="2"/>
  <c r="F8" i="2"/>
  <c r="I8" i="2"/>
  <c r="J8" i="2"/>
  <c r="K8" i="2"/>
  <c r="L8" i="2"/>
  <c r="N8" i="2"/>
  <c r="A8" i="2"/>
  <c r="X9" i="2"/>
  <c r="Y9" i="2"/>
  <c r="X10" i="2"/>
  <c r="Y10" i="2"/>
  <c r="Y8" i="2"/>
  <c r="X8" i="2"/>
  <c r="P9" i="2"/>
  <c r="R9" i="2"/>
  <c r="S9" i="2"/>
  <c r="P10" i="2"/>
  <c r="R10" i="2"/>
  <c r="S10" i="2"/>
  <c r="S8" i="2"/>
  <c r="R8" i="2"/>
  <c r="Q8" i="2"/>
  <c r="P8" i="2"/>
  <c r="A9" i="2"/>
  <c r="B9" i="2"/>
  <c r="C9" i="2"/>
  <c r="A10" i="2"/>
  <c r="B10" i="2"/>
  <c r="C10" i="2"/>
  <c r="C8" i="2"/>
  <c r="B8" i="2"/>
  <c r="I10" i="5"/>
  <c r="I8" i="5"/>
  <c r="F10" i="5"/>
  <c r="F8" i="5"/>
  <c r="N8" i="5"/>
  <c r="K8" i="5"/>
  <c r="N10" i="5"/>
  <c r="K10" i="5"/>
  <c r="G10" i="5"/>
  <c r="Y10" i="5"/>
  <c r="X10" i="5"/>
  <c r="S10" i="5"/>
  <c r="R10" i="5"/>
  <c r="Q10" i="5"/>
  <c r="P10" i="5"/>
  <c r="J10" i="5"/>
  <c r="E10" i="5"/>
  <c r="D10" i="5"/>
  <c r="C10" i="5"/>
  <c r="B10" i="5"/>
  <c r="A10" i="5"/>
  <c r="Y9" i="5"/>
  <c r="X9" i="5"/>
  <c r="S9" i="5"/>
  <c r="R9" i="5"/>
  <c r="Q9" i="5"/>
  <c r="P9" i="5"/>
  <c r="N9" i="5"/>
  <c r="L9" i="5"/>
  <c r="K9" i="5"/>
  <c r="J9" i="5"/>
  <c r="I9" i="5"/>
  <c r="G9" i="5"/>
  <c r="F9" i="5"/>
  <c r="E9" i="5"/>
  <c r="D9" i="5"/>
  <c r="C9" i="5"/>
  <c r="B9" i="5"/>
  <c r="A9" i="5"/>
  <c r="Y8" i="5"/>
  <c r="X8" i="5"/>
  <c r="S8" i="5"/>
  <c r="R8" i="5"/>
  <c r="Q8" i="5"/>
  <c r="P8" i="5"/>
  <c r="J8" i="5"/>
  <c r="E8" i="5"/>
  <c r="D8" i="5"/>
  <c r="O8" i="5"/>
  <c r="T8" i="5"/>
  <c r="C8" i="5"/>
  <c r="B8" i="5"/>
  <c r="A8" i="5"/>
  <c r="O9" i="5"/>
  <c r="T9" i="5"/>
  <c r="O9" i="2"/>
  <c r="T9" i="2"/>
  <c r="O10" i="7"/>
  <c r="T10" i="7"/>
  <c r="U10" i="7"/>
  <c r="W10" i="7"/>
  <c r="O10" i="5"/>
  <c r="T10" i="5"/>
  <c r="V10" i="5"/>
  <c r="O8" i="2"/>
  <c r="T8" i="2"/>
  <c r="V8" i="2"/>
  <c r="O10" i="2"/>
  <c r="T10" i="2"/>
  <c r="O8" i="7"/>
  <c r="T8" i="7"/>
  <c r="U8" i="7"/>
  <c r="W8" i="7"/>
  <c r="O8" i="9"/>
  <c r="T8" i="9"/>
  <c r="O9" i="9"/>
  <c r="T9" i="9"/>
  <c r="U9" i="9"/>
  <c r="W9" i="9"/>
  <c r="O10" i="9"/>
  <c r="T10" i="9"/>
  <c r="U9" i="7"/>
  <c r="W9" i="7"/>
  <c r="V9" i="7"/>
  <c r="V9" i="9"/>
  <c r="V10" i="2"/>
  <c r="U10" i="2"/>
  <c r="W10" i="2"/>
  <c r="V10" i="9"/>
  <c r="U10" i="9"/>
  <c r="W10" i="9"/>
  <c r="V10" i="7"/>
  <c r="U8" i="9"/>
  <c r="W8" i="9"/>
  <c r="V8" i="9"/>
  <c r="U8" i="2"/>
  <c r="W8" i="2"/>
  <c r="V8" i="7"/>
  <c r="U9" i="5"/>
  <c r="W9" i="5"/>
  <c r="V9" i="5"/>
  <c r="V8" i="5"/>
  <c r="U8" i="5"/>
  <c r="W8" i="5"/>
  <c r="U9" i="2"/>
  <c r="W9" i="2"/>
  <c r="V9" i="2"/>
  <c r="U10" i="5"/>
  <c r="W10" i="5"/>
  <c r="V10" i="12"/>
  <c r="U10" i="12"/>
  <c r="W10" i="12"/>
  <c r="U8" i="12"/>
  <c r="W8" i="12"/>
  <c r="V8" i="12"/>
  <c r="U9" i="12"/>
  <c r="W9" i="12"/>
  <c r="V9" i="12"/>
  <c r="AB10" i="14"/>
  <c r="AB9" i="14"/>
  <c r="AB8" i="14"/>
  <c r="Q12" i="26" l="1"/>
  <c r="R12" i="26" s="1"/>
  <c r="S9" i="26"/>
  <c r="Z9" i="26"/>
  <c r="AB8" i="26"/>
  <c r="AA8" i="26"/>
  <c r="AC8" i="26" s="1"/>
  <c r="S12" i="26"/>
  <c r="Z12" i="26"/>
  <c r="AB12" i="24"/>
  <c r="AA12" i="24"/>
  <c r="AC12" i="24" s="1"/>
  <c r="Q8" i="24"/>
  <c r="R8" i="24" s="1"/>
  <c r="Q10" i="24"/>
  <c r="R10" i="24" s="1"/>
  <c r="S10" i="24" s="1"/>
  <c r="Z10" i="24"/>
  <c r="AB10" i="24" s="1"/>
  <c r="S8" i="24"/>
  <c r="Z8" i="24"/>
  <c r="AB9" i="24"/>
  <c r="AA9" i="24"/>
  <c r="AC9" i="24" s="1"/>
  <c r="AB11" i="21"/>
  <c r="AA11" i="21"/>
  <c r="AC11" i="21" s="1"/>
  <c r="S8" i="21"/>
  <c r="Z8" i="21"/>
  <c r="AB10" i="21"/>
  <c r="AA10" i="21"/>
  <c r="AC10" i="21" s="1"/>
  <c r="AB9" i="21"/>
  <c r="AA9" i="21"/>
  <c r="AC9" i="21" s="1"/>
  <c r="M10" i="20"/>
  <c r="P10" i="20"/>
  <c r="L10" i="20"/>
  <c r="S8" i="20"/>
  <c r="Z8" i="20"/>
  <c r="S9" i="20"/>
  <c r="Z9" i="20"/>
  <c r="S9" i="16"/>
  <c r="Z9" i="16"/>
  <c r="Z8" i="16"/>
  <c r="S8" i="16"/>
  <c r="Z10" i="16"/>
  <c r="S10" i="16"/>
  <c r="AB12" i="26" l="1"/>
  <c r="AA12" i="26"/>
  <c r="AC12" i="26" s="1"/>
  <c r="AB9" i="26"/>
  <c r="AA9" i="26"/>
  <c r="AC9" i="26" s="1"/>
  <c r="AA10" i="24"/>
  <c r="AC10" i="24" s="1"/>
  <c r="AB8" i="24"/>
  <c r="AA8" i="24"/>
  <c r="AC8" i="24" s="1"/>
  <c r="AB8" i="21"/>
  <c r="AA8" i="21"/>
  <c r="AC8" i="21" s="1"/>
  <c r="AB9" i="20"/>
  <c r="AA9" i="20"/>
  <c r="AC9" i="20" s="1"/>
  <c r="Q10" i="20"/>
  <c r="R10" i="20" s="1"/>
  <c r="AB8" i="20"/>
  <c r="AA8" i="20"/>
  <c r="AC8" i="20" s="1"/>
  <c r="AB9" i="16"/>
  <c r="AA9" i="16"/>
  <c r="AC9" i="16" s="1"/>
  <c r="AB8" i="16"/>
  <c r="AA8" i="16"/>
  <c r="AC8" i="16" s="1"/>
  <c r="AA10" i="16"/>
  <c r="AC10" i="16" s="1"/>
  <c r="AB10" i="16"/>
  <c r="S10" i="20" l="1"/>
  <c r="Z10" i="20"/>
  <c r="AB10" i="20" l="1"/>
  <c r="AA10" i="20"/>
  <c r="AC10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3F78A9DF-F3DC-D84F-BD0E-76044D673E0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4F9CED20-324F-A045-A02C-C8EC60518B4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43E4A42D-6DC1-114B-871E-A3318682203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6C099114-5316-9B44-9CF4-C0AA0B08889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ECE2EA52-9743-514B-905A-2385435B208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13584C2A-FB0D-574F-913F-B8228A4629A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<sst xmlns="http://schemas.openxmlformats.org/spreadsheetml/2006/main" count="1625" uniqueCount="254">
  <si>
    <t>POT discount off bill (%)</t>
    <phoneticPr fontId="3" type="noConversion"/>
  </si>
  <si>
    <t>State</t>
    <phoneticPr fontId="0" type="noConversion"/>
  </si>
  <si>
    <t>Pricing zone</t>
    <phoneticPr fontId="0" type="noConversion"/>
  </si>
  <si>
    <t>Effective from</t>
    <phoneticPr fontId="0" type="noConversion"/>
  </si>
  <si>
    <t>Retailer</t>
  </si>
  <si>
    <t>Name</t>
    <phoneticPr fontId="0" type="noConversion"/>
  </si>
  <si>
    <t>Supply (c/day)</t>
  </si>
  <si>
    <t>block type</t>
    <phoneticPr fontId="0" type="noConversion"/>
  </si>
  <si>
    <t>1st step (MJ)</t>
    <phoneticPr fontId="0" type="noConversion"/>
  </si>
  <si>
    <t>2nd step (MJ)</t>
    <phoneticPr fontId="0" type="noConversion"/>
  </si>
  <si>
    <t>3rd step (MJ)</t>
    <phoneticPr fontId="0" type="noConversion"/>
  </si>
  <si>
    <t>4th step (MJ)</t>
    <phoneticPr fontId="0" type="noConversion"/>
  </si>
  <si>
    <t>5th step (MJ)</t>
    <phoneticPr fontId="0" type="noConversion"/>
  </si>
  <si>
    <t>1st peak rate (c/MJ)</t>
    <phoneticPr fontId="0" type="noConversion"/>
  </si>
  <si>
    <t>2nd peak rate (c/MJ)</t>
    <phoneticPr fontId="0" type="noConversion"/>
  </si>
  <si>
    <t>3rd peak rate (c/MJ)</t>
    <phoneticPr fontId="0" type="noConversion"/>
  </si>
  <si>
    <t>4th peak rate (c/MJ)</t>
    <phoneticPr fontId="0" type="noConversion"/>
  </si>
  <si>
    <t>5th peak rate (c/MJ)</t>
    <phoneticPr fontId="0" type="noConversion"/>
  </si>
  <si>
    <t>6th peak rate (c/MJ)</t>
    <phoneticPr fontId="0" type="noConversion"/>
  </si>
  <si>
    <t>1st off-peak rate (c/MJ)</t>
    <phoneticPr fontId="0" type="noConversion"/>
  </si>
  <si>
    <t>2nd off-peak rate (c/MJ)</t>
    <phoneticPr fontId="0" type="noConversion"/>
  </si>
  <si>
    <t>3rd off-peak rate (c/MJ)</t>
    <phoneticPr fontId="0" type="noConversion"/>
  </si>
  <si>
    <t>4th off-peak rate (c/MJ)</t>
    <phoneticPr fontId="0" type="noConversion"/>
  </si>
  <si>
    <t>DISCLAIMER:</t>
  </si>
  <si>
    <t xml:space="preserve">The energy offers, tariffs and bill calculations presented in this workbook should be used as a general guide only and should not be </t>
  </si>
  <si>
    <t>POT discount off bill (%)</t>
    <phoneticPr fontId="0" type="noConversion"/>
  </si>
  <si>
    <t>POT discount off usage (%)</t>
    <phoneticPr fontId="0" type="noConversion"/>
  </si>
  <si>
    <t>DD discount off bill (%)</t>
    <phoneticPr fontId="0" type="noConversion"/>
  </si>
  <si>
    <t>DD discount off usage (%)</t>
    <phoneticPr fontId="0" type="noConversion"/>
  </si>
  <si>
    <t>E-bill discount off bill (%)</t>
    <phoneticPr fontId="0" type="noConversion"/>
  </si>
  <si>
    <t>E-bill discount off usage (%)</t>
    <phoneticPr fontId="0" type="noConversion"/>
  </si>
  <si>
    <t>Small Business Gas Offers</t>
    <phoneticPr fontId="3" type="noConversion"/>
  </si>
  <si>
    <t>Annual bill incl guaranteed discounts (incl GST)</t>
    <phoneticPr fontId="3" type="noConversion"/>
  </si>
  <si>
    <t>Annual bill incl conditional discounts (incl GST)</t>
    <phoneticPr fontId="3" type="noConversion"/>
  </si>
  <si>
    <t>Dual Fuel discount off bill (%)</t>
    <phoneticPr fontId="0" type="noConversion"/>
  </si>
  <si>
    <t>Dual Fuel discount off usage (%)</t>
    <phoneticPr fontId="0" type="noConversion"/>
  </si>
  <si>
    <t>Contract length (months)</t>
    <phoneticPr fontId="0" type="noConversion"/>
  </si>
  <si>
    <t>Other Direct Debit Incentive (y/n)</t>
    <phoneticPr fontId="0" type="noConversion"/>
  </si>
  <si>
    <t>Other incentives</t>
    <phoneticPr fontId="0" type="noConversion"/>
  </si>
  <si>
    <t>Incentive type</t>
    <phoneticPr fontId="0" type="noConversion"/>
  </si>
  <si>
    <t>Approx. incentive value ($)</t>
    <phoneticPr fontId="0" type="noConversion"/>
  </si>
  <si>
    <t>Dual fuel condition? (Y/N)</t>
    <phoneticPr fontId="0" type="noConversion"/>
  </si>
  <si>
    <t>Comments</t>
    <phoneticPr fontId="0" type="noConversion"/>
  </si>
  <si>
    <t>ACT</t>
    <phoneticPr fontId="0" type="noConversion"/>
  </si>
  <si>
    <t>ActewAGL ACT</t>
    <phoneticPr fontId="0" type="noConversion"/>
  </si>
  <si>
    <t>Origin Energy</t>
    <phoneticPr fontId="0" type="noConversion"/>
  </si>
  <si>
    <t>bi-monthly</t>
    <phoneticPr fontId="0" type="noConversion"/>
  </si>
  <si>
    <t>n</t>
    <phoneticPr fontId="0" type="noConversion"/>
  </si>
  <si>
    <t>N</t>
    <phoneticPr fontId="0" type="noConversion"/>
  </si>
  <si>
    <t>EnergyAustralia</t>
  </si>
  <si>
    <t>ActewAGL</t>
    <phoneticPr fontId="0" type="noConversion"/>
  </si>
  <si>
    <t>Business Saver</t>
  </si>
  <si>
    <t>Everyday Saver</t>
  </si>
  <si>
    <t>y</t>
  </si>
  <si>
    <t>Business plan</t>
  </si>
  <si>
    <t>n</t>
  </si>
  <si>
    <t>Number of peak bills</t>
    <phoneticPr fontId="3" type="noConversion"/>
  </si>
  <si>
    <t>Number of off-peak bills</t>
    <phoneticPr fontId="3" type="noConversion"/>
  </si>
  <si>
    <t>Proportion peak time (%)</t>
    <phoneticPr fontId="3" type="noConversion"/>
  </si>
  <si>
    <t>Proportion off-peak time (%)</t>
    <phoneticPr fontId="3" type="noConversion"/>
  </si>
  <si>
    <t>Gas offers</t>
    <phoneticPr fontId="3" type="noConversion"/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</si>
  <si>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</si>
  <si>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</si>
  <si>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</si>
  <si>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 xml:space="preserve">changes to SME energy offers in the ACT.  </t>
    <phoneticPr fontId="3" type="noConversion"/>
  </si>
  <si>
    <t xml:space="preserve">workbook, it is suitable for use only as a research and advocacy tool. We do not accept any legal responsibility for errors or inaccuracies. </t>
  </si>
  <si>
    <t xml:space="preserve">Alviss Consulting Pty Ltd does not accept liability for any action taken based on the information provided in this workbook or for any loss, </t>
    <phoneticPr fontId="1" type="noConversion"/>
  </si>
  <si>
    <t>Pricing zone</t>
    <phoneticPr fontId="3" type="noConversion"/>
  </si>
  <si>
    <t>Retailer</t>
    <phoneticPr fontId="3" type="noConversion"/>
  </si>
  <si>
    <t>Offer</t>
    <phoneticPr fontId="3" type="noConversion"/>
  </si>
  <si>
    <t>Supply charge (per annum)</t>
    <phoneticPr fontId="3" type="noConversion"/>
  </si>
  <si>
    <t>Winter bill 1st block peak</t>
  </si>
  <si>
    <t>Winter bill 2nd block peak</t>
  </si>
  <si>
    <t>Winter bill 3rd block peak</t>
  </si>
  <si>
    <t>Summer bill 4th block Off-peak</t>
  </si>
  <si>
    <t>Winter bill Peak balance</t>
  </si>
  <si>
    <t>Summer bill 1st block Off-peak</t>
    <phoneticPr fontId="3" type="noConversion"/>
  </si>
  <si>
    <t xml:space="preserve">Summer bill 2nd block Off-peak </t>
  </si>
  <si>
    <t>Summer bill 3rd block Off-peak</t>
  </si>
  <si>
    <t xml:space="preserve">Summer bill Off-peak balance </t>
  </si>
  <si>
    <t>Annual bill (excl GST)</t>
    <phoneticPr fontId="3" type="noConversion"/>
  </si>
  <si>
    <t>Guaranteed discount off bill (%)</t>
    <phoneticPr fontId="3" type="noConversion"/>
  </si>
  <si>
    <t>Guaranteed discount off usage (%)</t>
    <phoneticPr fontId="3" type="noConversion"/>
  </si>
  <si>
    <t xml:space="preserve">economic or otherwise, suffered as a result of reliance on the information presented in this workbook.  </t>
    <phoneticPr fontId="1" type="noConversion"/>
  </si>
  <si>
    <t>This workbook contains:</t>
  </si>
  <si>
    <t>If you would like to obtain information about energy offers available to you as a customer, go to AER’s "Energy Made Easy" website</t>
    <phoneticPr fontId="3" type="noConversion"/>
  </si>
  <si>
    <t>www.energymadeeasy.gov.au or contact the energy retailers directly.</t>
    <phoneticPr fontId="3" type="noConversion"/>
  </si>
  <si>
    <t>POT discount off usage (%)</t>
    <phoneticPr fontId="3" type="noConversion"/>
  </si>
  <si>
    <t>Annual bill incl guaranteed discounts</t>
    <phoneticPr fontId="3" type="noConversion"/>
  </si>
  <si>
    <t>Annual bill incl conditional discounts</t>
    <phoneticPr fontId="3" type="noConversion"/>
  </si>
  <si>
    <t>Contract length (months)</t>
    <phoneticPr fontId="3" type="noConversion"/>
  </si>
  <si>
    <t>Exit fee (yes/no)</t>
    <phoneticPr fontId="3" type="noConversion"/>
  </si>
  <si>
    <t>ACT</t>
    <phoneticPr fontId="3" type="noConversion"/>
  </si>
  <si>
    <t>ActewAGL ACT</t>
    <phoneticPr fontId="0" type="noConversion"/>
  </si>
  <si>
    <t>ID</t>
  </si>
  <si>
    <t>Timestamp</t>
    <phoneticPr fontId="0" type="noConversion"/>
  </si>
  <si>
    <t>5th off-peak rate (c/MJ)</t>
    <phoneticPr fontId="0" type="noConversion"/>
  </si>
  <si>
    <t>6th off-peak rate (c/MJ)</t>
    <phoneticPr fontId="0" type="noConversion"/>
  </si>
  <si>
    <t>1st shoulder rate (c/MJ)</t>
    <phoneticPr fontId="0" type="noConversion"/>
  </si>
  <si>
    <t>2nd shoulder rate (c/MJ)</t>
    <phoneticPr fontId="0" type="noConversion"/>
  </si>
  <si>
    <t>3rd shoulder rate (c/MJ)</t>
    <phoneticPr fontId="0" type="noConversion"/>
  </si>
  <si>
    <t>4th shoulder rate (c/MJ)</t>
    <phoneticPr fontId="0" type="noConversion"/>
  </si>
  <si>
    <t>5th shoulder rate (c/MJ)</t>
    <phoneticPr fontId="0" type="noConversion"/>
  </si>
  <si>
    <t>6th shoulder rate (c/MJ)</t>
    <phoneticPr fontId="0" type="noConversion"/>
  </si>
  <si>
    <t>Seasonal? (y/n)</t>
    <phoneticPr fontId="0" type="noConversion"/>
  </si>
  <si>
    <t>Summer or winter peak (s/w)</t>
    <phoneticPr fontId="0" type="noConversion"/>
  </si>
  <si>
    <t>Guaranteed discount off bill (%)</t>
    <phoneticPr fontId="0" type="noConversion"/>
  </si>
  <si>
    <t>Guaranteed discount off usage (%)</t>
    <phoneticPr fontId="0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</si>
  <si>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</si>
  <si>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</si>
  <si>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Tab colours:</t>
  </si>
  <si>
    <t>April</t>
  </si>
  <si>
    <t>Source: www.actewagl.com.au</t>
  </si>
  <si>
    <t>ETF (Y/N)</t>
    <phoneticPr fontId="0" type="noConversion"/>
  </si>
  <si>
    <t>ACT Workbook 2 - Gas offers</t>
    <phoneticPr fontId="3" type="noConversion"/>
  </si>
  <si>
    <t>All red cells contain variables for the user to insert</t>
    <phoneticPr fontId="3" type="noConversion"/>
  </si>
  <si>
    <t>*All supply charges published as bi-monthly charges have been divided by 60 days.</t>
    <phoneticPr fontId="3" type="noConversion"/>
  </si>
  <si>
    <t xml:space="preserve">*Analysis of bills (consumption level/pattern variable) </t>
    <phoneticPr fontId="3" type="noConversion"/>
  </si>
  <si>
    <t>ACT Retailers:</t>
    <phoneticPr fontId="3" type="noConversion"/>
  </si>
  <si>
    <t>Purpose of SME Tariff-Tracking project:project</t>
    <phoneticPr fontId="3" type="noConversion"/>
  </si>
  <si>
    <t>Limited benefit period? (months)</t>
    <phoneticPr fontId="0" type="noConversion"/>
  </si>
  <si>
    <t>October</t>
  </si>
  <si>
    <t>ACT</t>
    <phoneticPr fontId="0" type="noConversion"/>
  </si>
  <si>
    <t>ActewAGL ACT</t>
    <phoneticPr fontId="0" type="noConversion"/>
  </si>
  <si>
    <t>ActewAGL</t>
    <phoneticPr fontId="0" type="noConversion"/>
  </si>
  <si>
    <t>bi-monthly</t>
    <phoneticPr fontId="0" type="noConversion"/>
  </si>
  <si>
    <t>n</t>
    <phoneticPr fontId="0" type="noConversion"/>
  </si>
  <si>
    <t>N</t>
    <phoneticPr fontId="0" type="noConversion"/>
  </si>
  <si>
    <t>Origin Energy</t>
    <phoneticPr fontId="0" type="noConversion"/>
  </si>
  <si>
    <t>https://www.energymadeeasy.gov.au/offer/619137?utm_source=ActewAGL&amp;utm_campaign=bpi-retailer&amp;utm_content=ACT619137SS</t>
  </si>
  <si>
    <t>Business Plan</t>
  </si>
  <si>
    <t>https://www.energymadeeasy.gov.au/offer/588574?utm_source=EnergyAustralia&amp;utm_campaign=bpi-retailer&amp;utm_content=ENE588574MS</t>
  </si>
  <si>
    <t>Business  Saver</t>
  </si>
  <si>
    <t>https://www.energymadeeasy.gov.au/offer/685914?postcode=2601&amp;fuelType=G&amp;customerType=smallBusiness&amp;distributor-G=3&amp;provider-G=9639&amp;gasBillStart=01/07/2018&amp;gasBillEnd=01/10/2018&amp;gasTotalUsage=10000</t>
  </si>
  <si>
    <t>https://www.energymadeeasy.gov.au/offer/769791?utm_source=EnergyAustralia&amp;utm_campaign=bpi-retailer&amp;utm_medium=retailer&amp;postcode=2603</t>
  </si>
  <si>
    <t xml:space="preserve">April </t>
  </si>
  <si>
    <t>EvoEnergy</t>
  </si>
  <si>
    <t xml:space="preserve">*Gas market offers as of April 2016, April 2017, October 2017, April 2018, </t>
  </si>
  <si>
    <t>Timestamp</t>
  </si>
  <si>
    <t>State</t>
  </si>
  <si>
    <t>Pricing zone</t>
  </si>
  <si>
    <t>Effective from</t>
  </si>
  <si>
    <t>Name</t>
  </si>
  <si>
    <t>block type</t>
  </si>
  <si>
    <t>1st step (MJ)</t>
  </si>
  <si>
    <t>2nd step (MJ)</t>
  </si>
  <si>
    <t>3rd step (MJ)</t>
  </si>
  <si>
    <t>4th step (MJ)</t>
  </si>
  <si>
    <t>5th step (MJ)</t>
  </si>
  <si>
    <t>1st peak rate (c/MJ)</t>
  </si>
  <si>
    <t>2nd peak rate (c/MJ)</t>
  </si>
  <si>
    <t>3rd peak rate (c/MJ)</t>
  </si>
  <si>
    <t>4th peak rate (c/MJ)</t>
  </si>
  <si>
    <t>5th peak rate (c/MJ)</t>
  </si>
  <si>
    <t>6th peak rate (c/MJ)</t>
  </si>
  <si>
    <t>1st off-peak rate (c/MJ)</t>
  </si>
  <si>
    <t>2nd off-peak rate (c/MJ)</t>
  </si>
  <si>
    <t>3rd off-peak rate (c/MJ)</t>
  </si>
  <si>
    <t>4th off-peak rate (c/MJ)</t>
  </si>
  <si>
    <t>5th off-peak rate (c/MJ)</t>
  </si>
  <si>
    <t>6th off-peak rate (c/MJ)</t>
  </si>
  <si>
    <t>1st shoulder rate (c/MJ)</t>
  </si>
  <si>
    <t>2nd shoulder rate (c/MJ)</t>
  </si>
  <si>
    <t>3rd shoulder rate (c/MJ)</t>
  </si>
  <si>
    <t>4th shoulder rate (c/MJ)</t>
  </si>
  <si>
    <t>5th shoulder rate (c/MJ)</t>
  </si>
  <si>
    <t>6th shoulder rate (c/MJ)</t>
  </si>
  <si>
    <t>Seasonal? (y/n)</t>
  </si>
  <si>
    <t>Summer or winter peak (s/w)</t>
  </si>
  <si>
    <t>Number of peak bills</t>
  </si>
  <si>
    <t>Number of off-peak bills</t>
  </si>
  <si>
    <t>Guaranteed discount off bill (%)</t>
  </si>
  <si>
    <t>Guaranteed discount off usage (%)</t>
  </si>
  <si>
    <t>POT discount off bill (%)</t>
  </si>
  <si>
    <t>POT discount off usage (%)</t>
  </si>
  <si>
    <t>DD discount off bill (%)</t>
  </si>
  <si>
    <t>DD discount off usage (%)</t>
  </si>
  <si>
    <t>E-bill discount off bill (%)</t>
  </si>
  <si>
    <t>E-bill discount off usage (%)</t>
  </si>
  <si>
    <t>Dual Fuel discount off bill (%)</t>
  </si>
  <si>
    <t>Dual Fuel discount off usage (%)</t>
  </si>
  <si>
    <t>Contract length (months)</t>
  </si>
  <si>
    <t>ETF (Y/N)</t>
  </si>
  <si>
    <t>Limited benefit period? (months)</t>
  </si>
  <si>
    <t>Other Direct Debit Incentive (y/n)</t>
  </si>
  <si>
    <t>Other incentives</t>
  </si>
  <si>
    <t>Incentive type</t>
  </si>
  <si>
    <t>Approx. incentive value ($)</t>
  </si>
  <si>
    <t>Dual fuel condition? (Y/N)</t>
  </si>
  <si>
    <t>Comments</t>
  </si>
  <si>
    <t>ACT</t>
  </si>
  <si>
    <t>ActewAGL</t>
  </si>
  <si>
    <t>bi-monthly</t>
  </si>
  <si>
    <t>N</t>
  </si>
  <si>
    <t>https://www.energymadeeasy.gov.au/offer/1009215?utm_source=EnergyAustralia&amp;utm_campaign=bpi-retailer&amp;utm_medium=retailer&amp;postcode=2603</t>
  </si>
  <si>
    <t>Origin Energy</t>
  </si>
  <si>
    <t>Business  Flexi</t>
  </si>
  <si>
    <t>https://www.energymadeeasy.gov.au/offer/991266?postcode=2603&amp;fuelType=G&amp;customerType=smallBusiness&amp;distributor-G=3&amp;provider-G=notSure&amp;gasBillStart=01/09/2019&amp;gasBillEnd=01/10/2019&amp;gasTotalUsage=4000</t>
  </si>
  <si>
    <t>Toatal Plan</t>
  </si>
  <si>
    <t>https://www.energymadeeasy.gov.au/offer/927638?utm_source=ActewAGL&amp;utm_campaign=bpi-retailer&amp;utm_medium=retailer</t>
  </si>
  <si>
    <t>Standard Business Plan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</si>
  <si>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</si>
  <si>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</si>
  <si>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</si>
  <si>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</si>
  <si>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</si>
  <si>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</si>
  <si>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</si>
  <si>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</si>
  <si>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</si>
  <si>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</si>
  <si>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</si>
  <si>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Mandatory shortened billing cycle (months)</t>
  </si>
  <si>
    <t>Peak proportion</t>
  </si>
  <si>
    <t>Off peak proportion</t>
  </si>
  <si>
    <t>Winter bill 4th block peak</t>
  </si>
  <si>
    <t>Annual consumption only</t>
    <phoneticPr fontId="17" type="noConversion"/>
  </si>
  <si>
    <t>Annual bill excl discounts (incl GST)</t>
    <phoneticPr fontId="17" type="noConversion"/>
  </si>
  <si>
    <t>Type of discount</t>
  </si>
  <si>
    <t>Discount is inclusive or exclusive of GST</t>
  </si>
  <si>
    <t>Price fix (months)</t>
  </si>
  <si>
    <t>Price fix (date)</t>
  </si>
  <si>
    <t>Source</t>
    <phoneticPr fontId="4" type="noConversion"/>
  </si>
  <si>
    <t>Update status</t>
    <phoneticPr fontId="4" type="noConversion"/>
  </si>
  <si>
    <t>Source</t>
  </si>
  <si>
    <t>Exclusive</t>
  </si>
  <si>
    <t>Winter bill 4th block Off-peak</t>
  </si>
  <si>
    <t xml:space="preserve">*The spreadsheets are interactive where the user can adjust annual consumption (MJ) </t>
  </si>
  <si>
    <t>Insert annual consumption (MJ):</t>
  </si>
  <si>
    <t>https://www.energymadeeasy.gov.au/plan?id=ENE32432MBG&amp;utm_source=EnergyAustralia&amp;utm_campaign=bpi-retailer&amp;utm_medium=retailer&amp;postcode=2603</t>
  </si>
  <si>
    <t>https://www.energymadeeasy.gov.au/plan?utm_source=Origin%20Energy&amp;utm_campaign=bpi-retailer&amp;utm_medium=retailer&amp;id=ORI18963MBG1&amp;postcode=2600</t>
  </si>
  <si>
    <t>https://www.energymadeeasy.gov.au/plan?id=ACT64471SBG&amp;utm_source=ActewAGL&amp;utm_campaign=bpi-retailer&amp;utm_medium=retailer</t>
  </si>
  <si>
    <t>https://www.energymadeeasy.gov.au/plan?id=ORI18963MBG3&amp;utm_source=Origin%20Energy&amp;utm_campaign=bpi-retailer&amp;utm_medium=retailer&amp;postcode=2600</t>
  </si>
  <si>
    <t>Red Energy</t>
  </si>
  <si>
    <t>Red Business Saver</t>
  </si>
  <si>
    <t>https://www.energymadeeasy.gov.au/plan?id=RED21306MBG&amp;postcode=2603</t>
  </si>
  <si>
    <t>https://www.energymadeeasy.gov.au/plan?id=ORI18965MBG4&amp;utm_source=Origin%20Energy&amp;utm_campaign=bpi-retailer&amp;utm_medium=retailer&amp;postcode=2600</t>
  </si>
  <si>
    <t>https://www.energymadeeasy.gov.au/plan?id=ACT68157MBG3&amp;utm_source=ActewAGL&amp;utm_campaign=bpi-retailer&amp;utm_medium=retailer&amp;postcode=2600</t>
  </si>
  <si>
    <t>Business Gas</t>
  </si>
  <si>
    <t>https://www.energymadeeasy.gov.au/plan?id=ENE32432MBG4&amp;postcode=2603</t>
  </si>
  <si>
    <t>https://www.energymadeeasy.gov.au/plan?id=ACT304047MBG1&amp;postcode=2603</t>
  </si>
  <si>
    <t>https://www.energymadeeasy.gov.au/plan?id=RED21306MBG11&amp;postcode=2603</t>
  </si>
  <si>
    <t>Covau</t>
  </si>
  <si>
    <t>Freedom</t>
  </si>
  <si>
    <t>https://www.energymadeeasy.gov.au/plan?id=COV280127MBG1&amp;postcode=2603</t>
  </si>
  <si>
    <t>Business  Go</t>
  </si>
  <si>
    <t>https://www.energymadeeasy.gov.au/plan?id=ORI151087MBG5&amp;postcode=2603</t>
  </si>
  <si>
    <t>https://www.energymadeeasy.gov.au/plan?id=ACT304047MBG2&amp;postcode=2603</t>
  </si>
  <si>
    <t>Total Plan</t>
  </si>
  <si>
    <t>https://www.energymadeeasy.gov.au/plan?id=ENE32432MBG5&amp;postcode=2603</t>
  </si>
  <si>
    <t>https://www.energymadeeasy.gov.au/plan?id=ORI151087MBG6&amp;postcode=2603</t>
  </si>
  <si>
    <t>https://www.energymadeeasy.gov.au/plan?id=COV346185MBG1&amp;postcode=2603</t>
  </si>
  <si>
    <t>https://www.energymadeeasy.gov.au/plan?id=RED21306MBG12&amp;postcode=2603</t>
  </si>
  <si>
    <t>October 2018, April 2019, October 2019, April 2020, October 2020, April 2021, October 2021 and April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</si>
</sst>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-* #,##0_-;\-* #,##0_-;_-* &quot;-&quot;??_-;_-@_-"/>
  </numFmts>
  <fonts count="20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b/>
      <sz val="15"/>
      <color theme="3"/>
      <name val="Calibri"/>
      <family val="2"/>
      <scheme val="minor"/>
    </font>
    <font>
      <sz val="10"/>
      <color theme="1"/>
      <name val="Verdana"/>
      <family val="2"/>
    </font>
    <font>
      <b/>
      <sz val="11"/>
      <color theme="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6FF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2" fillId="0" borderId="0" applyFont="0" applyFill="0" applyBorder="0" applyAlignment="0" applyProtection="0"/>
    <xf numFmtId="0" fontId="14" fillId="0" borderId="0" applyNumberFormat="0" applyFill="0" applyBorder="0" applyAlignment="0" applyProtection="0"/>
    <xf numFmtId="9" fontId="2" fillId="0" borderId="0" applyFont="0" applyFill="0" applyBorder="0" applyAlignment="0" applyProtection="0"/>
  </cellStyleXfs>
  <cellXfs count="231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2" borderId="0" xfId="0" applyFill="1" applyBorder="1" applyAlignment="1">
      <alignment wrapText="1"/>
    </xf>
    <xf numFmtId="0" fontId="0" fillId="3" borderId="1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4" borderId="2" xfId="0" applyFill="1" applyBorder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2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2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2" xfId="0" applyFill="1" applyBorder="1" applyAlignment="1">
      <alignment horizontal="right" wrapText="1"/>
    </xf>
    <xf numFmtId="0" fontId="0" fillId="8" borderId="0" xfId="0" applyFill="1" applyBorder="1" applyAlignment="1">
      <alignment horizontal="center" wrapText="1"/>
    </xf>
    <xf numFmtId="0" fontId="0" fillId="8" borderId="3" xfId="0" applyFill="1" applyBorder="1" applyAlignment="1">
      <alignment horizontal="center" wrapText="1"/>
    </xf>
    <xf numFmtId="0" fontId="0" fillId="9" borderId="0" xfId="0" applyFill="1" applyBorder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5" borderId="0" xfId="0" applyFill="1" applyBorder="1" applyAlignment="1">
      <alignment horizontal="right" wrapText="1"/>
    </xf>
    <xf numFmtId="0" fontId="0" fillId="9" borderId="0" xfId="0" applyFill="1" applyBorder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horizontal="right" wrapText="1"/>
    </xf>
    <xf numFmtId="0" fontId="0" fillId="2" borderId="0" xfId="0" applyFill="1" applyBorder="1" applyAlignment="1">
      <alignment horizontal="right" wrapText="1"/>
    </xf>
    <xf numFmtId="0" fontId="0" fillId="2" borderId="0" xfId="0" applyFill="1" applyBorder="1" applyAlignment="1">
      <alignment horizontal="left" wrapText="1"/>
    </xf>
    <xf numFmtId="0" fontId="0" fillId="2" borderId="0" xfId="0" applyFill="1" applyBorder="1" applyAlignment="1">
      <alignment horizontal="center" wrapText="1"/>
    </xf>
    <xf numFmtId="14" fontId="0" fillId="0" borderId="4" xfId="0" applyNumberFormat="1" applyFill="1" applyBorder="1"/>
    <xf numFmtId="0" fontId="4" fillId="10" borderId="9" xfId="0" applyFont="1" applyFill="1" applyBorder="1"/>
    <xf numFmtId="0" fontId="4" fillId="10" borderId="10" xfId="0" applyFont="1" applyFill="1" applyBorder="1"/>
    <xf numFmtId="0" fontId="4" fillId="10" borderId="5" xfId="0" applyFont="1" applyFill="1" applyBorder="1"/>
    <xf numFmtId="0" fontId="4" fillId="10" borderId="0" xfId="0" applyFont="1" applyFill="1" applyBorder="1"/>
    <xf numFmtId="0" fontId="7" fillId="0" borderId="5" xfId="0" applyFont="1" applyFill="1" applyBorder="1" applyProtection="1">
      <protection hidden="1"/>
    </xf>
    <xf numFmtId="0" fontId="0" fillId="10" borderId="0" xfId="0" applyFill="1"/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4" xfId="0" applyFill="1" applyBorder="1" applyAlignment="1">
      <alignment horizontal="right"/>
    </xf>
    <xf numFmtId="165" fontId="0" fillId="0" borderId="4" xfId="1" applyNumberFormat="1" applyFont="1" applyFill="1" applyBorder="1"/>
    <xf numFmtId="0" fontId="0" fillId="0" borderId="4" xfId="0" applyFill="1" applyBorder="1" applyAlignment="1">
      <alignment horizontal="center"/>
    </xf>
    <xf numFmtId="9" fontId="0" fillId="0" borderId="4" xfId="0" applyNumberFormat="1" applyFill="1" applyBorder="1" applyAlignment="1">
      <alignment horizontal="center"/>
    </xf>
    <xf numFmtId="0" fontId="0" fillId="0" borderId="0" xfId="0" applyFill="1"/>
    <xf numFmtId="0" fontId="8" fillId="10" borderId="0" xfId="0" applyFont="1" applyFill="1"/>
    <xf numFmtId="0" fontId="4" fillId="10" borderId="0" xfId="0" applyFont="1" applyFill="1"/>
    <xf numFmtId="0" fontId="10" fillId="10" borderId="0" xfId="0" applyFont="1" applyFill="1"/>
    <xf numFmtId="0" fontId="9" fillId="10" borderId="0" xfId="0" applyFont="1" applyFill="1"/>
    <xf numFmtId="0" fontId="9" fillId="10" borderId="8" xfId="0" applyFont="1" applyFill="1" applyBorder="1"/>
    <xf numFmtId="0" fontId="11" fillId="10" borderId="9" xfId="0" applyFont="1" applyFill="1" applyBorder="1"/>
    <xf numFmtId="0" fontId="10" fillId="10" borderId="9" xfId="0" applyFont="1" applyFill="1" applyBorder="1"/>
    <xf numFmtId="0" fontId="10" fillId="10" borderId="10" xfId="0" applyFont="1" applyFill="1" applyBorder="1"/>
    <xf numFmtId="0" fontId="10" fillId="10" borderId="0" xfId="0" applyFont="1" applyFill="1" applyBorder="1"/>
    <xf numFmtId="0" fontId="10" fillId="10" borderId="7" xfId="0" applyFont="1" applyFill="1" applyBorder="1"/>
    <xf numFmtId="0" fontId="5" fillId="10" borderId="0" xfId="0" applyFont="1" applyFill="1"/>
    <xf numFmtId="0" fontId="11" fillId="10" borderId="0" xfId="0" applyFont="1" applyFill="1"/>
    <xf numFmtId="0" fontId="11" fillId="10" borderId="0" xfId="0" applyFont="1" applyFill="1" applyBorder="1"/>
    <xf numFmtId="0" fontId="12" fillId="10" borderId="0" xfId="0" applyFont="1" applyFill="1" applyBorder="1"/>
    <xf numFmtId="0" fontId="11" fillId="0" borderId="0" xfId="0" applyFont="1" applyFill="1" applyBorder="1"/>
    <xf numFmtId="0" fontId="4" fillId="10" borderId="12" xfId="0" applyFont="1" applyFill="1" applyBorder="1"/>
    <xf numFmtId="0" fontId="4" fillId="10" borderId="11" xfId="0" applyFont="1" applyFill="1" applyBorder="1"/>
    <xf numFmtId="0" fontId="11" fillId="10" borderId="11" xfId="0" applyFont="1" applyFill="1" applyBorder="1"/>
    <xf numFmtId="0" fontId="10" fillId="10" borderId="11" xfId="0" applyFont="1" applyFill="1" applyBorder="1"/>
    <xf numFmtId="0" fontId="10" fillId="10" borderId="16" xfId="0" applyFont="1" applyFill="1" applyBorder="1"/>
    <xf numFmtId="0" fontId="10" fillId="3" borderId="10" xfId="0" applyFont="1" applyFill="1" applyBorder="1"/>
    <xf numFmtId="0" fontId="4" fillId="11" borderId="0" xfId="0" applyFont="1" applyFill="1"/>
    <xf numFmtId="0" fontId="4" fillId="10" borderId="8" xfId="0" applyFont="1" applyFill="1" applyBorder="1"/>
    <xf numFmtId="17" fontId="4" fillId="12" borderId="5" xfId="0" applyNumberFormat="1" applyFont="1" applyFill="1" applyBorder="1"/>
    <xf numFmtId="0" fontId="4" fillId="12" borderId="7" xfId="0" applyFont="1" applyFill="1" applyBorder="1"/>
    <xf numFmtId="0" fontId="4" fillId="13" borderId="12" xfId="0" applyFont="1" applyFill="1" applyBorder="1"/>
    <xf numFmtId="0" fontId="4" fillId="13" borderId="16" xfId="0" applyFont="1" applyFill="1" applyBorder="1"/>
    <xf numFmtId="0" fontId="13" fillId="10" borderId="5" xfId="0" applyFont="1" applyFill="1" applyBorder="1"/>
    <xf numFmtId="0" fontId="13" fillId="10" borderId="12" xfId="0" applyFont="1" applyFill="1" applyBorder="1"/>
    <xf numFmtId="0" fontId="5" fillId="3" borderId="8" xfId="0" applyFont="1" applyFill="1" applyBorder="1"/>
    <xf numFmtId="17" fontId="4" fillId="15" borderId="5" xfId="0" applyNumberFormat="1" applyFont="1" applyFill="1" applyBorder="1"/>
    <xf numFmtId="0" fontId="4" fillId="15" borderId="7" xfId="0" applyFont="1" applyFill="1" applyBorder="1"/>
    <xf numFmtId="0" fontId="4" fillId="7" borderId="0" xfId="0" applyFont="1" applyFill="1" applyProtection="1">
      <protection hidden="1"/>
    </xf>
    <xf numFmtId="0" fontId="0" fillId="0" borderId="0" xfId="0" applyProtection="1">
      <protection hidden="1"/>
    </xf>
    <xf numFmtId="0" fontId="5" fillId="7" borderId="0" xfId="0" applyFont="1" applyFill="1" applyProtection="1">
      <protection hidden="1"/>
    </xf>
    <xf numFmtId="0" fontId="4" fillId="7" borderId="11" xfId="0" applyFont="1" applyFill="1" applyBorder="1" applyProtection="1">
      <protection hidden="1"/>
    </xf>
    <xf numFmtId="0" fontId="6" fillId="10" borderId="8" xfId="0" applyFont="1" applyFill="1" applyBorder="1" applyProtection="1">
      <protection hidden="1"/>
    </xf>
    <xf numFmtId="0" fontId="4" fillId="10" borderId="9" xfId="0" applyFont="1" applyFill="1" applyBorder="1" applyProtection="1">
      <protection hidden="1"/>
    </xf>
    <xf numFmtId="0" fontId="4" fillId="10" borderId="10" xfId="0" applyFont="1" applyFill="1" applyBorder="1" applyProtection="1">
      <protection hidden="1"/>
    </xf>
    <xf numFmtId="0" fontId="4" fillId="10" borderId="5" xfId="0" applyFont="1" applyFill="1" applyBorder="1" applyProtection="1">
      <protection hidden="1"/>
    </xf>
    <xf numFmtId="0" fontId="4" fillId="10" borderId="0" xfId="0" applyFont="1" applyFill="1" applyBorder="1" applyProtection="1">
      <protection hidden="1"/>
    </xf>
    <xf numFmtId="0" fontId="4" fillId="10" borderId="7" xfId="0" applyFont="1" applyFill="1" applyBorder="1" applyProtection="1">
      <protection hidden="1"/>
    </xf>
    <xf numFmtId="0" fontId="4" fillId="7" borderId="0" xfId="0" applyFont="1" applyFill="1" applyAlignment="1" applyProtection="1">
      <alignment wrapText="1"/>
      <protection hidden="1"/>
    </xf>
    <xf numFmtId="0" fontId="0" fillId="7" borderId="0" xfId="0" applyFill="1" applyProtection="1">
      <protection hidden="1"/>
    </xf>
    <xf numFmtId="3" fontId="5" fillId="11" borderId="0" xfId="0" applyNumberFormat="1" applyFont="1" applyFill="1" applyBorder="1" applyProtection="1">
      <protection locked="0"/>
    </xf>
    <xf numFmtId="0" fontId="4" fillId="12" borderId="0" xfId="0" applyFont="1" applyFill="1" applyProtection="1">
      <protection hidden="1"/>
    </xf>
    <xf numFmtId="0" fontId="0" fillId="12" borderId="0" xfId="0" applyFill="1" applyProtection="1">
      <protection hidden="1"/>
    </xf>
    <xf numFmtId="0" fontId="5" fillId="12" borderId="0" xfId="0" applyFont="1" applyFill="1" applyProtection="1">
      <protection hidden="1"/>
    </xf>
    <xf numFmtId="0" fontId="4" fillId="12" borderId="11" xfId="0" applyFont="1" applyFill="1" applyBorder="1" applyProtection="1">
      <protection hidden="1"/>
    </xf>
    <xf numFmtId="0" fontId="4" fillId="12" borderId="0" xfId="0" applyFont="1" applyFill="1" applyAlignment="1" applyProtection="1">
      <alignment wrapText="1"/>
      <protection hidden="1"/>
    </xf>
    <xf numFmtId="0" fontId="4" fillId="0" borderId="5" xfId="0" applyFont="1" applyFill="1" applyBorder="1" applyProtection="1">
      <protection hidden="1"/>
    </xf>
    <xf numFmtId="0" fontId="4" fillId="0" borderId="0" xfId="0" applyFont="1" applyFill="1" applyBorder="1" applyProtection="1">
      <protection hidden="1"/>
    </xf>
    <xf numFmtId="4" fontId="4" fillId="0" borderId="1" xfId="0" applyNumberFormat="1" applyFont="1" applyFill="1" applyBorder="1" applyProtection="1">
      <protection hidden="1"/>
    </xf>
    <xf numFmtId="4" fontId="7" fillId="0" borderId="1" xfId="0" applyNumberFormat="1" applyFont="1" applyFill="1" applyBorder="1" applyProtection="1">
      <protection hidden="1"/>
    </xf>
    <xf numFmtId="4" fontId="4" fillId="0" borderId="6" xfId="0" applyNumberFormat="1" applyFont="1" applyFill="1" applyBorder="1" applyProtection="1">
      <protection hidden="1"/>
    </xf>
    <xf numFmtId="4" fontId="4" fillId="0" borderId="2" xfId="0" applyNumberFormat="1" applyFont="1" applyFill="1" applyBorder="1" applyProtection="1">
      <protection hidden="1"/>
    </xf>
    <xf numFmtId="3" fontId="5" fillId="0" borderId="2" xfId="0" applyNumberFormat="1" applyFont="1" applyFill="1" applyBorder="1" applyProtection="1">
      <protection hidden="1"/>
    </xf>
    <xf numFmtId="0" fontId="4" fillId="0" borderId="1" xfId="0" applyFont="1" applyFill="1" applyBorder="1" applyProtection="1">
      <protection hidden="1"/>
    </xf>
    <xf numFmtId="3" fontId="5" fillId="0" borderId="1" xfId="0" applyNumberFormat="1" applyFont="1" applyFill="1" applyBorder="1" applyProtection="1">
      <protection hidden="1"/>
    </xf>
    <xf numFmtId="0" fontId="4" fillId="0" borderId="2" xfId="0" applyFont="1" applyFill="1" applyBorder="1" applyAlignment="1" applyProtection="1">
      <alignment horizontal="center"/>
      <protection hidden="1"/>
    </xf>
    <xf numFmtId="0" fontId="4" fillId="0" borderId="7" xfId="0" applyFont="1" applyFill="1" applyBorder="1" applyAlignment="1" applyProtection="1">
      <alignment horizontal="center"/>
      <protection hidden="1"/>
    </xf>
    <xf numFmtId="0" fontId="4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5" fillId="15" borderId="0" xfId="0" applyFont="1" applyFill="1" applyProtection="1">
      <protection hidden="1"/>
    </xf>
    <xf numFmtId="0" fontId="4" fillId="15" borderId="11" xfId="0" applyFont="1" applyFill="1" applyBorder="1" applyProtection="1">
      <protection hidden="1"/>
    </xf>
    <xf numFmtId="0" fontId="4" fillId="15" borderId="0" xfId="0" applyFont="1" applyFill="1" applyAlignment="1" applyProtection="1">
      <alignment wrapText="1"/>
      <protection hidden="1"/>
    </xf>
    <xf numFmtId="0" fontId="4" fillId="16" borderId="0" xfId="0" applyFont="1" applyFill="1" applyProtection="1">
      <protection hidden="1"/>
    </xf>
    <xf numFmtId="0" fontId="0" fillId="16" borderId="0" xfId="0" applyFill="1" applyProtection="1">
      <protection hidden="1"/>
    </xf>
    <xf numFmtId="0" fontId="5" fillId="16" borderId="0" xfId="0" applyFont="1" applyFill="1" applyProtection="1">
      <protection hidden="1"/>
    </xf>
    <xf numFmtId="0" fontId="4" fillId="16" borderId="11" xfId="0" applyFont="1" applyFill="1" applyBorder="1" applyProtection="1">
      <protection hidden="1"/>
    </xf>
    <xf numFmtId="17" fontId="4" fillId="16" borderId="5" xfId="0" applyNumberFormat="1" applyFont="1" applyFill="1" applyBorder="1"/>
    <xf numFmtId="0" fontId="4" fillId="16" borderId="7" xfId="0" applyFont="1" applyFill="1" applyBorder="1"/>
    <xf numFmtId="0" fontId="4" fillId="16" borderId="0" xfId="0" applyFont="1" applyFill="1" applyAlignment="1" applyProtection="1">
      <alignment wrapText="1"/>
      <protection hidden="1"/>
    </xf>
    <xf numFmtId="0" fontId="4" fillId="17" borderId="0" xfId="0" applyFont="1" applyFill="1" applyProtection="1">
      <protection hidden="1"/>
    </xf>
    <xf numFmtId="0" fontId="0" fillId="17" borderId="0" xfId="0" applyFill="1" applyProtection="1">
      <protection hidden="1"/>
    </xf>
    <xf numFmtId="0" fontId="5" fillId="17" borderId="0" xfId="0" applyFont="1" applyFill="1" applyProtection="1">
      <protection hidden="1"/>
    </xf>
    <xf numFmtId="0" fontId="4" fillId="17" borderId="11" xfId="0" applyFont="1" applyFill="1" applyBorder="1" applyProtection="1">
      <protection hidden="1"/>
    </xf>
    <xf numFmtId="0" fontId="4" fillId="17" borderId="0" xfId="0" applyFont="1" applyFill="1" applyAlignment="1" applyProtection="1">
      <alignment wrapText="1"/>
      <protection hidden="1"/>
    </xf>
    <xf numFmtId="0" fontId="4" fillId="0" borderId="12" xfId="0" applyFont="1" applyFill="1" applyBorder="1" applyProtection="1">
      <protection hidden="1"/>
    </xf>
    <xf numFmtId="0" fontId="4" fillId="0" borderId="11" xfId="0" applyFont="1" applyFill="1" applyBorder="1" applyProtection="1">
      <protection hidden="1"/>
    </xf>
    <xf numFmtId="4" fontId="4" fillId="0" borderId="13" xfId="0" applyNumberFormat="1" applyFont="1" applyFill="1" applyBorder="1" applyProtection="1">
      <protection hidden="1"/>
    </xf>
    <xf numFmtId="4" fontId="7" fillId="0" borderId="13" xfId="0" applyNumberFormat="1" applyFont="1" applyFill="1" applyBorder="1" applyProtection="1">
      <protection hidden="1"/>
    </xf>
    <xf numFmtId="4" fontId="4" fillId="0" borderId="14" xfId="0" applyNumberFormat="1" applyFont="1" applyFill="1" applyBorder="1" applyProtection="1">
      <protection hidden="1"/>
    </xf>
    <xf numFmtId="3" fontId="5" fillId="0" borderId="13" xfId="0" applyNumberFormat="1" applyFont="1" applyFill="1" applyBorder="1" applyProtection="1">
      <protection hidden="1"/>
    </xf>
    <xf numFmtId="0" fontId="4" fillId="0" borderId="13" xfId="0" applyFont="1" applyFill="1" applyBorder="1" applyProtection="1">
      <protection hidden="1"/>
    </xf>
    <xf numFmtId="0" fontId="4" fillId="0" borderId="15" xfId="0" applyFont="1" applyFill="1" applyBorder="1" applyAlignment="1" applyProtection="1">
      <alignment horizontal="center"/>
      <protection hidden="1"/>
    </xf>
    <xf numFmtId="0" fontId="4" fillId="0" borderId="16" xfId="0" applyFont="1" applyFill="1" applyBorder="1" applyAlignment="1" applyProtection="1">
      <alignment horizontal="center"/>
      <protection hidden="1"/>
    </xf>
    <xf numFmtId="0" fontId="6" fillId="3" borderId="17" xfId="0" applyFont="1" applyFill="1" applyBorder="1" applyAlignment="1" applyProtection="1">
      <alignment wrapText="1"/>
      <protection hidden="1"/>
    </xf>
    <xf numFmtId="0" fontId="6" fillId="3" borderId="18" xfId="0" applyFont="1" applyFill="1" applyBorder="1" applyAlignment="1" applyProtection="1">
      <alignment wrapText="1"/>
      <protection hidden="1"/>
    </xf>
    <xf numFmtId="0" fontId="6" fillId="3" borderId="4" xfId="0" applyFont="1" applyFill="1" applyBorder="1" applyAlignment="1" applyProtection="1">
      <alignment wrapText="1"/>
      <protection hidden="1"/>
    </xf>
    <xf numFmtId="0" fontId="5" fillId="3" borderId="4" xfId="0" applyFont="1" applyFill="1" applyBorder="1" applyAlignment="1" applyProtection="1">
      <alignment wrapText="1"/>
      <protection hidden="1"/>
    </xf>
    <xf numFmtId="0" fontId="4" fillId="3" borderId="4" xfId="0" applyFont="1" applyFill="1" applyBorder="1" applyAlignment="1" applyProtection="1">
      <alignment horizontal="center" wrapText="1"/>
      <protection hidden="1"/>
    </xf>
    <xf numFmtId="0" fontId="5" fillId="14" borderId="4" xfId="0" applyFont="1" applyFill="1" applyBorder="1" applyAlignment="1" applyProtection="1">
      <alignment horizontal="center" wrapText="1"/>
      <protection hidden="1"/>
    </xf>
    <xf numFmtId="0" fontId="5" fillId="3" borderId="4" xfId="0" applyFont="1" applyFill="1" applyBorder="1" applyAlignment="1" applyProtection="1">
      <alignment horizontal="center" wrapText="1"/>
      <protection hidden="1"/>
    </xf>
    <xf numFmtId="0" fontId="4" fillId="3" borderId="19" xfId="0" applyFont="1" applyFill="1" applyBorder="1" applyAlignment="1" applyProtection="1">
      <alignment horizontal="center" wrapText="1"/>
      <protection hidden="1"/>
    </xf>
    <xf numFmtId="0" fontId="4" fillId="3" borderId="20" xfId="0" applyFont="1" applyFill="1" applyBorder="1" applyAlignment="1" applyProtection="1">
      <alignment horizontal="center" wrapText="1"/>
      <protection hidden="1"/>
    </xf>
    <xf numFmtId="0" fontId="14" fillId="0" borderId="4" xfId="2" applyFill="1" applyBorder="1" applyAlignment="1">
      <alignment horizontal="left"/>
    </xf>
    <xf numFmtId="0" fontId="0" fillId="0" borderId="4" xfId="0" applyFont="1" applyFill="1" applyBorder="1"/>
    <xf numFmtId="0" fontId="4" fillId="19" borderId="0" xfId="0" applyFont="1" applyFill="1" applyProtection="1">
      <protection hidden="1"/>
    </xf>
    <xf numFmtId="0" fontId="0" fillId="19" borderId="0" xfId="0" applyFill="1" applyProtection="1">
      <protection hidden="1"/>
    </xf>
    <xf numFmtId="0" fontId="5" fillId="19" borderId="0" xfId="0" applyFont="1" applyFill="1" applyProtection="1">
      <protection hidden="1"/>
    </xf>
    <xf numFmtId="0" fontId="4" fillId="19" borderId="11" xfId="0" applyFont="1" applyFill="1" applyBorder="1" applyProtection="1">
      <protection hidden="1"/>
    </xf>
    <xf numFmtId="0" fontId="4" fillId="19" borderId="0" xfId="0" applyFont="1" applyFill="1" applyAlignment="1" applyProtection="1">
      <alignment wrapText="1"/>
      <protection hidden="1"/>
    </xf>
    <xf numFmtId="0" fontId="4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11" xfId="0" applyFont="1" applyFill="1" applyBorder="1" applyProtection="1">
      <protection hidden="1"/>
    </xf>
    <xf numFmtId="0" fontId="4" fillId="20" borderId="0" xfId="0" applyFont="1" applyFill="1" applyAlignment="1" applyProtection="1">
      <alignment wrapText="1"/>
      <protection hidden="1"/>
    </xf>
    <xf numFmtId="0" fontId="0" fillId="21" borderId="4" xfId="0" applyFill="1" applyBorder="1" applyAlignment="1">
      <alignment horizontal="center"/>
    </xf>
    <xf numFmtId="2" fontId="0" fillId="0" borderId="4" xfId="0" applyNumberFormat="1" applyFill="1" applyBorder="1"/>
    <xf numFmtId="2" fontId="1" fillId="3" borderId="0" xfId="0" applyNumberFormat="1" applyFont="1" applyFill="1" applyAlignment="1">
      <alignment horizontal="right" wrapText="1"/>
    </xf>
    <xf numFmtId="2" fontId="1" fillId="18" borderId="0" xfId="0" applyNumberFormat="1" applyFont="1" applyFill="1" applyAlignment="1">
      <alignment horizontal="right" wrapText="1"/>
    </xf>
    <xf numFmtId="0" fontId="1" fillId="22" borderId="0" xfId="0" applyFont="1" applyFill="1" applyAlignment="1">
      <alignment horizontal="right" wrapText="1"/>
    </xf>
    <xf numFmtId="0" fontId="1" fillId="22" borderId="2" xfId="0" applyFont="1" applyFill="1" applyBorder="1" applyAlignment="1">
      <alignment horizontal="right" wrapText="1"/>
    </xf>
    <xf numFmtId="0" fontId="1" fillId="23" borderId="0" xfId="0" applyFont="1" applyFill="1" applyAlignment="1">
      <alignment horizontal="center" wrapText="1"/>
    </xf>
    <xf numFmtId="0" fontId="1" fillId="9" borderId="0" xfId="0" applyFont="1" applyFill="1" applyAlignment="1">
      <alignment horizontal="center" wrapText="1"/>
    </xf>
    <xf numFmtId="0" fontId="1" fillId="5" borderId="2" xfId="0" applyFont="1" applyFill="1" applyBorder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4" fontId="4" fillId="14" borderId="2" xfId="0" applyNumberFormat="1" applyFont="1" applyFill="1" applyBorder="1" applyProtection="1">
      <protection hidden="1"/>
    </xf>
    <xf numFmtId="4" fontId="4" fillId="14" borderId="13" xfId="0" applyNumberFormat="1" applyFont="1" applyFill="1" applyBorder="1" applyProtection="1">
      <protection hidden="1"/>
    </xf>
    <xf numFmtId="3" fontId="5" fillId="0" borderId="15" xfId="0" applyNumberFormat="1" applyFont="1" applyFill="1" applyBorder="1" applyProtection="1">
      <protection hidden="1"/>
    </xf>
    <xf numFmtId="3" fontId="4" fillId="14" borderId="0" xfId="0" applyNumberFormat="1" applyFont="1" applyFill="1" applyProtection="1">
      <protection hidden="1"/>
    </xf>
    <xf numFmtId="3" fontId="5" fillId="0" borderId="1" xfId="0" applyNumberFormat="1" applyFont="1" applyBorder="1" applyProtection="1">
      <protection hidden="1"/>
    </xf>
    <xf numFmtId="3" fontId="4" fillId="14" borderId="14" xfId="0" applyNumberFormat="1" applyFont="1" applyFill="1" applyBorder="1" applyProtection="1">
      <protection hidden="1"/>
    </xf>
    <xf numFmtId="3" fontId="4" fillId="14" borderId="11" xfId="0" applyNumberFormat="1" applyFont="1" applyFill="1" applyBorder="1" applyProtection="1">
      <protection hidden="1"/>
    </xf>
    <xf numFmtId="3" fontId="5" fillId="0" borderId="13" xfId="0" applyNumberFormat="1" applyFont="1" applyBorder="1" applyProtection="1">
      <protection hidden="1"/>
    </xf>
    <xf numFmtId="0" fontId="18" fillId="2" borderId="0" xfId="0" applyFont="1" applyFill="1" applyAlignment="1">
      <alignment horizontal="center" wrapText="1"/>
    </xf>
    <xf numFmtId="0" fontId="18" fillId="2" borderId="0" xfId="0" applyFont="1" applyFill="1" applyAlignment="1">
      <alignment horizontal="right" wrapText="1"/>
    </xf>
    <xf numFmtId="9" fontId="4" fillId="14" borderId="1" xfId="3" applyFont="1" applyFill="1" applyBorder="1" applyProtection="1">
      <protection hidden="1"/>
    </xf>
    <xf numFmtId="9" fontId="4" fillId="14" borderId="13" xfId="3" applyFont="1" applyFill="1" applyBorder="1" applyProtection="1">
      <protection hidden="1"/>
    </xf>
    <xf numFmtId="3" fontId="4" fillId="14" borderId="2" xfId="0" applyNumberFormat="1" applyFont="1" applyFill="1" applyBorder="1" applyProtection="1">
      <protection hidden="1"/>
    </xf>
    <xf numFmtId="3" fontId="4" fillId="14" borderId="13" xfId="0" applyNumberFormat="1" applyFont="1" applyFill="1" applyBorder="1" applyProtection="1">
      <protection hidden="1"/>
    </xf>
    <xf numFmtId="0" fontId="4" fillId="14" borderId="1" xfId="0" applyFont="1" applyFill="1" applyBorder="1" applyProtection="1">
      <protection hidden="1"/>
    </xf>
    <xf numFmtId="0" fontId="4" fillId="14" borderId="13" xfId="0" applyFont="1" applyFill="1" applyBorder="1" applyProtection="1">
      <protection hidden="1"/>
    </xf>
    <xf numFmtId="0" fontId="5" fillId="14" borderId="4" xfId="0" applyFont="1" applyFill="1" applyBorder="1" applyAlignment="1" applyProtection="1">
      <alignment wrapText="1"/>
      <protection hidden="1"/>
    </xf>
    <xf numFmtId="0" fontId="6" fillId="14" borderId="4" xfId="0" applyFont="1" applyFill="1" applyBorder="1" applyAlignment="1" applyProtection="1">
      <alignment wrapText="1"/>
      <protection hidden="1"/>
    </xf>
    <xf numFmtId="0" fontId="4" fillId="14" borderId="4" xfId="0" applyFont="1" applyFill="1" applyBorder="1" applyAlignment="1" applyProtection="1">
      <alignment horizontal="center" wrapText="1"/>
      <protection hidden="1"/>
    </xf>
    <xf numFmtId="0" fontId="6" fillId="3" borderId="21" xfId="0" applyFont="1" applyFill="1" applyBorder="1" applyAlignment="1" applyProtection="1">
      <alignment wrapText="1"/>
      <protection hidden="1"/>
    </xf>
    <xf numFmtId="0" fontId="4" fillId="20" borderId="5" xfId="0" applyFont="1" applyFill="1" applyBorder="1"/>
    <xf numFmtId="0" fontId="4" fillId="20" borderId="7" xfId="0" applyFont="1" applyFill="1" applyBorder="1"/>
    <xf numFmtId="0" fontId="4" fillId="19" borderId="5" xfId="0" applyFont="1" applyFill="1" applyBorder="1"/>
    <xf numFmtId="0" fontId="4" fillId="19" borderId="7" xfId="0" applyFont="1" applyFill="1" applyBorder="1"/>
    <xf numFmtId="0" fontId="4" fillId="14" borderId="4" xfId="0" applyFont="1" applyFill="1" applyBorder="1" applyAlignment="1" applyProtection="1">
      <alignment wrapText="1"/>
      <protection hidden="1"/>
    </xf>
    <xf numFmtId="165" fontId="0" fillId="0" borderId="0" xfId="1" applyNumberFormat="1" applyFont="1"/>
    <xf numFmtId="2" fontId="0" fillId="0" borderId="0" xfId="0" applyNumberFormat="1"/>
    <xf numFmtId="0" fontId="4" fillId="16" borderId="5" xfId="0" applyFont="1" applyFill="1" applyBorder="1"/>
    <xf numFmtId="17" fontId="4" fillId="24" borderId="5" xfId="0" applyNumberFormat="1" applyFont="1" applyFill="1" applyBorder="1"/>
    <xf numFmtId="0" fontId="4" fillId="24" borderId="7" xfId="0" applyFont="1" applyFill="1" applyBorder="1"/>
    <xf numFmtId="0" fontId="4" fillId="25" borderId="0" xfId="0" applyFont="1" applyFill="1" applyProtection="1">
      <protection hidden="1"/>
    </xf>
    <xf numFmtId="0" fontId="0" fillId="25" borderId="0" xfId="0" applyFill="1" applyProtection="1">
      <protection hidden="1"/>
    </xf>
    <xf numFmtId="0" fontId="5" fillId="25" borderId="0" xfId="0" applyFont="1" applyFill="1" applyProtection="1">
      <protection hidden="1"/>
    </xf>
    <xf numFmtId="0" fontId="4" fillId="25" borderId="11" xfId="0" applyFont="1" applyFill="1" applyBorder="1" applyProtection="1">
      <protection hidden="1"/>
    </xf>
    <xf numFmtId="0" fontId="4" fillId="25" borderId="0" xfId="0" applyFont="1" applyFill="1" applyAlignment="1" applyProtection="1">
      <alignment wrapText="1"/>
      <protection hidden="1"/>
    </xf>
    <xf numFmtId="14" fontId="4" fillId="0" borderId="5" xfId="0" applyNumberFormat="1" applyFont="1" applyFill="1" applyBorder="1" applyProtection="1">
      <protection hidden="1"/>
    </xf>
    <xf numFmtId="0" fontId="4" fillId="25" borderId="5" xfId="0" applyFont="1" applyFill="1" applyBorder="1"/>
    <xf numFmtId="0" fontId="4" fillId="25" borderId="7" xfId="0" applyFont="1" applyFill="1" applyBorder="1"/>
    <xf numFmtId="4" fontId="4" fillId="14" borderId="1" xfId="0" applyNumberFormat="1" applyFont="1" applyFill="1" applyBorder="1" applyProtection="1">
      <protection hidden="1"/>
    </xf>
    <xf numFmtId="3" fontId="4" fillId="14" borderId="1" xfId="0" applyNumberFormat="1" applyFont="1" applyFill="1" applyBorder="1" applyProtection="1">
      <protection hidden="1"/>
    </xf>
    <xf numFmtId="3" fontId="4" fillId="14" borderId="6" xfId="0" applyNumberFormat="1" applyFont="1" applyFill="1" applyBorder="1" applyProtection="1">
      <protection hidden="1"/>
    </xf>
    <xf numFmtId="3" fontId="4" fillId="14" borderId="0" xfId="0" applyNumberFormat="1" applyFont="1" applyFill="1" applyBorder="1" applyProtection="1">
      <protection hidden="1"/>
    </xf>
    <xf numFmtId="14" fontId="4" fillId="0" borderId="12" xfId="0" applyNumberFormat="1" applyFont="1" applyFill="1" applyBorder="1" applyProtection="1">
      <protection hidden="1"/>
    </xf>
    <xf numFmtId="0" fontId="4" fillId="26" borderId="0" xfId="0" applyFont="1" applyFill="1" applyProtection="1">
      <protection hidden="1"/>
    </xf>
    <xf numFmtId="0" fontId="5" fillId="26" borderId="0" xfId="0" applyFont="1" applyFill="1" applyProtection="1">
      <protection hidden="1"/>
    </xf>
    <xf numFmtId="0" fontId="4" fillId="26" borderId="11" xfId="0" applyFont="1" applyFill="1" applyBorder="1" applyProtection="1">
      <protection hidden="1"/>
    </xf>
    <xf numFmtId="0" fontId="4" fillId="26" borderId="0" xfId="0" applyFont="1" applyFill="1" applyAlignment="1" applyProtection="1">
      <alignment wrapText="1"/>
      <protection hidden="1"/>
    </xf>
    <xf numFmtId="0" fontId="0" fillId="26" borderId="0" xfId="0" applyFill="1" applyProtection="1">
      <protection hidden="1"/>
    </xf>
    <xf numFmtId="0" fontId="4" fillId="26" borderId="5" xfId="0" applyFont="1" applyFill="1" applyBorder="1"/>
    <xf numFmtId="0" fontId="4" fillId="26" borderId="7" xfId="0" applyFont="1" applyFill="1" applyBorder="1"/>
    <xf numFmtId="0" fontId="0" fillId="0" borderId="4" xfId="0" applyBorder="1"/>
    <xf numFmtId="14" fontId="0" fillId="0" borderId="4" xfId="0" applyNumberFormat="1" applyBorder="1"/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 applyAlignment="1">
      <alignment horizontal="center"/>
    </xf>
    <xf numFmtId="2" fontId="0" fillId="0" borderId="4" xfId="0" applyNumberFormat="1" applyBorder="1"/>
    <xf numFmtId="14" fontId="0" fillId="0" borderId="4" xfId="0" applyNumberFormat="1" applyBorder="1" applyAlignment="1">
      <alignment horizontal="center"/>
    </xf>
    <xf numFmtId="14" fontId="18" fillId="0" borderId="4" xfId="0" applyNumberFormat="1" applyFont="1" applyFill="1" applyBorder="1"/>
    <xf numFmtId="0" fontId="4" fillId="27" borderId="0" xfId="0" applyFont="1" applyFill="1" applyProtection="1">
      <protection hidden="1"/>
    </xf>
    <xf numFmtId="0" fontId="5" fillId="27" borderId="0" xfId="0" applyFont="1" applyFill="1" applyProtection="1">
      <protection hidden="1"/>
    </xf>
    <xf numFmtId="0" fontId="4" fillId="27" borderId="11" xfId="0" applyFont="1" applyFill="1" applyBorder="1" applyProtection="1">
      <protection hidden="1"/>
    </xf>
    <xf numFmtId="0" fontId="0" fillId="27" borderId="0" xfId="0" applyFill="1" applyProtection="1">
      <protection hidden="1"/>
    </xf>
    <xf numFmtId="0" fontId="0" fillId="27" borderId="0" xfId="0" applyFill="1"/>
    <xf numFmtId="0" fontId="4" fillId="27" borderId="0" xfId="0" applyFont="1" applyFill="1" applyAlignment="1" applyProtection="1">
      <alignment wrapText="1"/>
      <protection hidden="1"/>
    </xf>
    <xf numFmtId="0" fontId="4" fillId="27" borderId="5" xfId="0" applyFont="1" applyFill="1" applyBorder="1"/>
    <xf numFmtId="0" fontId="4" fillId="27" borderId="7" xfId="0" applyFont="1" applyFill="1" applyBorder="1"/>
    <xf numFmtId="0" fontId="7" fillId="10" borderId="5" xfId="0" applyFont="1" applyFill="1" applyBorder="1"/>
    <xf numFmtId="2" fontId="0" fillId="0" borderId="4" xfId="0" applyNumberFormat="1" applyFont="1" applyFill="1" applyBorder="1"/>
    <xf numFmtId="0" fontId="19" fillId="0" borderId="4" xfId="0" applyFont="1" applyFill="1" applyBorder="1"/>
    <xf numFmtId="14" fontId="0" fillId="0" borderId="4" xfId="0" applyNumberFormat="1" applyFill="1" applyBorder="1" applyAlignment="1">
      <alignment horizontal="center"/>
    </xf>
    <xf numFmtId="0" fontId="0" fillId="12" borderId="0" xfId="0" applyFill="1"/>
    <xf numFmtId="0" fontId="4" fillId="12" borderId="5" xfId="0" applyFont="1" applyFill="1" applyBorder="1"/>
  </cellXfs>
  <cellStyles count="4">
    <cellStyle name="Comma" xfId="1" builtinId="3"/>
    <cellStyle name="Hyperlink" xfId="2" builtinId="8"/>
    <cellStyle name="Normal" xfId="0" builtinId="0"/>
    <cellStyle name="Per cent" xfId="3" builtinId="5"/>
  </cellStyles>
  <dxfs count="0"/>
  <tableStyles count="0" defaultTableStyle="TableStyleMedium2" defaultPivotStyle="PivotStyleMedium7"/>
  <colors>
    <mruColors>
      <color rgb="FFCD7B93"/>
      <color rgb="FFFF7E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18</xdr:row>
      <xdr:rowOff>50800</xdr:rowOff>
    </xdr:from>
    <xdr:to>
      <xdr:col>7</xdr:col>
      <xdr:colOff>252011</xdr:colOff>
      <xdr:row>76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479800"/>
          <a:ext cx="6348011" cy="10058400"/>
        </a:xfrm>
        <a:prstGeom prst="rect">
          <a:avLst/>
        </a:prstGeom>
      </xdr:spPr>
    </xdr:pic>
    <xdr:clientData/>
  </xdr:twoCellAnchor>
  <xdr:twoCellAnchor editAs="oneCell">
    <xdr:from>
      <xdr:col>7</xdr:col>
      <xdr:colOff>292100</xdr:colOff>
      <xdr:row>0</xdr:row>
      <xdr:rowOff>152400</xdr:rowOff>
    </xdr:from>
    <xdr:to>
      <xdr:col>8</xdr:col>
      <xdr:colOff>1689100</xdr:colOff>
      <xdr:row>7</xdr:row>
      <xdr:rowOff>13200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26200" y="152400"/>
          <a:ext cx="3009900" cy="1118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plan?id=RED21306MBG&amp;postcode=2603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927638?utm_source=ActewAGL&amp;utm_campaign=bpi-retailer&amp;utm_medium=retailer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ergymadeeasy.gov.au/offer/927638?utm_source=ActewAGL&amp;utm_campaign=bpi-retailer&amp;utm_medium=retailer" TargetMode="External"/><Relationship Id="rId2" Type="http://schemas.openxmlformats.org/officeDocument/2006/relationships/hyperlink" Target="https://www.energymadeeasy.gov.au/offer/991266?postcode=2603&amp;fuelType=G&amp;customerType=smallBusiness&amp;distributor-G=3&amp;provider-G=notSure&amp;gasBillStart=01/09/2019&amp;gasBillEnd=01/10/2019&amp;gasTotalUsage=4000" TargetMode="External"/><Relationship Id="rId1" Type="http://schemas.openxmlformats.org/officeDocument/2006/relationships/hyperlink" Target="https://www.energymadeeasy.gov.au/offer/1009215?utm_source=EnergyAustralia&amp;utm_campaign=bpi-retailer&amp;utm_medium=retailer&amp;postcode=2603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685914?postcode=2601&amp;fuelType=G&amp;customerType=smallBusiness&amp;distributor-G=3&amp;provider-G=9639&amp;gasBillStart=01/07/2018&amp;gasBillEnd=01/10/2018&amp;gasTotalUsage=10000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685914?postcode=2601&amp;fuelType=G&amp;customerType=smallBusiness&amp;distributor-G=3&amp;provider-G=9639&amp;gasBillStart=01/07/2018&amp;gasBillEnd=01/10/2018&amp;gasTotalUsage=10000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87"/>
  <sheetViews>
    <sheetView tabSelected="1" workbookViewId="0">
      <selection activeCell="I17" sqref="I17"/>
    </sheetView>
  </sheetViews>
  <sheetFormatPr baseColWidth="10" defaultRowHeight="13" x14ac:dyDescent="0.15"/>
  <cols>
    <col min="1" max="5" width="10.83203125" style="43"/>
    <col min="6" max="6" width="15.1640625" style="43" customWidth="1"/>
    <col min="7" max="7" width="11.1640625" style="43" customWidth="1"/>
    <col min="8" max="8" width="21.1640625" style="43" customWidth="1"/>
    <col min="9" max="9" width="25" style="43" customWidth="1"/>
    <col min="10" max="16384" width="10.83203125" style="43"/>
  </cols>
  <sheetData>
    <row r="1" spans="1:20" ht="14" x14ac:dyDescent="0.15">
      <c r="A1" s="41" t="s">
        <v>108</v>
      </c>
      <c r="B1" s="42"/>
      <c r="C1" s="42"/>
      <c r="D1" s="42"/>
      <c r="E1" s="42"/>
      <c r="F1" s="42"/>
      <c r="G1" s="42"/>
      <c r="H1" s="42"/>
    </row>
    <row r="2" spans="1:20" ht="15" thickBot="1" x14ac:dyDescent="0.2">
      <c r="A2" s="44" t="s">
        <v>109</v>
      </c>
      <c r="B2" s="44"/>
      <c r="C2" s="44"/>
      <c r="D2" s="42"/>
      <c r="E2" s="42"/>
      <c r="F2" s="42"/>
      <c r="G2" s="42"/>
      <c r="H2" s="42"/>
    </row>
    <row r="3" spans="1:20" ht="14" x14ac:dyDescent="0.15">
      <c r="A3" s="44" t="s">
        <v>114</v>
      </c>
      <c r="B3" s="44"/>
      <c r="C3" s="44"/>
      <c r="D3" s="42"/>
      <c r="E3" s="42"/>
      <c r="F3" s="42"/>
      <c r="G3" s="42"/>
      <c r="H3" s="42"/>
      <c r="J3" s="45" t="s">
        <v>23</v>
      </c>
      <c r="K3" s="28"/>
      <c r="L3" s="28"/>
      <c r="M3" s="28"/>
      <c r="N3" s="46"/>
      <c r="O3" s="46"/>
      <c r="P3" s="46"/>
      <c r="Q3" s="47"/>
      <c r="R3" s="47"/>
      <c r="S3" s="47"/>
      <c r="T3" s="48"/>
    </row>
    <row r="4" spans="1:20" ht="14" x14ac:dyDescent="0.15">
      <c r="A4" s="42"/>
      <c r="B4" s="42"/>
      <c r="C4" s="42"/>
      <c r="D4" s="42"/>
      <c r="E4" s="42"/>
      <c r="F4" s="42"/>
      <c r="G4" s="42"/>
      <c r="H4" s="42"/>
      <c r="J4" s="30" t="s">
        <v>24</v>
      </c>
      <c r="K4" s="31"/>
      <c r="L4" s="31"/>
      <c r="M4" s="31"/>
      <c r="N4" s="31"/>
      <c r="O4" s="31"/>
      <c r="P4" s="31"/>
      <c r="Q4" s="49"/>
      <c r="R4" s="49"/>
      <c r="S4" s="49"/>
      <c r="T4" s="50"/>
    </row>
    <row r="5" spans="1:20" ht="15" x14ac:dyDescent="0.2">
      <c r="A5" s="51" t="s">
        <v>119</v>
      </c>
      <c r="B5" s="42"/>
      <c r="C5" s="42"/>
      <c r="D5" s="42"/>
      <c r="E5" s="42"/>
      <c r="F5" s="52"/>
      <c r="G5" s="52"/>
      <c r="H5" s="52"/>
      <c r="I5" s="33"/>
      <c r="J5" s="30" t="s">
        <v>61</v>
      </c>
      <c r="K5" s="31"/>
      <c r="L5" s="31"/>
      <c r="M5" s="31"/>
      <c r="N5" s="31"/>
      <c r="O5" s="31"/>
      <c r="P5" s="31"/>
      <c r="Q5" s="49"/>
      <c r="R5" s="49"/>
      <c r="S5" s="49"/>
      <c r="T5" s="50"/>
    </row>
    <row r="6" spans="1:20" ht="15" x14ac:dyDescent="0.2">
      <c r="A6" s="42" t="s">
        <v>62</v>
      </c>
      <c r="B6" s="42"/>
      <c r="C6" s="42"/>
      <c r="D6" s="42"/>
      <c r="E6" s="42"/>
      <c r="F6" s="52"/>
      <c r="G6" s="52"/>
      <c r="H6" s="52"/>
      <c r="I6" s="33"/>
      <c r="J6" s="30" t="s">
        <v>63</v>
      </c>
      <c r="K6" s="31"/>
      <c r="L6" s="31"/>
      <c r="M6" s="31"/>
      <c r="N6" s="31"/>
      <c r="O6" s="31"/>
      <c r="P6" s="31"/>
      <c r="Q6" s="49"/>
      <c r="R6" s="49"/>
      <c r="S6" s="49"/>
      <c r="T6" s="50"/>
    </row>
    <row r="7" spans="1:20" ht="15" x14ac:dyDescent="0.2">
      <c r="A7" s="42" t="s">
        <v>64</v>
      </c>
      <c r="B7" s="42"/>
      <c r="C7" s="42"/>
      <c r="D7" s="42"/>
      <c r="E7" s="42"/>
      <c r="F7" s="52"/>
      <c r="G7" s="52"/>
      <c r="H7" s="52"/>
      <c r="I7" s="33"/>
      <c r="J7" s="30" t="s">
        <v>65</v>
      </c>
      <c r="K7" s="31"/>
      <c r="L7" s="31"/>
      <c r="M7" s="31"/>
      <c r="N7" s="53"/>
      <c r="O7" s="53"/>
      <c r="P7" s="53"/>
      <c r="Q7" s="49"/>
      <c r="R7" s="49"/>
      <c r="S7" s="49"/>
      <c r="T7" s="50"/>
    </row>
    <row r="8" spans="1:20" ht="15" x14ac:dyDescent="0.2">
      <c r="A8" s="42"/>
      <c r="B8" s="42"/>
      <c r="C8" s="42"/>
      <c r="D8" s="42"/>
      <c r="E8" s="42"/>
      <c r="F8" s="52"/>
      <c r="G8" s="52"/>
      <c r="H8" s="54"/>
      <c r="I8" s="33"/>
      <c r="J8" s="30" t="s">
        <v>66</v>
      </c>
      <c r="K8" s="31"/>
      <c r="L8" s="31"/>
      <c r="M8" s="31"/>
      <c r="N8" s="53"/>
      <c r="O8" s="53"/>
      <c r="P8" s="53"/>
      <c r="Q8" s="49"/>
      <c r="R8" s="49"/>
      <c r="S8" s="49"/>
      <c r="T8" s="50"/>
    </row>
    <row r="9" spans="1:20" ht="15" x14ac:dyDescent="0.2">
      <c r="A9" s="51" t="s">
        <v>84</v>
      </c>
      <c r="B9" s="42"/>
      <c r="C9" s="42"/>
      <c r="D9" s="42"/>
      <c r="E9" s="42"/>
      <c r="F9" s="52"/>
      <c r="G9" s="52"/>
      <c r="H9" s="52"/>
      <c r="I9" s="33"/>
      <c r="J9" s="30" t="s">
        <v>83</v>
      </c>
      <c r="K9" s="31"/>
      <c r="L9" s="31"/>
      <c r="M9" s="31"/>
      <c r="N9" s="53"/>
      <c r="O9" s="53"/>
      <c r="P9" s="53"/>
      <c r="Q9" s="49"/>
      <c r="R9" s="49"/>
      <c r="S9" s="49"/>
      <c r="T9" s="50"/>
    </row>
    <row r="10" spans="1:20" ht="15" x14ac:dyDescent="0.2">
      <c r="A10" s="42" t="s">
        <v>137</v>
      </c>
      <c r="B10" s="42"/>
      <c r="C10" s="42"/>
      <c r="D10" s="42"/>
      <c r="E10" s="42"/>
      <c r="F10" s="52"/>
      <c r="G10" s="52"/>
      <c r="H10" s="42"/>
      <c r="I10" s="33"/>
      <c r="J10" s="30" t="s">
        <v>85</v>
      </c>
      <c r="K10" s="31"/>
      <c r="L10" s="31"/>
      <c r="M10" s="31"/>
      <c r="N10" s="55"/>
      <c r="O10" s="55"/>
      <c r="P10" s="55"/>
      <c r="Q10" s="49"/>
      <c r="R10" s="49"/>
      <c r="S10" s="49"/>
      <c r="T10" s="50"/>
    </row>
    <row r="11" spans="1:20" ht="16" thickBot="1" x14ac:dyDescent="0.25">
      <c r="A11" s="42" t="s">
        <v>253</v>
      </c>
      <c r="B11" s="42"/>
      <c r="C11" s="42"/>
      <c r="D11" s="42"/>
      <c r="E11" s="42"/>
      <c r="F11" s="52"/>
      <c r="G11" s="52"/>
      <c r="H11" s="42"/>
      <c r="I11" s="33"/>
      <c r="J11" s="56" t="s">
        <v>86</v>
      </c>
      <c r="K11" s="57"/>
      <c r="L11" s="57"/>
      <c r="M11" s="57"/>
      <c r="N11" s="58"/>
      <c r="O11" s="58"/>
      <c r="P11" s="58"/>
      <c r="Q11" s="59"/>
      <c r="R11" s="59"/>
      <c r="S11" s="59"/>
      <c r="T11" s="60"/>
    </row>
    <row r="12" spans="1:20" ht="15" x14ac:dyDescent="0.2">
      <c r="A12" s="42" t="s">
        <v>117</v>
      </c>
      <c r="B12" s="42"/>
      <c r="C12" s="42"/>
      <c r="D12" s="42"/>
      <c r="E12" s="42"/>
      <c r="F12" s="52"/>
      <c r="G12" s="52"/>
      <c r="H12" s="42"/>
      <c r="I12" s="33"/>
    </row>
    <row r="13" spans="1:20" ht="16" thickBot="1" x14ac:dyDescent="0.25">
      <c r="A13" s="42"/>
      <c r="B13" s="42"/>
      <c r="C13" s="42"/>
      <c r="D13" s="42"/>
      <c r="E13" s="42"/>
      <c r="F13" s="52"/>
      <c r="G13" s="52"/>
      <c r="H13" s="42"/>
      <c r="I13" s="33"/>
    </row>
    <row r="14" spans="1:20" ht="15" x14ac:dyDescent="0.2">
      <c r="A14" s="42" t="s">
        <v>227</v>
      </c>
      <c r="B14" s="42"/>
      <c r="C14" s="42"/>
      <c r="D14" s="42"/>
      <c r="E14" s="42"/>
      <c r="F14" s="52"/>
      <c r="G14" s="52"/>
      <c r="H14" s="52"/>
      <c r="I14" s="33"/>
      <c r="J14" s="70" t="s">
        <v>118</v>
      </c>
      <c r="K14" s="61"/>
    </row>
    <row r="15" spans="1:20" ht="15" x14ac:dyDescent="0.2">
      <c r="A15" s="42" t="s">
        <v>115</v>
      </c>
      <c r="B15" s="42"/>
      <c r="C15" s="42"/>
      <c r="D15" s="42"/>
      <c r="E15" s="62"/>
      <c r="F15" s="52"/>
      <c r="G15" s="52"/>
      <c r="H15" s="52"/>
      <c r="I15" s="33"/>
      <c r="J15" s="68" t="s">
        <v>191</v>
      </c>
      <c r="K15" s="50"/>
    </row>
    <row r="16" spans="1:20" ht="15" x14ac:dyDescent="0.2">
      <c r="A16" s="52"/>
      <c r="B16" s="42"/>
      <c r="C16" s="42"/>
      <c r="D16" s="42"/>
      <c r="E16" s="42"/>
      <c r="F16" s="52"/>
      <c r="G16" s="52"/>
      <c r="H16" s="52"/>
      <c r="I16" s="33"/>
      <c r="J16" s="225" t="s">
        <v>242</v>
      </c>
      <c r="K16" s="50"/>
    </row>
    <row r="17" spans="1:11" ht="15" x14ac:dyDescent="0.2">
      <c r="A17" s="42" t="s">
        <v>116</v>
      </c>
      <c r="B17" s="42"/>
      <c r="C17" s="42"/>
      <c r="D17" s="42"/>
      <c r="E17" s="42"/>
      <c r="F17" s="52"/>
      <c r="G17" s="52"/>
      <c r="H17" s="52"/>
      <c r="I17" s="33"/>
      <c r="J17" s="68" t="s">
        <v>49</v>
      </c>
      <c r="K17" s="50"/>
    </row>
    <row r="18" spans="1:11" ht="15" x14ac:dyDescent="0.2">
      <c r="G18" s="52"/>
      <c r="H18" s="52"/>
      <c r="I18" s="33"/>
      <c r="J18" s="68" t="s">
        <v>195</v>
      </c>
      <c r="K18" s="50"/>
    </row>
    <row r="19" spans="1:11" ht="16" thickBot="1" x14ac:dyDescent="0.25">
      <c r="B19" s="33"/>
      <c r="C19" s="33"/>
      <c r="D19" s="33"/>
      <c r="E19" s="33"/>
      <c r="F19" s="33"/>
      <c r="G19" s="33"/>
      <c r="H19" s="52"/>
      <c r="I19" s="33"/>
      <c r="J19" s="69" t="s">
        <v>233</v>
      </c>
      <c r="K19" s="60"/>
    </row>
    <row r="20" spans="1:11" ht="15" x14ac:dyDescent="0.2">
      <c r="A20" s="42"/>
      <c r="B20" s="33"/>
      <c r="C20" s="33"/>
      <c r="D20" s="33"/>
      <c r="E20" s="33"/>
      <c r="F20" s="33"/>
      <c r="G20" s="33"/>
      <c r="H20" s="52"/>
      <c r="I20" s="33"/>
    </row>
    <row r="21" spans="1:11" ht="16" thickBot="1" x14ac:dyDescent="0.25">
      <c r="A21" s="42"/>
      <c r="B21" s="42"/>
      <c r="C21" s="42"/>
      <c r="D21" s="42"/>
      <c r="E21" s="42"/>
      <c r="F21" s="52"/>
      <c r="G21" s="52"/>
      <c r="H21" s="52"/>
      <c r="I21" s="33"/>
    </row>
    <row r="22" spans="1:11" ht="15" x14ac:dyDescent="0.2">
      <c r="A22" s="42"/>
      <c r="B22" s="42"/>
      <c r="C22" s="42"/>
      <c r="D22" s="42"/>
      <c r="E22" s="42"/>
      <c r="F22" s="52"/>
      <c r="G22" s="52"/>
      <c r="H22" s="52"/>
      <c r="I22" s="33"/>
      <c r="J22" s="63" t="s">
        <v>110</v>
      </c>
      <c r="K22" s="29"/>
    </row>
    <row r="23" spans="1:11" ht="15" x14ac:dyDescent="0.2">
      <c r="A23" s="42"/>
      <c r="B23" s="52"/>
      <c r="C23" s="52"/>
      <c r="D23" s="52"/>
      <c r="E23" s="52"/>
      <c r="F23" s="52"/>
      <c r="G23" s="52"/>
      <c r="H23" s="52"/>
      <c r="I23" s="33"/>
      <c r="J23" s="230" t="s">
        <v>111</v>
      </c>
      <c r="K23" s="65">
        <v>2022</v>
      </c>
    </row>
    <row r="24" spans="1:11" ht="15" x14ac:dyDescent="0.2">
      <c r="A24" s="42"/>
      <c r="B24" s="33"/>
      <c r="C24" s="33"/>
      <c r="D24" s="33"/>
      <c r="E24" s="33"/>
      <c r="F24" s="33"/>
      <c r="G24" s="33"/>
      <c r="H24" s="33"/>
      <c r="I24" s="33"/>
      <c r="J24" s="223" t="s">
        <v>121</v>
      </c>
      <c r="K24" s="224">
        <v>2021</v>
      </c>
    </row>
    <row r="25" spans="1:11" ht="15" x14ac:dyDescent="0.2">
      <c r="A25" s="42"/>
      <c r="B25" s="33"/>
      <c r="C25" s="33"/>
      <c r="D25" s="33"/>
      <c r="E25" s="33"/>
      <c r="F25" s="33"/>
      <c r="G25" s="33"/>
      <c r="H25" s="33"/>
      <c r="I25" s="33"/>
      <c r="J25" s="207" t="s">
        <v>111</v>
      </c>
      <c r="K25" s="208">
        <v>2021</v>
      </c>
    </row>
    <row r="26" spans="1:11" ht="15" x14ac:dyDescent="0.2">
      <c r="B26" s="33"/>
      <c r="C26" s="33"/>
      <c r="D26" s="33"/>
      <c r="E26" s="33"/>
      <c r="F26" s="33"/>
      <c r="G26" s="33"/>
      <c r="H26" s="33"/>
      <c r="I26" s="33"/>
      <c r="J26" s="195" t="s">
        <v>121</v>
      </c>
      <c r="K26" s="196">
        <v>2020</v>
      </c>
    </row>
    <row r="27" spans="1:11" ht="15" x14ac:dyDescent="0.2">
      <c r="B27" s="33"/>
      <c r="C27" s="33"/>
      <c r="D27" s="33"/>
      <c r="E27" s="33"/>
      <c r="F27" s="33"/>
      <c r="G27" s="33"/>
      <c r="H27" s="33"/>
      <c r="I27" s="33"/>
      <c r="J27" s="186" t="s">
        <v>135</v>
      </c>
      <c r="K27" s="112">
        <v>2020</v>
      </c>
    </row>
    <row r="28" spans="1:11" ht="15" x14ac:dyDescent="0.2">
      <c r="B28" s="33"/>
      <c r="C28" s="33"/>
      <c r="D28" s="33"/>
      <c r="E28" s="33"/>
      <c r="F28" s="33"/>
      <c r="G28" s="33"/>
      <c r="H28" s="33"/>
      <c r="I28" s="33"/>
      <c r="J28" s="179" t="s">
        <v>121</v>
      </c>
      <c r="K28" s="180">
        <v>2019</v>
      </c>
    </row>
    <row r="29" spans="1:11" ht="15" x14ac:dyDescent="0.2">
      <c r="B29" s="33"/>
      <c r="C29" s="33"/>
      <c r="D29" s="33"/>
      <c r="E29" s="33"/>
      <c r="F29" s="33"/>
      <c r="G29" s="33"/>
      <c r="H29" s="33"/>
      <c r="I29" s="33"/>
      <c r="J29" s="181" t="s">
        <v>135</v>
      </c>
      <c r="K29" s="182">
        <v>2019</v>
      </c>
    </row>
    <row r="30" spans="1:11" ht="15" x14ac:dyDescent="0.2">
      <c r="B30" s="33"/>
      <c r="C30" s="33"/>
      <c r="D30" s="33"/>
      <c r="E30" s="33"/>
      <c r="F30" s="33"/>
      <c r="G30" s="33"/>
      <c r="H30" s="33"/>
      <c r="I30" s="33"/>
      <c r="J30" s="187" t="s">
        <v>121</v>
      </c>
      <c r="K30" s="188">
        <v>2018</v>
      </c>
    </row>
    <row r="31" spans="1:11" ht="15" x14ac:dyDescent="0.2">
      <c r="B31" s="33"/>
      <c r="C31" s="33"/>
      <c r="D31" s="33"/>
      <c r="E31" s="33"/>
      <c r="F31" s="33"/>
      <c r="G31" s="33"/>
      <c r="H31" s="33"/>
      <c r="I31" s="33"/>
      <c r="J31" s="111" t="s">
        <v>111</v>
      </c>
      <c r="K31" s="112">
        <v>2018</v>
      </c>
    </row>
    <row r="32" spans="1:11" ht="15" x14ac:dyDescent="0.2">
      <c r="B32" s="33"/>
      <c r="C32" s="33"/>
      <c r="D32" s="33"/>
      <c r="E32" s="33"/>
      <c r="F32" s="33"/>
      <c r="G32" s="33"/>
      <c r="H32" s="33"/>
      <c r="I32" s="33"/>
      <c r="J32" s="71" t="s">
        <v>121</v>
      </c>
      <c r="K32" s="72">
        <v>2017</v>
      </c>
    </row>
    <row r="33" spans="1:11" ht="15" x14ac:dyDescent="0.2">
      <c r="B33" s="33"/>
      <c r="C33" s="33"/>
      <c r="D33" s="33"/>
      <c r="E33" s="33"/>
      <c r="F33" s="33"/>
      <c r="G33" s="33"/>
      <c r="H33" s="33"/>
      <c r="I33" s="33"/>
      <c r="J33" s="64" t="s">
        <v>111</v>
      </c>
      <c r="K33" s="65">
        <v>2017</v>
      </c>
    </row>
    <row r="34" spans="1:11" ht="16" thickBot="1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66" t="s">
        <v>111</v>
      </c>
      <c r="K34" s="67">
        <v>2016</v>
      </c>
    </row>
    <row r="87" spans="1:1" x14ac:dyDescent="0.15">
      <c r="A87" s="43" t="s">
        <v>112</v>
      </c>
    </row>
  </sheetData>
  <sheetProtection algorithmName="SHA-512" hashValue="OfDSy0elMetoecL7UymavN7ibEO814OFGyDwqsiRlaL9xdNOOLu28b+XuASqHCTRWGKEGDwmDCT11hKCyGAXhQ==" saltValue="MjPIA5EAv6Gu7tt4fXleFg==" spinCount="100000" sheet="1" objects="1" scenarios="1"/>
  <sortState xmlns:xlrd2="http://schemas.microsoft.com/office/spreadsheetml/2017/richdata2" ref="J15:J19">
    <sortCondition ref="J15:J19"/>
  </sortState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7FE04-5CC0-0B4B-854A-0106DE077914}">
  <sheetPr codeName="Sheet5">
    <tabColor theme="5" tint="0.39997558519241921"/>
  </sheetPr>
  <dimension ref="A1:ER637"/>
  <sheetViews>
    <sheetView workbookViewId="0">
      <selection activeCell="C5" sqref="C5"/>
    </sheetView>
  </sheetViews>
  <sheetFormatPr baseColWidth="10" defaultRowHeight="15" x14ac:dyDescent="0.2"/>
  <cols>
    <col min="1" max="1" width="14.83203125" style="74" customWidth="1"/>
    <col min="2" max="2" width="14.5" style="74" customWidth="1"/>
    <col min="3" max="3" width="14.83203125" style="74" customWidth="1"/>
    <col min="4" max="19" width="14.1640625" style="74" customWidth="1"/>
    <col min="20" max="21" width="14.1640625" style="74" hidden="1" customWidth="1"/>
    <col min="22" max="22" width="14.33203125" style="74" customWidth="1"/>
    <col min="23" max="25" width="14.1640625" style="74" customWidth="1"/>
    <col min="26" max="35" width="14.1640625" style="108" customWidth="1"/>
    <col min="36" max="66" width="12.5" style="108" customWidth="1"/>
    <col min="67" max="148" width="10.83203125" style="108"/>
    <col min="149" max="16384" width="10.83203125" style="74"/>
  </cols>
  <sheetData>
    <row r="1" spans="1:66" s="108" customFormat="1" x14ac:dyDescent="0.2">
      <c r="A1" s="107" t="s">
        <v>31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107"/>
    </row>
    <row r="2" spans="1:66" s="108" customFormat="1" x14ac:dyDescent="0.2">
      <c r="A2" s="109" t="s">
        <v>92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</row>
    <row r="3" spans="1:66" s="108" customFormat="1" ht="16" thickBot="1" x14ac:dyDescent="0.25">
      <c r="A3" s="107"/>
      <c r="B3" s="110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</row>
    <row r="4" spans="1:66" x14ac:dyDescent="0.2">
      <c r="A4" s="77" t="s">
        <v>60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9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</row>
    <row r="5" spans="1:66" x14ac:dyDescent="0.2">
      <c r="A5" s="80" t="s">
        <v>228</v>
      </c>
      <c r="B5" s="81"/>
      <c r="C5" s="85">
        <v>100000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2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</row>
    <row r="6" spans="1:66" x14ac:dyDescent="0.2">
      <c r="A6" s="32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2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</row>
    <row r="7" spans="1:66" ht="76" x14ac:dyDescent="0.2">
      <c r="A7" s="128" t="s">
        <v>67</v>
      </c>
      <c r="B7" s="129" t="s">
        <v>68</v>
      </c>
      <c r="C7" s="129" t="s">
        <v>69</v>
      </c>
      <c r="D7" s="130" t="s">
        <v>70</v>
      </c>
      <c r="E7" s="130" t="s">
        <v>71</v>
      </c>
      <c r="F7" s="128" t="s">
        <v>72</v>
      </c>
      <c r="G7" s="130" t="s">
        <v>73</v>
      </c>
      <c r="H7" s="130" t="s">
        <v>226</v>
      </c>
      <c r="I7" s="130" t="s">
        <v>75</v>
      </c>
      <c r="J7" s="130" t="s">
        <v>76</v>
      </c>
      <c r="K7" s="130" t="s">
        <v>77</v>
      </c>
      <c r="L7" s="130" t="s">
        <v>78</v>
      </c>
      <c r="M7" s="130" t="s">
        <v>74</v>
      </c>
      <c r="N7" s="130" t="s">
        <v>79</v>
      </c>
      <c r="O7" s="131" t="s">
        <v>80</v>
      </c>
      <c r="P7" s="132" t="s">
        <v>81</v>
      </c>
      <c r="Q7" s="132" t="s">
        <v>82</v>
      </c>
      <c r="R7" s="132" t="s">
        <v>0</v>
      </c>
      <c r="S7" s="132" t="s">
        <v>87</v>
      </c>
      <c r="T7" s="133" t="s">
        <v>88</v>
      </c>
      <c r="U7" s="133" t="s">
        <v>89</v>
      </c>
      <c r="V7" s="134" t="s">
        <v>32</v>
      </c>
      <c r="W7" s="134" t="s">
        <v>33</v>
      </c>
      <c r="X7" s="135" t="s">
        <v>90</v>
      </c>
      <c r="Y7" s="136" t="s">
        <v>91</v>
      </c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  <c r="BL7" s="113"/>
      <c r="BM7" s="113"/>
      <c r="BN7" s="113"/>
    </row>
    <row r="8" spans="1:66" ht="20" customHeight="1" x14ac:dyDescent="0.2">
      <c r="A8" s="91" t="str">
        <f>'ACT Apr 2018'!D2</f>
        <v>ActewAGL ACT</v>
      </c>
      <c r="B8" s="92" t="str">
        <f>'ACT Apr 2018'!F2</f>
        <v>ActewAGL</v>
      </c>
      <c r="C8" s="92" t="str">
        <f>'ACT Apr 2018'!G2</f>
        <v>Business plan</v>
      </c>
      <c r="D8" s="93">
        <f>365*'ACT Apr 2018'!H2/100</f>
        <v>557.02650000000006</v>
      </c>
      <c r="E8" s="94">
        <f>IF($C$5*'ACT Apr 2018'!AK2/'ACT Apr 2018'!AI2&gt;='ACT Apr 2018'!J2,('ACT Apr 2018'!J2*'ACT Apr 2018'!O2/100)*'ACT Apr 2018'!AI2,($C$5*'ACT Apr 2018'!AK2/'ACT Apr 2018'!AI2*'ACT Apr 2018'!O2/100)*'ACT Apr 2018'!AI2)</f>
        <v>408.73059000000001</v>
      </c>
      <c r="F8" s="95">
        <f>IF($C$5*'ACT Apr 2018'!AK2/'ACT Apr 2018'!AI2&lt;'ACT Apr 2018'!J2,0,IF($C$5*'ACT Apr 2018'!AK2/'ACT Apr 2018'!AI2&lt;='ACT Apr 2018'!K2,($C$5*'ACT Apr 2018'!AK2/'ACT Apr 2018'!AI2-'ACT Apr 2018'!J2)*('ACT Apr 2018'!P2/100)*'ACT Apr 2018'!AI2,('ACT Apr 2018'!K2-'ACT Apr 2018'!J2)*('ACT Apr 2018'!P2/100)*'ACT Apr 2018'!AI2))</f>
        <v>897.77850000000001</v>
      </c>
      <c r="G8" s="93">
        <v>0</v>
      </c>
      <c r="H8" s="93">
        <v>0</v>
      </c>
      <c r="I8" s="93">
        <f>IF($C$5*'ACT Apr 2018'!AK2/'ACT Apr 2018'!AI2&lt;'ACT Apr 2018'!K2,0,IF($C$5*'ACT Apr 2018'!AK2/'ACT Apr 2018'!AI2&lt;='ACT Apr 2018'!L2,($C$5*'ACT Apr 2018'!AK2/'ACT Apr 2018'!AI2-'ACT Apr 2018'!K2)*('ACT Apr 2018'!Q2/100)*'ACT Apr 2018'!AI2,('ACT Apr 2018'!L2-'ACT Apr 2018'!K2)*('ACT Apr 2018'!Q2/100)*'ACT Apr 2018'!AI2))</f>
        <v>0</v>
      </c>
      <c r="J8" s="95">
        <f>IF($C$5*'ACT Apr 2018'!AL2/'ACT Apr 2018'!AJ2&gt;='ACT Apr 2018'!J2,('ACT Apr 2018'!J2*'ACT Apr 2018'!U2/100)*'ACT Apr 2018'!AJ2,($C$5*'ACT Apr 2018'!AL2/'ACT Apr 2018'!AJ2*'ACT Apr 2018'!U2/100)*'ACT Apr 2018'!AJ2)</f>
        <v>408.73059000000001</v>
      </c>
      <c r="K8" s="95">
        <f>IF($C$5*'ACT Apr 2018'!AL2/'ACT Apr 2018'!AJ2&lt;'ACT Apr 2018'!J2,0,IF($C$5*'ACT Apr 2018'!AL2/'ACT Apr 2018'!AJ2&lt;='ACT Apr 2018'!K2,($C$5*'ACT Apr 2018'!AL2/'ACT Apr 2018'!AJ2-'ACT Apr 2018'!J2)*('ACT Apr 2018'!V2/100)*'ACT Apr 2018'!AJ2,('ACT Apr 2018'!K2-'ACT Apr 2018'!J2)*('ACT Apr 2018'!V2/100)*'ACT Apr 2018'!AJ2))</f>
        <v>897.77850000000001</v>
      </c>
      <c r="L8" s="93">
        <v>0</v>
      </c>
      <c r="M8" s="93">
        <v>0</v>
      </c>
      <c r="N8" s="96">
        <f>IF($C$5*'ACT Apr 2018'!AL2/'ACT Apr 2018'!AJ2&lt;'ACT Apr 2018'!K2,0,IF($C$5*'ACT Apr 2018'!AL2/'ACT Apr 2018'!AJ2&lt;='ACT Apr 2018'!L2,($C$5*'ACT Apr 2018'!AL2/'ACT Apr 2018'!AJ2-'ACT Apr 2018'!K2)*('ACT Apr 2018'!W2/100)*'ACT Apr 2018'!AJ2,('ACT Apr 2018'!L2-'ACT Apr 2018'!K2)*('ACT Apr 2018'!W2/100)*'ACT Apr 2018'!AJ2))</f>
        <v>0</v>
      </c>
      <c r="O8" s="97">
        <f>SUM(D8:N8)</f>
        <v>3170.04468</v>
      </c>
      <c r="P8" s="98">
        <f>'ACT Apr 2018'!AM2</f>
        <v>0</v>
      </c>
      <c r="Q8" s="98">
        <f>'ACT Apr 2018'!AN2</f>
        <v>0</v>
      </c>
      <c r="R8" s="98">
        <f>'ACT Apr 2018'!AO2</f>
        <v>0</v>
      </c>
      <c r="S8" s="98">
        <f>'ACT Apr 2018'!AP2</f>
        <v>0</v>
      </c>
      <c r="T8" s="99">
        <f>O8</f>
        <v>3170.04468</v>
      </c>
      <c r="U8" s="99">
        <f>T8</f>
        <v>3170.04468</v>
      </c>
      <c r="V8" s="99">
        <f>T8*1.1</f>
        <v>3487.0491480000001</v>
      </c>
      <c r="W8" s="99">
        <f>U8*1.1</f>
        <v>3487.0491480000001</v>
      </c>
      <c r="X8" s="100">
        <f>'ACT Apr 2018'!AW2</f>
        <v>0</v>
      </c>
      <c r="Y8" s="101" t="str">
        <f>'ACT Apr 2018'!AX2</f>
        <v>n</v>
      </c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13"/>
      <c r="BK8" s="113"/>
      <c r="BL8" s="113"/>
      <c r="BM8" s="113"/>
      <c r="BN8" s="113"/>
    </row>
    <row r="9" spans="1:66" ht="20" customHeight="1" x14ac:dyDescent="0.2">
      <c r="A9" s="91" t="str">
        <f>'ACT Apr 2018'!D3</f>
        <v>ActewAGL ACT</v>
      </c>
      <c r="B9" s="92" t="str">
        <f>'ACT Apr 2018'!F3</f>
        <v>EnergyAustralia</v>
      </c>
      <c r="C9" s="92" t="str">
        <f>'ACT Apr 2018'!G3</f>
        <v>Everyday Saver</v>
      </c>
      <c r="D9" s="93">
        <f>365*'ACT Apr 2018'!H3/100</f>
        <v>504.065</v>
      </c>
      <c r="E9" s="94">
        <f>IF($C$5*'ACT Apr 2018'!AK3/'ACT Apr 2018'!AI3&gt;='ACT Apr 2018'!J3,('ACT Apr 2018'!J3*'ACT Apr 2018'!O3/100)*'ACT Apr 2018'!AI3,($C$5*'ACT Apr 2018'!AK3/'ACT Apr 2018'!AI3*'ACT Apr 2018'!O3/100)*'ACT Apr 2018'!AI3)</f>
        <v>217.48003199999999</v>
      </c>
      <c r="F9" s="95">
        <f>IF($C$5*'ACT Apr 2018'!AK3/'ACT Apr 2018'!AI3&lt;'ACT Apr 2018'!J3,0,IF($C$5*'ACT Apr 2018'!AK3/'ACT Apr 2018'!AI3&lt;='ACT Apr 2018'!K3,($C$5*'ACT Apr 2018'!AK3/'ACT Apr 2018'!AI3-'ACT Apr 2018'!J3)*('ACT Apr 2018'!P3/100)*'ACT Apr 2018'!AI3,('ACT Apr 2018'!K3-'ACT Apr 2018'!J3)*('ACT Apr 2018'!P3/100)*'ACT Apr 2018'!AI3))</f>
        <v>1163.0542560000001</v>
      </c>
      <c r="G9" s="93">
        <f>IF($C$5*'ACT Apr 2018'!AK3/'ACT Apr 2018'!AI3&lt;'ACT Apr 2018'!K3,0,IF($C$5*'ACT Apr 2018'!AK3/'ACT Apr 2018'!AI3&lt;='ACT Apr 2018'!L3,($C$5*'ACT Apr 2018'!AK3/'ACT Apr 2018'!AI3-'ACT Apr 2018'!K3)*('ACT Apr 2018'!Q3/100)*'ACT Apr 2018'!AI3,('ACT Apr 2018'!L3-'ACT Apr 2018'!K3)*('ACT Apr 2018'!Q3/100)*'ACT Apr 2018'!AI3))</f>
        <v>0</v>
      </c>
      <c r="H9" s="93">
        <v>0</v>
      </c>
      <c r="I9" s="93">
        <f>IF(($C$5*'ACT Apr 2018'!AK3/'ACT Apr 2018'!AI3&gt;'ACT Apr 2018'!L3),($C$5*'ACT Apr 2018'!AK3/'ACT Apr 2018'!AI3-'ACT Apr 2018'!L3)*'ACT Apr 2018'!R3/100*'ACT Apr 2018'!AI3,0)</f>
        <v>0</v>
      </c>
      <c r="J9" s="93">
        <f>IF($C$5*'ACT Apr 2018'!AL3/'ACT Apr 2018'!AJ3&gt;='ACT Apr 2018'!J3,('ACT Apr 2018'!J3*'ACT Apr 2018'!U3/100)*'ACT Apr 2018'!AJ3,($C$5*'ACT Apr 2018'!AL3/'ACT Apr 2018'!AJ3*'ACT Apr 2018'!U3/100)*'ACT Apr 2018'!AJ3)</f>
        <v>217.48003199999999</v>
      </c>
      <c r="K9" s="93">
        <f>IF($C$5*'ACT Apr 2018'!AL3/'ACT Apr 2018'!AJ3&lt;'ACT Apr 2018'!J3,0,IF($C$5*'ACT Apr 2018'!AL3/'ACT Apr 2018'!AJ3&lt;='ACT Apr 2018'!K3,($C$5*'ACT Apr 2018'!AL3/'ACT Apr 2018'!AJ3-'ACT Apr 2018'!J3)*('ACT Apr 2018'!V3/100)*'ACT Apr 2018'!AJ3,('ACT Apr 2018'!K3-'ACT Apr 2018'!J3)*('ACT Apr 2018'!V3/100)*'ACT Apr 2018'!AJ3))</f>
        <v>1163.0542560000001</v>
      </c>
      <c r="L9" s="93">
        <f>IF($C$5*'ACT Apr 2018'!AL3/'ACT Apr 2018'!AJ3&lt;'ACT Apr 2018'!K3,0,IF($C$5*'ACT Apr 2018'!AL3/'ACT Apr 2018'!AJ3&lt;='ACT Apr 2018'!L3,($C$5*'ACT Apr 2018'!AL3/'ACT Apr 2018'!AJ3-'ACT Apr 2018'!K3)*('ACT Apr 2018'!W3/100)*'ACT Apr 2018'!AJ3,('ACT Apr 2018'!L3-'ACT Apr 2018'!K3)*('ACT Apr 2018'!W3/100)*'ACT Apr 2018'!AJ3))</f>
        <v>0</v>
      </c>
      <c r="M9" s="93">
        <v>0</v>
      </c>
      <c r="N9" s="93">
        <f>IF(($C$5*'ACT Apr 2018'!AL3/'ACT Apr 2018'!AJ3&gt;'ACT Apr 2018'!L3),($C$5*'ACT Apr 2018'!AL3/'ACT Apr 2018'!AJ3-'ACT Apr 2018'!L3)*'ACT Apr 2018'!X3/100*'ACT Apr 2018'!AJ3,0)</f>
        <v>0</v>
      </c>
      <c r="O9" s="99">
        <f t="shared" ref="O9:O10" si="0">SUM(D9:N9)</f>
        <v>3265.1335760000002</v>
      </c>
      <c r="P9" s="98">
        <f>'ACT Apr 2018'!AM3</f>
        <v>0</v>
      </c>
      <c r="Q9" s="98">
        <f>'ACT Apr 2018'!AN3</f>
        <v>10</v>
      </c>
      <c r="R9" s="98">
        <f>'ACT Apr 2018'!AO3</f>
        <v>0</v>
      </c>
      <c r="S9" s="98">
        <f>'ACT Apr 2018'!AP3</f>
        <v>0</v>
      </c>
      <c r="T9" s="99">
        <f>(O9-(O9-D9)*Q9/100)</f>
        <v>2989.0267184000004</v>
      </c>
      <c r="U9" s="99">
        <f t="shared" ref="U9:U10" si="1">T9</f>
        <v>2989.0267184000004</v>
      </c>
      <c r="V9" s="99">
        <f t="shared" ref="V9:W10" si="2">T9*1.1</f>
        <v>3287.9293902400009</v>
      </c>
      <c r="W9" s="99">
        <f t="shared" si="2"/>
        <v>3287.9293902400009</v>
      </c>
      <c r="X9" s="100">
        <f>'ACT Apr 2018'!AW3</f>
        <v>24</v>
      </c>
      <c r="Y9" s="101" t="str">
        <f>'ACT Apr 2018'!AX3</f>
        <v>y</v>
      </c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</row>
    <row r="10" spans="1:66" ht="20" customHeight="1" thickBot="1" x14ac:dyDescent="0.25">
      <c r="A10" s="119" t="str">
        <f>'ACT Apr 2018'!D4</f>
        <v>ActewAGL ACT</v>
      </c>
      <c r="B10" s="120" t="str">
        <f>'ACT Apr 2018'!F4</f>
        <v>Origin Energy</v>
      </c>
      <c r="C10" s="120" t="str">
        <f>'ACT Apr 2018'!G4</f>
        <v>Business Saver</v>
      </c>
      <c r="D10" s="121">
        <f>365*'ACT Apr 2018'!H4/100</f>
        <v>547.5</v>
      </c>
      <c r="E10" s="122">
        <f>IF($C$5*'ACT Apr 2018'!AK4/'ACT Apr 2018'!AI4&gt;='ACT Apr 2018'!J4,('ACT Apr 2018'!J4*'ACT Apr 2018'!O4/100)*'ACT Apr 2018'!AI4,($C$5*'ACT Apr 2018'!AK4/'ACT Apr 2018'!AI4*'ACT Apr 2018'!O4/100)*'ACT Apr 2018'!AI4)</f>
        <v>414.20399999999995</v>
      </c>
      <c r="F10" s="123">
        <f>IF($C$5*'ACT Apr 2018'!AK4/'ACT Apr 2018'!AI4&lt;'ACT Apr 2018'!J4,0,IF($C$5*'ACT Apr 2018'!AK4/'ACT Apr 2018'!AI4&lt;='ACT Apr 2018'!K4,($C$5*'ACT Apr 2018'!AK4/'ACT Apr 2018'!AI4-'ACT Apr 2018'!J4)*('ACT Apr 2018'!P4/100)*'ACT Apr 2018'!AI4,('ACT Apr 2018'!K4-'ACT Apr 2018'!J4)*('ACT Apr 2018'!P4/100)*'ACT Apr 2018'!AI4))</f>
        <v>897.77850000000001</v>
      </c>
      <c r="G10" s="121">
        <f>IF($C$5*'ACT Apr 2018'!AK4/'ACT Apr 2018'!AI4&lt;'ACT Apr 2018'!K4,0,IF($C$5*'ACT Apr 2018'!AK4/'ACT Apr 2018'!AI4&lt;='ACT Apr 2018'!L4,($C$5*'ACT Apr 2018'!AK4/'ACT Apr 2018'!AI4-'ACT Apr 2018'!K4)*('ACT Apr 2018'!Q4/100)*'ACT Apr 2018'!AI4,('ACT Apr 2018'!L4-'ACT Apr 2018'!K4)*('ACT Apr 2018'!Q4/100)*'ACT Apr 2018'!AI4))</f>
        <v>0</v>
      </c>
      <c r="H10" s="121">
        <v>0</v>
      </c>
      <c r="I10" s="121">
        <f>IF($C$5*'ACT Apr 2018'!AK4/'ACT Apr 2018'!AI4&lt;'ACT Apr 2018'!K4,0,IF($C$5*'ACT Apr 2018'!AK4/'ACT Apr 2018'!AI4&lt;='ACT Apr 2018'!L4,($C$5*'ACT Apr 2018'!AK4/'ACT Apr 2018'!AI4-'ACT Apr 2018'!K4)*('ACT Apr 2018'!Q4/100)*'ACT Apr 2018'!AI4,('ACT Apr 2018'!L4-'ACT Apr 2018'!K4)*('ACT Apr 2018'!Q4/100)*'ACT Apr 2018'!AI4))</f>
        <v>0</v>
      </c>
      <c r="J10" s="121">
        <f>IF($C$5*'ACT Apr 2018'!AL4/'ACT Apr 2018'!AJ4&gt;='ACT Apr 2018'!J4,('ACT Apr 2018'!J4*'ACT Apr 2018'!U4/100)*'ACT Apr 2018'!AJ4,($C$5*'ACT Apr 2018'!AL4/'ACT Apr 2018'!AJ4*'ACT Apr 2018'!U4/100)*'ACT Apr 2018'!AJ4)</f>
        <v>414.20399999999995</v>
      </c>
      <c r="K10" s="121">
        <f>IF($C$5*'ACT Apr 2018'!AL4/'ACT Apr 2018'!AJ4&lt;'ACT Apr 2018'!J4,0,IF($C$5*'ACT Apr 2018'!AL4/'ACT Apr 2018'!AJ4&lt;='ACT Apr 2018'!K4,($C$5*'ACT Apr 2018'!AL4/'ACT Apr 2018'!AJ4-'ACT Apr 2018'!J4)*('ACT Apr 2018'!V4/100)*'ACT Apr 2018'!AJ4,('ACT Apr 2018'!K4-'ACT Apr 2018'!J4)*('ACT Apr 2018'!V4/100)*'ACT Apr 2018'!AJ4))</f>
        <v>897.77850000000001</v>
      </c>
      <c r="L10" s="121">
        <v>0</v>
      </c>
      <c r="M10" s="121">
        <v>0</v>
      </c>
      <c r="N10" s="121">
        <f>IF($C$5*'ACT Apr 2018'!AL4/'ACT Apr 2018'!AJ4&lt;'ACT Apr 2018'!K4,0,IF($C$5*'ACT Apr 2018'!AL4/'ACT Apr 2018'!AJ4&lt;='ACT Apr 2018'!L4,($C$5*'ACT Apr 2018'!AL4/'ACT Apr 2018'!AJ4-'ACT Apr 2018'!K4)*('ACT Apr 2018'!W4/100)*'ACT Apr 2018'!AJ4,('ACT Apr 2018'!L4-'ACT Apr 2018'!K4)*('ACT Apr 2018'!W4/100)*'ACT Apr 2018'!AJ4))</f>
        <v>0</v>
      </c>
      <c r="O10" s="124">
        <f t="shared" si="0"/>
        <v>3171.4649999999997</v>
      </c>
      <c r="P10" s="125">
        <f>'ACT Apr 2018'!AM4</f>
        <v>0</v>
      </c>
      <c r="Q10" s="125">
        <f>'ACT Apr 2018'!AN4</f>
        <v>15</v>
      </c>
      <c r="R10" s="125">
        <f>'ACT Apr 2018'!AO4</f>
        <v>0</v>
      </c>
      <c r="S10" s="125">
        <f>'ACT Apr 2018'!AP4</f>
        <v>0</v>
      </c>
      <c r="T10" s="124">
        <f>(O10-(O10-D10)*Q10/100)</f>
        <v>2777.8702499999999</v>
      </c>
      <c r="U10" s="124">
        <f t="shared" si="1"/>
        <v>2777.8702499999999</v>
      </c>
      <c r="V10" s="124">
        <f t="shared" si="2"/>
        <v>3055.657275</v>
      </c>
      <c r="W10" s="124">
        <f t="shared" si="2"/>
        <v>3055.657275</v>
      </c>
      <c r="X10" s="126">
        <f>'ACT Apr 2018'!AW4</f>
        <v>12</v>
      </c>
      <c r="Y10" s="127" t="str">
        <f>'ACT Apr 2018'!AX4</f>
        <v>y</v>
      </c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</row>
    <row r="11" spans="1:66" s="108" customFormat="1" x14ac:dyDescent="0.2">
      <c r="BF11" s="113"/>
      <c r="BG11" s="113"/>
      <c r="BH11" s="113"/>
      <c r="BI11" s="113"/>
      <c r="BJ11" s="113"/>
      <c r="BK11" s="113"/>
      <c r="BL11" s="113"/>
      <c r="BM11" s="113"/>
      <c r="BN11" s="113"/>
    </row>
    <row r="12" spans="1:66" s="108" customFormat="1" x14ac:dyDescent="0.2">
      <c r="BF12" s="113"/>
      <c r="BG12" s="113"/>
      <c r="BH12" s="113"/>
      <c r="BI12" s="113"/>
      <c r="BJ12" s="113"/>
      <c r="BK12" s="113"/>
      <c r="BL12" s="113"/>
      <c r="BM12" s="113"/>
      <c r="BN12" s="113"/>
    </row>
    <row r="13" spans="1:66" s="108" customFormat="1" x14ac:dyDescent="0.2">
      <c r="BF13" s="113"/>
      <c r="BG13" s="113"/>
      <c r="BH13" s="113"/>
      <c r="BI13" s="113"/>
      <c r="BJ13" s="113"/>
      <c r="BK13" s="113"/>
      <c r="BL13" s="113"/>
      <c r="BM13" s="113"/>
      <c r="BN13" s="113"/>
    </row>
    <row r="14" spans="1:66" s="108" customFormat="1" x14ac:dyDescent="0.2">
      <c r="BF14" s="113"/>
      <c r="BG14" s="113"/>
      <c r="BH14" s="113"/>
      <c r="BI14" s="113"/>
      <c r="BJ14" s="113"/>
      <c r="BK14" s="113"/>
      <c r="BL14" s="113"/>
      <c r="BM14" s="113"/>
      <c r="BN14" s="113"/>
    </row>
    <row r="15" spans="1:66" s="108" customFormat="1" x14ac:dyDescent="0.2">
      <c r="BF15" s="113"/>
      <c r="BG15" s="113"/>
      <c r="BH15" s="113"/>
      <c r="BI15" s="113"/>
      <c r="BJ15" s="113"/>
      <c r="BK15" s="113"/>
      <c r="BL15" s="113"/>
      <c r="BM15" s="113"/>
      <c r="BN15" s="113"/>
    </row>
    <row r="16" spans="1:66" s="108" customFormat="1" x14ac:dyDescent="0.2">
      <c r="BF16" s="113"/>
      <c r="BG16" s="113"/>
      <c r="BH16" s="113"/>
      <c r="BI16" s="113"/>
      <c r="BJ16" s="113"/>
      <c r="BK16" s="113"/>
      <c r="BL16" s="113"/>
      <c r="BM16" s="113"/>
      <c r="BN16" s="113"/>
    </row>
    <row r="17" spans="58:66" s="108" customFormat="1" x14ac:dyDescent="0.2">
      <c r="BF17" s="113"/>
      <c r="BG17" s="113"/>
      <c r="BH17" s="113"/>
      <c r="BI17" s="113"/>
      <c r="BJ17" s="113"/>
      <c r="BK17" s="113"/>
      <c r="BL17" s="113"/>
      <c r="BM17" s="113"/>
      <c r="BN17" s="113"/>
    </row>
    <row r="18" spans="58:66" s="108" customFormat="1" x14ac:dyDescent="0.2">
      <c r="BF18" s="113"/>
      <c r="BG18" s="113"/>
      <c r="BH18" s="113"/>
      <c r="BI18" s="113"/>
      <c r="BJ18" s="113"/>
      <c r="BK18" s="113"/>
      <c r="BL18" s="113"/>
      <c r="BM18" s="113"/>
      <c r="BN18" s="113"/>
    </row>
    <row r="19" spans="58:66" s="108" customFormat="1" x14ac:dyDescent="0.2">
      <c r="BF19" s="113"/>
      <c r="BG19" s="113"/>
      <c r="BH19" s="113"/>
      <c r="BI19" s="113"/>
      <c r="BJ19" s="113"/>
      <c r="BK19" s="113"/>
      <c r="BL19" s="113"/>
      <c r="BM19" s="113"/>
      <c r="BN19" s="113"/>
    </row>
    <row r="20" spans="58:66" s="108" customFormat="1" x14ac:dyDescent="0.2">
      <c r="BF20" s="113"/>
      <c r="BG20" s="113"/>
      <c r="BH20" s="113"/>
      <c r="BI20" s="113"/>
      <c r="BJ20" s="113"/>
      <c r="BK20" s="113"/>
      <c r="BL20" s="113"/>
      <c r="BM20" s="113"/>
      <c r="BN20" s="113"/>
    </row>
    <row r="21" spans="58:66" s="108" customFormat="1" x14ac:dyDescent="0.2">
      <c r="BF21" s="113"/>
      <c r="BG21" s="113"/>
      <c r="BH21" s="113"/>
      <c r="BI21" s="113"/>
      <c r="BJ21" s="113"/>
      <c r="BK21" s="113"/>
      <c r="BL21" s="113"/>
      <c r="BM21" s="113"/>
      <c r="BN21" s="113"/>
    </row>
    <row r="22" spans="58:66" s="108" customFormat="1" x14ac:dyDescent="0.2">
      <c r="BF22" s="113"/>
      <c r="BG22" s="113"/>
      <c r="BH22" s="113"/>
      <c r="BI22" s="113"/>
      <c r="BJ22" s="113"/>
      <c r="BK22" s="113"/>
      <c r="BL22" s="113"/>
      <c r="BM22" s="113"/>
      <c r="BN22" s="113"/>
    </row>
    <row r="23" spans="58:66" s="108" customFormat="1" x14ac:dyDescent="0.2">
      <c r="BF23" s="113"/>
      <c r="BG23" s="113"/>
      <c r="BH23" s="113"/>
      <c r="BI23" s="113"/>
      <c r="BJ23" s="113"/>
      <c r="BK23" s="113"/>
      <c r="BL23" s="113"/>
      <c r="BM23" s="113"/>
      <c r="BN23" s="113"/>
    </row>
    <row r="24" spans="58:66" s="108" customFormat="1" x14ac:dyDescent="0.2">
      <c r="BF24" s="113"/>
      <c r="BG24" s="113"/>
      <c r="BH24" s="113"/>
      <c r="BI24" s="113"/>
      <c r="BJ24" s="113"/>
      <c r="BK24" s="113"/>
      <c r="BL24" s="113"/>
      <c r="BM24" s="113"/>
      <c r="BN24" s="113"/>
    </row>
    <row r="25" spans="58:66" s="108" customFormat="1" x14ac:dyDescent="0.2">
      <c r="BF25" s="113"/>
      <c r="BG25" s="113"/>
      <c r="BH25" s="113"/>
      <c r="BI25" s="113"/>
      <c r="BJ25" s="113"/>
      <c r="BK25" s="113"/>
      <c r="BL25" s="113"/>
      <c r="BM25" s="113"/>
      <c r="BN25" s="113"/>
    </row>
    <row r="26" spans="58:66" s="108" customFormat="1" x14ac:dyDescent="0.2">
      <c r="BF26" s="113"/>
      <c r="BG26" s="113"/>
      <c r="BH26" s="113"/>
      <c r="BI26" s="113"/>
      <c r="BJ26" s="113"/>
      <c r="BK26" s="113"/>
      <c r="BL26" s="113"/>
      <c r="BM26" s="113"/>
      <c r="BN26" s="113"/>
    </row>
    <row r="27" spans="58:66" s="108" customFormat="1" x14ac:dyDescent="0.2">
      <c r="BF27" s="113"/>
      <c r="BG27" s="113"/>
      <c r="BH27" s="113"/>
      <c r="BI27" s="113"/>
      <c r="BJ27" s="113"/>
      <c r="BK27" s="113"/>
      <c r="BL27" s="113"/>
      <c r="BM27" s="113"/>
      <c r="BN27" s="113"/>
    </row>
    <row r="28" spans="58:66" s="108" customFormat="1" x14ac:dyDescent="0.2">
      <c r="BF28" s="113"/>
      <c r="BG28" s="113"/>
      <c r="BH28" s="113"/>
      <c r="BI28" s="113"/>
      <c r="BJ28" s="113"/>
      <c r="BK28" s="113"/>
      <c r="BL28" s="113"/>
      <c r="BM28" s="113"/>
      <c r="BN28" s="113"/>
    </row>
    <row r="29" spans="58:66" s="108" customFormat="1" x14ac:dyDescent="0.2">
      <c r="BF29" s="113"/>
      <c r="BG29" s="113"/>
      <c r="BH29" s="113"/>
      <c r="BI29" s="113"/>
      <c r="BJ29" s="113"/>
      <c r="BK29" s="113"/>
      <c r="BL29" s="113"/>
      <c r="BM29" s="113"/>
      <c r="BN29" s="113"/>
    </row>
    <row r="30" spans="58:66" s="108" customFormat="1" x14ac:dyDescent="0.2">
      <c r="BF30" s="113"/>
      <c r="BG30" s="113"/>
      <c r="BH30" s="113"/>
      <c r="BI30" s="113"/>
      <c r="BJ30" s="113"/>
      <c r="BK30" s="113"/>
      <c r="BL30" s="113"/>
      <c r="BM30" s="113"/>
      <c r="BN30" s="113"/>
    </row>
    <row r="31" spans="58:66" s="108" customFormat="1" x14ac:dyDescent="0.2">
      <c r="BF31" s="113"/>
      <c r="BG31" s="113"/>
      <c r="BH31" s="113"/>
      <c r="BI31" s="113"/>
      <c r="BJ31" s="113"/>
      <c r="BK31" s="113"/>
      <c r="BL31" s="113"/>
      <c r="BM31" s="113"/>
      <c r="BN31" s="113"/>
    </row>
    <row r="32" spans="58:66" s="108" customFormat="1" x14ac:dyDescent="0.2">
      <c r="BF32" s="113"/>
      <c r="BG32" s="113"/>
      <c r="BH32" s="113"/>
      <c r="BI32" s="113"/>
      <c r="BJ32" s="113"/>
      <c r="BK32" s="113"/>
      <c r="BL32" s="113"/>
      <c r="BM32" s="113"/>
      <c r="BN32" s="113"/>
    </row>
    <row r="33" spans="58:66" s="108" customFormat="1" x14ac:dyDescent="0.2">
      <c r="BF33" s="113"/>
      <c r="BG33" s="113"/>
      <c r="BH33" s="113"/>
      <c r="BI33" s="113"/>
      <c r="BJ33" s="113"/>
      <c r="BK33" s="113"/>
      <c r="BL33" s="113"/>
      <c r="BM33" s="113"/>
      <c r="BN33" s="113"/>
    </row>
    <row r="34" spans="58:66" s="108" customFormat="1" x14ac:dyDescent="0.2">
      <c r="BF34" s="113"/>
      <c r="BG34" s="113"/>
      <c r="BH34" s="113"/>
      <c r="BI34" s="113"/>
      <c r="BJ34" s="113"/>
      <c r="BK34" s="113"/>
      <c r="BL34" s="113"/>
      <c r="BM34" s="113"/>
      <c r="BN34" s="113"/>
    </row>
    <row r="35" spans="58:66" s="108" customFormat="1" x14ac:dyDescent="0.2">
      <c r="BF35" s="113"/>
      <c r="BG35" s="113"/>
      <c r="BH35" s="113"/>
      <c r="BI35" s="113"/>
      <c r="BJ35" s="113"/>
      <c r="BK35" s="113"/>
      <c r="BL35" s="113"/>
      <c r="BM35" s="113"/>
      <c r="BN35" s="113"/>
    </row>
    <row r="36" spans="58:66" s="108" customFormat="1" x14ac:dyDescent="0.2">
      <c r="BF36" s="113"/>
      <c r="BG36" s="113"/>
      <c r="BH36" s="113"/>
      <c r="BI36" s="113"/>
      <c r="BJ36" s="113"/>
      <c r="BK36" s="113"/>
      <c r="BL36" s="113"/>
      <c r="BM36" s="113"/>
      <c r="BN36" s="113"/>
    </row>
    <row r="37" spans="58:66" s="108" customFormat="1" x14ac:dyDescent="0.2">
      <c r="BF37" s="113"/>
      <c r="BG37" s="113"/>
      <c r="BH37" s="113"/>
      <c r="BI37" s="113"/>
      <c r="BJ37" s="113"/>
      <c r="BK37" s="113"/>
      <c r="BL37" s="113"/>
      <c r="BM37" s="113"/>
      <c r="BN37" s="113"/>
    </row>
    <row r="38" spans="58:66" s="108" customFormat="1" x14ac:dyDescent="0.2">
      <c r="BF38" s="113"/>
      <c r="BG38" s="113"/>
      <c r="BH38" s="113"/>
      <c r="BI38" s="113"/>
      <c r="BJ38" s="113"/>
      <c r="BK38" s="113"/>
      <c r="BL38" s="113"/>
      <c r="BM38" s="113"/>
      <c r="BN38" s="113"/>
    </row>
    <row r="39" spans="58:66" s="108" customFormat="1" x14ac:dyDescent="0.2">
      <c r="BF39" s="113"/>
      <c r="BG39" s="113"/>
      <c r="BH39" s="113"/>
      <c r="BI39" s="113"/>
      <c r="BJ39" s="113"/>
      <c r="BK39" s="113"/>
      <c r="BL39" s="113"/>
      <c r="BM39" s="113"/>
      <c r="BN39" s="113"/>
    </row>
    <row r="40" spans="58:66" s="108" customFormat="1" x14ac:dyDescent="0.2">
      <c r="BF40" s="113"/>
      <c r="BG40" s="113"/>
      <c r="BH40" s="113"/>
      <c r="BI40" s="113"/>
      <c r="BJ40" s="113"/>
      <c r="BK40" s="113"/>
      <c r="BL40" s="113"/>
      <c r="BM40" s="113"/>
      <c r="BN40" s="113"/>
    </row>
    <row r="41" spans="58:66" s="108" customFormat="1" x14ac:dyDescent="0.2">
      <c r="BF41" s="113"/>
      <c r="BG41" s="113"/>
      <c r="BH41" s="113"/>
      <c r="BI41" s="113"/>
      <c r="BJ41" s="113"/>
      <c r="BK41" s="113"/>
      <c r="BL41" s="113"/>
      <c r="BM41" s="113"/>
      <c r="BN41" s="113"/>
    </row>
    <row r="42" spans="58:66" s="108" customFormat="1" x14ac:dyDescent="0.2">
      <c r="BF42" s="113"/>
      <c r="BG42" s="113"/>
      <c r="BH42" s="113"/>
      <c r="BI42" s="113"/>
      <c r="BJ42" s="113"/>
      <c r="BK42" s="113"/>
      <c r="BL42" s="113"/>
      <c r="BM42" s="113"/>
      <c r="BN42" s="113"/>
    </row>
    <row r="43" spans="58:66" s="108" customFormat="1" x14ac:dyDescent="0.2">
      <c r="BF43" s="113"/>
      <c r="BG43" s="113"/>
      <c r="BH43" s="113"/>
      <c r="BI43" s="113"/>
      <c r="BJ43" s="113"/>
      <c r="BK43" s="113"/>
      <c r="BL43" s="113"/>
      <c r="BM43" s="113"/>
      <c r="BN43" s="113"/>
    </row>
    <row r="44" spans="58:66" s="108" customFormat="1" x14ac:dyDescent="0.2">
      <c r="BF44" s="113"/>
      <c r="BG44" s="113"/>
      <c r="BH44" s="113"/>
      <c r="BI44" s="113"/>
      <c r="BJ44" s="113"/>
      <c r="BK44" s="113"/>
      <c r="BL44" s="113"/>
      <c r="BM44" s="113"/>
      <c r="BN44" s="113"/>
    </row>
    <row r="45" spans="58:66" s="108" customFormat="1" x14ac:dyDescent="0.2">
      <c r="BF45" s="113"/>
      <c r="BG45" s="113"/>
      <c r="BH45" s="113"/>
      <c r="BI45" s="113"/>
      <c r="BJ45" s="113"/>
      <c r="BK45" s="113"/>
      <c r="BL45" s="113"/>
      <c r="BM45" s="113"/>
      <c r="BN45" s="113"/>
    </row>
    <row r="46" spans="58:66" s="108" customFormat="1" x14ac:dyDescent="0.2">
      <c r="BF46" s="113"/>
      <c r="BG46" s="113"/>
      <c r="BH46" s="113"/>
      <c r="BI46" s="113"/>
      <c r="BJ46" s="113"/>
      <c r="BK46" s="113"/>
      <c r="BL46" s="113"/>
      <c r="BM46" s="113"/>
      <c r="BN46" s="113"/>
    </row>
    <row r="47" spans="58:66" s="108" customFormat="1" x14ac:dyDescent="0.2">
      <c r="BF47" s="113"/>
      <c r="BG47" s="113"/>
      <c r="BH47" s="113"/>
      <c r="BI47" s="113"/>
      <c r="BJ47" s="113"/>
      <c r="BK47" s="113"/>
      <c r="BL47" s="113"/>
      <c r="BM47" s="113"/>
      <c r="BN47" s="113"/>
    </row>
    <row r="48" spans="58:66" s="108" customFormat="1" x14ac:dyDescent="0.2">
      <c r="BF48" s="113"/>
      <c r="BG48" s="113"/>
      <c r="BH48" s="113"/>
      <c r="BI48" s="113"/>
      <c r="BJ48" s="113"/>
      <c r="BK48" s="113"/>
      <c r="BL48" s="113"/>
      <c r="BM48" s="113"/>
      <c r="BN48" s="113"/>
    </row>
    <row r="49" spans="58:66" s="108" customFormat="1" x14ac:dyDescent="0.2">
      <c r="BF49" s="113"/>
      <c r="BG49" s="113"/>
      <c r="BH49" s="113"/>
      <c r="BI49" s="113"/>
      <c r="BJ49" s="113"/>
      <c r="BK49" s="113"/>
      <c r="BL49" s="113"/>
      <c r="BM49" s="113"/>
      <c r="BN49" s="113"/>
    </row>
    <row r="50" spans="58:66" s="108" customFormat="1" x14ac:dyDescent="0.2">
      <c r="BF50" s="113"/>
      <c r="BG50" s="113"/>
      <c r="BH50" s="113"/>
      <c r="BI50" s="113"/>
      <c r="BJ50" s="113"/>
      <c r="BK50" s="113"/>
      <c r="BL50" s="113"/>
      <c r="BM50" s="113"/>
      <c r="BN50" s="113"/>
    </row>
    <row r="51" spans="58:66" s="108" customFormat="1" x14ac:dyDescent="0.2">
      <c r="BF51" s="113"/>
      <c r="BG51" s="113"/>
      <c r="BH51" s="113"/>
      <c r="BI51" s="113"/>
      <c r="BJ51" s="113"/>
      <c r="BK51" s="113"/>
      <c r="BL51" s="113"/>
      <c r="BM51" s="113"/>
      <c r="BN51" s="113"/>
    </row>
    <row r="52" spans="58:66" s="108" customFormat="1" x14ac:dyDescent="0.2">
      <c r="BF52" s="113"/>
      <c r="BG52" s="113"/>
      <c r="BH52" s="113"/>
      <c r="BI52" s="113"/>
      <c r="BJ52" s="113"/>
      <c r="BK52" s="113"/>
      <c r="BL52" s="113"/>
      <c r="BM52" s="113"/>
      <c r="BN52" s="113"/>
    </row>
    <row r="53" spans="58:66" s="108" customFormat="1" x14ac:dyDescent="0.2">
      <c r="BF53" s="113"/>
      <c r="BG53" s="113"/>
      <c r="BH53" s="113"/>
      <c r="BI53" s="113"/>
      <c r="BJ53" s="113"/>
      <c r="BK53" s="113"/>
      <c r="BL53" s="113"/>
      <c r="BM53" s="113"/>
      <c r="BN53" s="113"/>
    </row>
    <row r="54" spans="58:66" s="108" customFormat="1" x14ac:dyDescent="0.2">
      <c r="BF54" s="113"/>
      <c r="BG54" s="113"/>
      <c r="BH54" s="113"/>
      <c r="BI54" s="113"/>
      <c r="BJ54" s="113"/>
      <c r="BK54" s="113"/>
      <c r="BL54" s="113"/>
      <c r="BM54" s="113"/>
      <c r="BN54" s="113"/>
    </row>
    <row r="55" spans="58:66" s="108" customFormat="1" x14ac:dyDescent="0.2">
      <c r="BF55" s="113"/>
      <c r="BG55" s="113"/>
      <c r="BH55" s="113"/>
      <c r="BI55" s="113"/>
      <c r="BJ55" s="113"/>
      <c r="BK55" s="113"/>
      <c r="BL55" s="113"/>
      <c r="BM55" s="113"/>
      <c r="BN55" s="113"/>
    </row>
    <row r="56" spans="58:66" s="108" customFormat="1" x14ac:dyDescent="0.2">
      <c r="BF56" s="113"/>
      <c r="BG56" s="113"/>
      <c r="BH56" s="113"/>
      <c r="BI56" s="113"/>
      <c r="BJ56" s="113"/>
      <c r="BK56" s="113"/>
      <c r="BL56" s="113"/>
      <c r="BM56" s="113"/>
      <c r="BN56" s="113"/>
    </row>
    <row r="57" spans="58:66" s="108" customFormat="1" x14ac:dyDescent="0.2">
      <c r="BF57" s="113"/>
      <c r="BG57" s="113"/>
      <c r="BH57" s="113"/>
      <c r="BI57" s="113"/>
      <c r="BJ57" s="113"/>
      <c r="BK57" s="113"/>
      <c r="BL57" s="113"/>
      <c r="BM57" s="113"/>
      <c r="BN57" s="113"/>
    </row>
    <row r="58" spans="58:66" s="108" customFormat="1" x14ac:dyDescent="0.2">
      <c r="BF58" s="113"/>
      <c r="BG58" s="113"/>
      <c r="BH58" s="113"/>
      <c r="BI58" s="113"/>
      <c r="BJ58" s="113"/>
      <c r="BK58" s="113"/>
      <c r="BL58" s="113"/>
      <c r="BM58" s="113"/>
      <c r="BN58" s="113"/>
    </row>
    <row r="59" spans="58:66" s="108" customFormat="1" x14ac:dyDescent="0.2">
      <c r="BF59" s="113"/>
      <c r="BG59" s="113"/>
      <c r="BH59" s="113"/>
      <c r="BI59" s="113"/>
      <c r="BJ59" s="113"/>
      <c r="BK59" s="113"/>
      <c r="BL59" s="113"/>
      <c r="BM59" s="113"/>
      <c r="BN59" s="113"/>
    </row>
    <row r="60" spans="58:66" s="108" customFormat="1" x14ac:dyDescent="0.2">
      <c r="BF60" s="113"/>
      <c r="BG60" s="113"/>
      <c r="BH60" s="113"/>
      <c r="BI60" s="113"/>
      <c r="BJ60" s="113"/>
      <c r="BK60" s="113"/>
      <c r="BL60" s="113"/>
      <c r="BM60" s="113"/>
      <c r="BN60" s="113"/>
    </row>
    <row r="61" spans="58:66" s="108" customFormat="1" x14ac:dyDescent="0.2">
      <c r="BF61" s="113"/>
      <c r="BG61" s="113"/>
      <c r="BH61" s="113"/>
      <c r="BI61" s="113"/>
      <c r="BJ61" s="113"/>
      <c r="BK61" s="113"/>
      <c r="BL61" s="113"/>
      <c r="BM61" s="113"/>
      <c r="BN61" s="113"/>
    </row>
    <row r="62" spans="58:66" s="108" customFormat="1" x14ac:dyDescent="0.2">
      <c r="BF62" s="113"/>
      <c r="BG62" s="113"/>
      <c r="BH62" s="113"/>
      <c r="BI62" s="113"/>
      <c r="BJ62" s="113"/>
      <c r="BK62" s="113"/>
      <c r="BL62" s="113"/>
      <c r="BM62" s="113"/>
      <c r="BN62" s="113"/>
    </row>
    <row r="63" spans="58:66" s="108" customFormat="1" x14ac:dyDescent="0.2">
      <c r="BF63" s="113"/>
      <c r="BG63" s="113"/>
      <c r="BH63" s="113"/>
      <c r="BI63" s="113"/>
      <c r="BJ63" s="113"/>
      <c r="BK63" s="113"/>
      <c r="BL63" s="113"/>
      <c r="BM63" s="113"/>
      <c r="BN63" s="113"/>
    </row>
    <row r="64" spans="58:66" s="108" customFormat="1" x14ac:dyDescent="0.2">
      <c r="BF64" s="113"/>
      <c r="BG64" s="113"/>
      <c r="BH64" s="113"/>
      <c r="BI64" s="113"/>
      <c r="BJ64" s="113"/>
      <c r="BK64" s="113"/>
      <c r="BL64" s="113"/>
      <c r="BM64" s="113"/>
      <c r="BN64" s="113"/>
    </row>
    <row r="65" spans="58:66" s="108" customFormat="1" x14ac:dyDescent="0.2">
      <c r="BF65" s="113"/>
      <c r="BG65" s="113"/>
      <c r="BH65" s="113"/>
      <c r="BI65" s="113"/>
      <c r="BJ65" s="113"/>
      <c r="BK65" s="113"/>
      <c r="BL65" s="113"/>
      <c r="BM65" s="113"/>
      <c r="BN65" s="113"/>
    </row>
    <row r="66" spans="58:66" s="108" customFormat="1" x14ac:dyDescent="0.2">
      <c r="BF66" s="113"/>
      <c r="BG66" s="113"/>
      <c r="BH66" s="113"/>
      <c r="BI66" s="113"/>
      <c r="BJ66" s="113"/>
      <c r="BK66" s="113"/>
      <c r="BL66" s="113"/>
      <c r="BM66" s="113"/>
      <c r="BN66" s="113"/>
    </row>
    <row r="67" spans="58:66" s="108" customFormat="1" x14ac:dyDescent="0.2">
      <c r="BF67" s="113"/>
      <c r="BG67" s="113"/>
      <c r="BH67" s="113"/>
      <c r="BI67" s="113"/>
      <c r="BJ67" s="113"/>
      <c r="BK67" s="113"/>
      <c r="BL67" s="113"/>
      <c r="BM67" s="113"/>
      <c r="BN67" s="113"/>
    </row>
    <row r="68" spans="58:66" s="108" customFormat="1" x14ac:dyDescent="0.2">
      <c r="BF68" s="113"/>
      <c r="BG68" s="113"/>
      <c r="BH68" s="113"/>
      <c r="BI68" s="113"/>
      <c r="BJ68" s="113"/>
      <c r="BK68" s="113"/>
      <c r="BL68" s="113"/>
      <c r="BM68" s="113"/>
      <c r="BN68" s="113"/>
    </row>
    <row r="69" spans="58:66" s="108" customFormat="1" x14ac:dyDescent="0.2">
      <c r="BF69" s="113"/>
      <c r="BG69" s="113"/>
      <c r="BH69" s="113"/>
      <c r="BI69" s="113"/>
      <c r="BJ69" s="113"/>
      <c r="BK69" s="113"/>
      <c r="BL69" s="113"/>
      <c r="BM69" s="113"/>
      <c r="BN69" s="113"/>
    </row>
    <row r="70" spans="58:66" s="108" customFormat="1" x14ac:dyDescent="0.2">
      <c r="BF70" s="113"/>
      <c r="BG70" s="113"/>
      <c r="BH70" s="113"/>
      <c r="BI70" s="113"/>
      <c r="BJ70" s="113"/>
      <c r="BK70" s="113"/>
      <c r="BL70" s="113"/>
      <c r="BM70" s="113"/>
      <c r="BN70" s="113"/>
    </row>
    <row r="71" spans="58:66" s="108" customFormat="1" x14ac:dyDescent="0.2">
      <c r="BF71" s="113"/>
      <c r="BG71" s="113"/>
      <c r="BH71" s="113"/>
      <c r="BI71" s="113"/>
      <c r="BJ71" s="113"/>
      <c r="BK71" s="113"/>
      <c r="BL71" s="113"/>
      <c r="BM71" s="113"/>
      <c r="BN71" s="113"/>
    </row>
    <row r="72" spans="58:66" s="108" customFormat="1" x14ac:dyDescent="0.2">
      <c r="BF72" s="113"/>
      <c r="BG72" s="113"/>
      <c r="BH72" s="113"/>
      <c r="BI72" s="113"/>
      <c r="BJ72" s="113"/>
      <c r="BK72" s="113"/>
      <c r="BL72" s="113"/>
      <c r="BM72" s="113"/>
      <c r="BN72" s="113"/>
    </row>
    <row r="73" spans="58:66" s="108" customFormat="1" x14ac:dyDescent="0.2">
      <c r="BF73" s="113"/>
      <c r="BG73" s="113"/>
      <c r="BH73" s="113"/>
      <c r="BI73" s="113"/>
      <c r="BJ73" s="113"/>
      <c r="BK73" s="113"/>
      <c r="BL73" s="113"/>
      <c r="BM73" s="113"/>
      <c r="BN73" s="113"/>
    </row>
    <row r="74" spans="58:66" s="108" customFormat="1" x14ac:dyDescent="0.2">
      <c r="BF74" s="113"/>
      <c r="BG74" s="113"/>
      <c r="BH74" s="113"/>
      <c r="BI74" s="113"/>
      <c r="BJ74" s="113"/>
      <c r="BK74" s="113"/>
      <c r="BL74" s="113"/>
      <c r="BM74" s="113"/>
      <c r="BN74" s="113"/>
    </row>
    <row r="75" spans="58:66" s="108" customFormat="1" x14ac:dyDescent="0.2">
      <c r="BF75" s="113"/>
      <c r="BG75" s="113"/>
      <c r="BH75" s="113"/>
      <c r="BI75" s="113"/>
      <c r="BJ75" s="113"/>
      <c r="BK75" s="113"/>
      <c r="BL75" s="113"/>
      <c r="BM75" s="113"/>
      <c r="BN75" s="113"/>
    </row>
    <row r="76" spans="58:66" s="108" customFormat="1" x14ac:dyDescent="0.2">
      <c r="BF76" s="113"/>
      <c r="BG76" s="113"/>
      <c r="BH76" s="113"/>
      <c r="BI76" s="113"/>
      <c r="BJ76" s="113"/>
      <c r="BK76" s="113"/>
      <c r="BL76" s="113"/>
      <c r="BM76" s="113"/>
      <c r="BN76" s="113"/>
    </row>
    <row r="77" spans="58:66" s="108" customFormat="1" x14ac:dyDescent="0.2">
      <c r="BF77" s="113"/>
      <c r="BG77" s="113"/>
      <c r="BH77" s="113"/>
      <c r="BI77" s="113"/>
      <c r="BJ77" s="113"/>
      <c r="BK77" s="113"/>
      <c r="BL77" s="113"/>
      <c r="BM77" s="113"/>
      <c r="BN77" s="113"/>
    </row>
    <row r="78" spans="58:66" s="108" customFormat="1" x14ac:dyDescent="0.2">
      <c r="BF78" s="113"/>
      <c r="BG78" s="113"/>
      <c r="BH78" s="113"/>
      <c r="BI78" s="113"/>
      <c r="BJ78" s="113"/>
      <c r="BK78" s="113"/>
      <c r="BL78" s="113"/>
      <c r="BM78" s="113"/>
      <c r="BN78" s="113"/>
    </row>
    <row r="79" spans="58:66" s="108" customFormat="1" x14ac:dyDescent="0.2">
      <c r="BF79" s="113"/>
      <c r="BG79" s="113"/>
      <c r="BH79" s="113"/>
      <c r="BI79" s="113"/>
      <c r="BJ79" s="113"/>
      <c r="BK79" s="113"/>
      <c r="BL79" s="113"/>
      <c r="BM79" s="113"/>
      <c r="BN79" s="113"/>
    </row>
    <row r="80" spans="58:66" s="108" customFormat="1" x14ac:dyDescent="0.2">
      <c r="BF80" s="113"/>
      <c r="BG80" s="113"/>
      <c r="BH80" s="113"/>
      <c r="BI80" s="113"/>
      <c r="BJ80" s="113"/>
      <c r="BK80" s="113"/>
      <c r="BL80" s="113"/>
      <c r="BM80" s="113"/>
      <c r="BN80" s="113"/>
    </row>
    <row r="81" spans="58:66" s="108" customFormat="1" x14ac:dyDescent="0.2">
      <c r="BF81" s="113"/>
      <c r="BG81" s="113"/>
      <c r="BH81" s="113"/>
      <c r="BI81" s="113"/>
      <c r="BJ81" s="113"/>
      <c r="BK81" s="113"/>
      <c r="BL81" s="113"/>
      <c r="BM81" s="113"/>
      <c r="BN81" s="113"/>
    </row>
    <row r="82" spans="58:66" s="108" customFormat="1" x14ac:dyDescent="0.2">
      <c r="BF82" s="113"/>
      <c r="BG82" s="113"/>
      <c r="BH82" s="113"/>
      <c r="BI82" s="113"/>
      <c r="BJ82" s="113"/>
      <c r="BK82" s="113"/>
      <c r="BL82" s="113"/>
      <c r="BM82" s="113"/>
      <c r="BN82" s="113"/>
    </row>
    <row r="83" spans="58:66" s="108" customFormat="1" x14ac:dyDescent="0.2">
      <c r="BF83" s="113"/>
      <c r="BG83" s="113"/>
      <c r="BH83" s="113"/>
      <c r="BI83" s="113"/>
      <c r="BJ83" s="113"/>
      <c r="BK83" s="113"/>
      <c r="BL83" s="113"/>
      <c r="BM83" s="113"/>
      <c r="BN83" s="113"/>
    </row>
    <row r="84" spans="58:66" s="108" customFormat="1" x14ac:dyDescent="0.2">
      <c r="BF84" s="113"/>
      <c r="BG84" s="113"/>
      <c r="BH84" s="113"/>
      <c r="BI84" s="113"/>
      <c r="BJ84" s="113"/>
      <c r="BK84" s="113"/>
      <c r="BL84" s="113"/>
      <c r="BM84" s="113"/>
      <c r="BN84" s="113"/>
    </row>
    <row r="85" spans="58:66" s="108" customFormat="1" x14ac:dyDescent="0.2">
      <c r="BF85" s="113"/>
      <c r="BG85" s="113"/>
      <c r="BH85" s="113"/>
      <c r="BI85" s="113"/>
      <c r="BJ85" s="113"/>
      <c r="BK85" s="113"/>
      <c r="BL85" s="113"/>
      <c r="BM85" s="113"/>
      <c r="BN85" s="113"/>
    </row>
    <row r="86" spans="58:66" s="108" customFormat="1" x14ac:dyDescent="0.2">
      <c r="BF86" s="113"/>
      <c r="BG86" s="113"/>
      <c r="BH86" s="113"/>
      <c r="BI86" s="113"/>
      <c r="BJ86" s="113"/>
      <c r="BK86" s="113"/>
      <c r="BL86" s="113"/>
      <c r="BM86" s="113"/>
      <c r="BN86" s="113"/>
    </row>
    <row r="87" spans="58:66" s="108" customFormat="1" x14ac:dyDescent="0.2">
      <c r="BF87" s="113"/>
      <c r="BG87" s="113"/>
      <c r="BH87" s="113"/>
      <c r="BI87" s="113"/>
      <c r="BJ87" s="113"/>
      <c r="BK87" s="113"/>
      <c r="BL87" s="113"/>
      <c r="BM87" s="113"/>
      <c r="BN87" s="113"/>
    </row>
    <row r="88" spans="58:66" s="108" customFormat="1" x14ac:dyDescent="0.2">
      <c r="BF88" s="113"/>
      <c r="BG88" s="113"/>
      <c r="BH88" s="113"/>
      <c r="BI88" s="113"/>
      <c r="BJ88" s="113"/>
      <c r="BK88" s="113"/>
      <c r="BL88" s="113"/>
      <c r="BM88" s="113"/>
      <c r="BN88" s="113"/>
    </row>
    <row r="89" spans="58:66" s="108" customFormat="1" x14ac:dyDescent="0.2">
      <c r="BF89" s="113"/>
      <c r="BG89" s="113"/>
      <c r="BH89" s="113"/>
      <c r="BI89" s="113"/>
      <c r="BJ89" s="113"/>
      <c r="BK89" s="113"/>
      <c r="BL89" s="113"/>
      <c r="BM89" s="113"/>
      <c r="BN89" s="113"/>
    </row>
    <row r="90" spans="58:66" s="108" customFormat="1" x14ac:dyDescent="0.2">
      <c r="BF90" s="113"/>
      <c r="BG90" s="113"/>
      <c r="BH90" s="113"/>
      <c r="BI90" s="113"/>
      <c r="BJ90" s="113"/>
      <c r="BK90" s="113"/>
      <c r="BL90" s="113"/>
      <c r="BM90" s="113"/>
      <c r="BN90" s="113"/>
    </row>
    <row r="91" spans="58:66" s="108" customFormat="1" x14ac:dyDescent="0.2">
      <c r="BF91" s="113"/>
      <c r="BG91" s="113"/>
      <c r="BH91" s="113"/>
      <c r="BI91" s="113"/>
      <c r="BJ91" s="113"/>
      <c r="BK91" s="113"/>
      <c r="BL91" s="113"/>
      <c r="BM91" s="113"/>
      <c r="BN91" s="113"/>
    </row>
    <row r="92" spans="58:66" s="108" customFormat="1" x14ac:dyDescent="0.2">
      <c r="BF92" s="113"/>
      <c r="BG92" s="113"/>
      <c r="BH92" s="113"/>
      <c r="BI92" s="113"/>
      <c r="BJ92" s="113"/>
      <c r="BK92" s="113"/>
      <c r="BL92" s="113"/>
      <c r="BM92" s="113"/>
      <c r="BN92" s="113"/>
    </row>
    <row r="93" spans="58:66" s="108" customFormat="1" x14ac:dyDescent="0.2">
      <c r="BF93" s="113"/>
      <c r="BG93" s="113"/>
      <c r="BH93" s="113"/>
      <c r="BI93" s="113"/>
      <c r="BJ93" s="113"/>
      <c r="BK93" s="113"/>
      <c r="BL93" s="113"/>
      <c r="BM93" s="113"/>
      <c r="BN93" s="113"/>
    </row>
    <row r="94" spans="58:66" s="108" customFormat="1" x14ac:dyDescent="0.2">
      <c r="BF94" s="113"/>
      <c r="BG94" s="113"/>
      <c r="BH94" s="113"/>
      <c r="BI94" s="113"/>
      <c r="BJ94" s="113"/>
      <c r="BK94" s="113"/>
      <c r="BL94" s="113"/>
      <c r="BM94" s="113"/>
      <c r="BN94" s="113"/>
    </row>
    <row r="95" spans="58:66" s="108" customFormat="1" x14ac:dyDescent="0.2">
      <c r="BF95" s="113"/>
      <c r="BG95" s="113"/>
      <c r="BH95" s="113"/>
      <c r="BI95" s="113"/>
      <c r="BJ95" s="113"/>
      <c r="BK95" s="113"/>
      <c r="BL95" s="113"/>
      <c r="BM95" s="113"/>
      <c r="BN95" s="113"/>
    </row>
    <row r="96" spans="58:66" s="108" customFormat="1" x14ac:dyDescent="0.2">
      <c r="BF96" s="113"/>
      <c r="BG96" s="113"/>
      <c r="BH96" s="113"/>
      <c r="BI96" s="113"/>
      <c r="BJ96" s="113"/>
      <c r="BK96" s="113"/>
      <c r="BL96" s="113"/>
      <c r="BM96" s="113"/>
      <c r="BN96" s="113"/>
    </row>
    <row r="97" spans="58:66" s="108" customFormat="1" x14ac:dyDescent="0.2">
      <c r="BF97" s="113"/>
      <c r="BG97" s="113"/>
      <c r="BH97" s="113"/>
      <c r="BI97" s="113"/>
      <c r="BJ97" s="113"/>
      <c r="BK97" s="113"/>
      <c r="BL97" s="113"/>
      <c r="BM97" s="113"/>
      <c r="BN97" s="113"/>
    </row>
    <row r="98" spans="58:66" s="108" customFormat="1" x14ac:dyDescent="0.2">
      <c r="BF98" s="113"/>
      <c r="BG98" s="113"/>
      <c r="BH98" s="113"/>
      <c r="BI98" s="113"/>
      <c r="BJ98" s="113"/>
      <c r="BK98" s="113"/>
      <c r="BL98" s="113"/>
      <c r="BM98" s="113"/>
      <c r="BN98" s="113"/>
    </row>
    <row r="99" spans="58:66" s="108" customFormat="1" x14ac:dyDescent="0.2">
      <c r="BF99" s="113"/>
      <c r="BG99" s="113"/>
      <c r="BH99" s="113"/>
      <c r="BI99" s="113"/>
      <c r="BJ99" s="113"/>
      <c r="BK99" s="113"/>
      <c r="BL99" s="113"/>
      <c r="BM99" s="113"/>
      <c r="BN99" s="113"/>
    </row>
    <row r="100" spans="58:66" s="108" customFormat="1" x14ac:dyDescent="0.2">
      <c r="BF100" s="113"/>
      <c r="BG100" s="113"/>
      <c r="BH100" s="113"/>
      <c r="BI100" s="113"/>
      <c r="BJ100" s="113"/>
      <c r="BK100" s="113"/>
      <c r="BL100" s="113"/>
      <c r="BM100" s="113"/>
      <c r="BN100" s="113"/>
    </row>
    <row r="101" spans="58:66" s="108" customFormat="1" x14ac:dyDescent="0.2">
      <c r="BF101" s="113"/>
      <c r="BG101" s="113"/>
      <c r="BH101" s="113"/>
      <c r="BI101" s="113"/>
      <c r="BJ101" s="113"/>
      <c r="BK101" s="113"/>
      <c r="BL101" s="113"/>
      <c r="BM101" s="113"/>
      <c r="BN101" s="113"/>
    </row>
    <row r="102" spans="58:66" s="108" customFormat="1" x14ac:dyDescent="0.2">
      <c r="BF102" s="113"/>
      <c r="BG102" s="113"/>
      <c r="BH102" s="113"/>
      <c r="BI102" s="113"/>
      <c r="BJ102" s="113"/>
      <c r="BK102" s="113"/>
      <c r="BL102" s="113"/>
      <c r="BM102" s="113"/>
      <c r="BN102" s="113"/>
    </row>
    <row r="103" spans="58:66" s="108" customFormat="1" x14ac:dyDescent="0.2">
      <c r="BF103" s="113"/>
      <c r="BG103" s="113"/>
      <c r="BH103" s="113"/>
      <c r="BI103" s="113"/>
      <c r="BJ103" s="113"/>
      <c r="BK103" s="113"/>
      <c r="BL103" s="113"/>
      <c r="BM103" s="113"/>
      <c r="BN103" s="113"/>
    </row>
    <row r="104" spans="58:66" s="108" customFormat="1" x14ac:dyDescent="0.2">
      <c r="BF104" s="113"/>
      <c r="BG104" s="113"/>
      <c r="BH104" s="113"/>
      <c r="BI104" s="113"/>
      <c r="BJ104" s="113"/>
      <c r="BK104" s="113"/>
      <c r="BL104" s="113"/>
      <c r="BM104" s="113"/>
      <c r="BN104" s="113"/>
    </row>
    <row r="105" spans="58:66" s="108" customFormat="1" x14ac:dyDescent="0.2">
      <c r="BF105" s="113"/>
      <c r="BG105" s="113"/>
      <c r="BH105" s="113"/>
      <c r="BI105" s="113"/>
      <c r="BJ105" s="113"/>
      <c r="BK105" s="113"/>
      <c r="BL105" s="113"/>
      <c r="BM105" s="113"/>
      <c r="BN105" s="113"/>
    </row>
    <row r="106" spans="58:66" s="108" customFormat="1" x14ac:dyDescent="0.2">
      <c r="BF106" s="113"/>
      <c r="BG106" s="113"/>
      <c r="BH106" s="113"/>
      <c r="BI106" s="113"/>
      <c r="BJ106" s="113"/>
      <c r="BK106" s="113"/>
      <c r="BL106" s="113"/>
      <c r="BM106" s="113"/>
      <c r="BN106" s="113"/>
    </row>
    <row r="107" spans="58:66" s="108" customFormat="1" x14ac:dyDescent="0.2">
      <c r="BF107" s="113"/>
      <c r="BG107" s="113"/>
      <c r="BH107" s="113"/>
      <c r="BI107" s="113"/>
      <c r="BJ107" s="113"/>
      <c r="BK107" s="113"/>
      <c r="BL107" s="113"/>
      <c r="BM107" s="113"/>
      <c r="BN107" s="113"/>
    </row>
    <row r="108" spans="58:66" s="108" customFormat="1" x14ac:dyDescent="0.2">
      <c r="BF108" s="113"/>
      <c r="BG108" s="113"/>
      <c r="BH108" s="113"/>
      <c r="BI108" s="113"/>
      <c r="BJ108" s="113"/>
      <c r="BK108" s="113"/>
      <c r="BL108" s="113"/>
      <c r="BM108" s="113"/>
      <c r="BN108" s="113"/>
    </row>
    <row r="109" spans="58:66" s="108" customFormat="1" x14ac:dyDescent="0.2">
      <c r="BF109" s="113"/>
      <c r="BG109" s="113"/>
      <c r="BH109" s="113"/>
      <c r="BI109" s="113"/>
      <c r="BJ109" s="113"/>
      <c r="BK109" s="113"/>
      <c r="BL109" s="113"/>
      <c r="BM109" s="113"/>
      <c r="BN109" s="113"/>
    </row>
    <row r="110" spans="58:66" s="108" customFormat="1" x14ac:dyDescent="0.2">
      <c r="BF110" s="113"/>
      <c r="BG110" s="113"/>
      <c r="BH110" s="113"/>
      <c r="BI110" s="113"/>
      <c r="BJ110" s="113"/>
      <c r="BK110" s="113"/>
      <c r="BL110" s="113"/>
      <c r="BM110" s="113"/>
      <c r="BN110" s="113"/>
    </row>
    <row r="111" spans="58:66" s="108" customFormat="1" x14ac:dyDescent="0.2">
      <c r="BF111" s="113"/>
      <c r="BG111" s="113"/>
      <c r="BH111" s="113"/>
      <c r="BI111" s="113"/>
      <c r="BJ111" s="113"/>
      <c r="BK111" s="113"/>
      <c r="BL111" s="113"/>
      <c r="BM111" s="113"/>
      <c r="BN111" s="113"/>
    </row>
    <row r="112" spans="58:66" s="108" customFormat="1" x14ac:dyDescent="0.2">
      <c r="BF112" s="113"/>
      <c r="BG112" s="113"/>
      <c r="BH112" s="113"/>
      <c r="BI112" s="113"/>
      <c r="BJ112" s="113"/>
      <c r="BK112" s="113"/>
      <c r="BL112" s="113"/>
      <c r="BM112" s="113"/>
      <c r="BN112" s="113"/>
    </row>
    <row r="113" spans="58:66" s="108" customFormat="1" x14ac:dyDescent="0.2">
      <c r="BF113" s="113"/>
      <c r="BG113" s="113"/>
      <c r="BH113" s="113"/>
      <c r="BI113" s="113"/>
      <c r="BJ113" s="113"/>
      <c r="BK113" s="113"/>
      <c r="BL113" s="113"/>
      <c r="BM113" s="113"/>
      <c r="BN113" s="113"/>
    </row>
    <row r="114" spans="58:66" s="108" customFormat="1" x14ac:dyDescent="0.2">
      <c r="BF114" s="113"/>
      <c r="BG114" s="113"/>
      <c r="BH114" s="113"/>
      <c r="BI114" s="113"/>
      <c r="BJ114" s="113"/>
      <c r="BK114" s="113"/>
      <c r="BL114" s="113"/>
      <c r="BM114" s="113"/>
      <c r="BN114" s="113"/>
    </row>
    <row r="115" spans="58:66" s="108" customFormat="1" x14ac:dyDescent="0.2">
      <c r="BF115" s="113"/>
      <c r="BG115" s="113"/>
      <c r="BH115" s="113"/>
      <c r="BI115" s="113"/>
      <c r="BJ115" s="113"/>
      <c r="BK115" s="113"/>
      <c r="BL115" s="113"/>
      <c r="BM115" s="113"/>
      <c r="BN115" s="113"/>
    </row>
    <row r="116" spans="58:66" s="108" customFormat="1" x14ac:dyDescent="0.2">
      <c r="BF116" s="113"/>
      <c r="BG116" s="113"/>
      <c r="BH116" s="113"/>
      <c r="BI116" s="113"/>
      <c r="BJ116" s="113"/>
      <c r="BK116" s="113"/>
      <c r="BL116" s="113"/>
      <c r="BM116" s="113"/>
      <c r="BN116" s="113"/>
    </row>
    <row r="117" spans="58:66" s="108" customFormat="1" x14ac:dyDescent="0.2">
      <c r="BF117" s="113"/>
      <c r="BG117" s="113"/>
      <c r="BH117" s="113"/>
      <c r="BI117" s="113"/>
      <c r="BJ117" s="113"/>
      <c r="BK117" s="113"/>
      <c r="BL117" s="113"/>
      <c r="BM117" s="113"/>
      <c r="BN117" s="113"/>
    </row>
    <row r="118" spans="58:66" s="108" customFormat="1" x14ac:dyDescent="0.2">
      <c r="BF118" s="113"/>
      <c r="BG118" s="113"/>
      <c r="BH118" s="113"/>
      <c r="BI118" s="113"/>
      <c r="BJ118" s="113"/>
      <c r="BK118" s="113"/>
      <c r="BL118" s="113"/>
      <c r="BM118" s="113"/>
      <c r="BN118" s="113"/>
    </row>
    <row r="119" spans="58:66" s="108" customFormat="1" x14ac:dyDescent="0.2">
      <c r="BF119" s="113"/>
      <c r="BG119" s="113"/>
      <c r="BH119" s="113"/>
      <c r="BI119" s="113"/>
      <c r="BJ119" s="113"/>
      <c r="BK119" s="113"/>
      <c r="BL119" s="113"/>
      <c r="BM119" s="113"/>
      <c r="BN119" s="113"/>
    </row>
    <row r="120" spans="58:66" s="108" customFormat="1" x14ac:dyDescent="0.2">
      <c r="BF120" s="113"/>
      <c r="BG120" s="113"/>
      <c r="BH120" s="113"/>
      <c r="BI120" s="113"/>
      <c r="BJ120" s="113"/>
      <c r="BK120" s="113"/>
      <c r="BL120" s="113"/>
      <c r="BM120" s="113"/>
      <c r="BN120" s="113"/>
    </row>
    <row r="121" spans="58:66" s="108" customFormat="1" x14ac:dyDescent="0.2">
      <c r="BF121" s="113"/>
      <c r="BG121" s="113"/>
      <c r="BH121" s="113"/>
      <c r="BI121" s="113"/>
      <c r="BJ121" s="113"/>
      <c r="BK121" s="113"/>
      <c r="BL121" s="113"/>
      <c r="BM121" s="113"/>
      <c r="BN121" s="113"/>
    </row>
    <row r="122" spans="58:66" s="108" customFormat="1" x14ac:dyDescent="0.2">
      <c r="BF122" s="113"/>
      <c r="BG122" s="113"/>
      <c r="BH122" s="113"/>
      <c r="BI122" s="113"/>
      <c r="BJ122" s="113"/>
      <c r="BK122" s="113"/>
      <c r="BL122" s="113"/>
      <c r="BM122" s="113"/>
      <c r="BN122" s="113"/>
    </row>
    <row r="123" spans="58:66" s="108" customFormat="1" x14ac:dyDescent="0.2">
      <c r="BF123" s="113"/>
      <c r="BG123" s="113"/>
      <c r="BH123" s="113"/>
      <c r="BI123" s="113"/>
      <c r="BJ123" s="113"/>
      <c r="BK123" s="113"/>
      <c r="BL123" s="113"/>
      <c r="BM123" s="113"/>
      <c r="BN123" s="113"/>
    </row>
    <row r="124" spans="58:66" s="108" customFormat="1" x14ac:dyDescent="0.2">
      <c r="BF124" s="113"/>
      <c r="BG124" s="113"/>
      <c r="BH124" s="113"/>
      <c r="BI124" s="113"/>
      <c r="BJ124" s="113"/>
      <c r="BK124" s="113"/>
      <c r="BL124" s="113"/>
      <c r="BM124" s="113"/>
      <c r="BN124" s="113"/>
    </row>
    <row r="125" spans="58:66" s="108" customFormat="1" x14ac:dyDescent="0.2">
      <c r="BF125" s="113"/>
      <c r="BG125" s="113"/>
      <c r="BH125" s="113"/>
      <c r="BI125" s="113"/>
      <c r="BJ125" s="113"/>
      <c r="BK125" s="113"/>
      <c r="BL125" s="113"/>
      <c r="BM125" s="113"/>
      <c r="BN125" s="113"/>
    </row>
    <row r="126" spans="58:66" s="108" customFormat="1" x14ac:dyDescent="0.2">
      <c r="BF126" s="113"/>
      <c r="BG126" s="113"/>
      <c r="BH126" s="113"/>
      <c r="BI126" s="113"/>
      <c r="BJ126" s="113"/>
      <c r="BK126" s="113"/>
      <c r="BL126" s="113"/>
      <c r="BM126" s="113"/>
      <c r="BN126" s="113"/>
    </row>
    <row r="127" spans="58:66" s="108" customFormat="1" x14ac:dyDescent="0.2">
      <c r="BF127" s="113"/>
      <c r="BG127" s="113"/>
      <c r="BH127" s="113"/>
      <c r="BI127" s="113"/>
      <c r="BJ127" s="113"/>
      <c r="BK127" s="113"/>
      <c r="BL127" s="113"/>
      <c r="BM127" s="113"/>
      <c r="BN127" s="113"/>
    </row>
    <row r="128" spans="58:66" s="108" customFormat="1" x14ac:dyDescent="0.2">
      <c r="BF128" s="113"/>
      <c r="BG128" s="113"/>
      <c r="BH128" s="113"/>
      <c r="BI128" s="113"/>
      <c r="BJ128" s="113"/>
      <c r="BK128" s="113"/>
      <c r="BL128" s="113"/>
      <c r="BM128" s="113"/>
      <c r="BN128" s="113"/>
    </row>
    <row r="129" spans="58:66" s="108" customFormat="1" x14ac:dyDescent="0.2">
      <c r="BF129" s="113"/>
      <c r="BG129" s="113"/>
      <c r="BH129" s="113"/>
      <c r="BI129" s="113"/>
      <c r="BJ129" s="113"/>
      <c r="BK129" s="113"/>
      <c r="BL129" s="113"/>
      <c r="BM129" s="113"/>
      <c r="BN129" s="113"/>
    </row>
    <row r="130" spans="58:66" s="108" customFormat="1" x14ac:dyDescent="0.2">
      <c r="BF130" s="113"/>
      <c r="BG130" s="113"/>
      <c r="BH130" s="113"/>
      <c r="BI130" s="113"/>
      <c r="BJ130" s="113"/>
      <c r="BK130" s="113"/>
      <c r="BL130" s="113"/>
      <c r="BM130" s="113"/>
      <c r="BN130" s="113"/>
    </row>
    <row r="131" spans="58:66" s="108" customFormat="1" x14ac:dyDescent="0.2">
      <c r="BF131" s="113"/>
      <c r="BG131" s="113"/>
      <c r="BH131" s="113"/>
      <c r="BI131" s="113"/>
      <c r="BJ131" s="113"/>
      <c r="BK131" s="113"/>
      <c r="BL131" s="113"/>
      <c r="BM131" s="113"/>
      <c r="BN131" s="113"/>
    </row>
    <row r="132" spans="58:66" s="108" customFormat="1" x14ac:dyDescent="0.2">
      <c r="BF132" s="113"/>
      <c r="BG132" s="113"/>
      <c r="BH132" s="113"/>
      <c r="BI132" s="113"/>
      <c r="BJ132" s="113"/>
      <c r="BK132" s="113"/>
      <c r="BL132" s="113"/>
      <c r="BM132" s="113"/>
      <c r="BN132" s="113"/>
    </row>
    <row r="133" spans="58:66" s="108" customFormat="1" x14ac:dyDescent="0.2">
      <c r="BF133" s="113"/>
      <c r="BG133" s="113"/>
      <c r="BH133" s="113"/>
      <c r="BI133" s="113"/>
      <c r="BJ133" s="113"/>
      <c r="BK133" s="113"/>
      <c r="BL133" s="113"/>
      <c r="BM133" s="113"/>
      <c r="BN133" s="113"/>
    </row>
    <row r="134" spans="58:66" s="108" customFormat="1" x14ac:dyDescent="0.2">
      <c r="BF134" s="113"/>
      <c r="BG134" s="113"/>
      <c r="BH134" s="113"/>
      <c r="BI134" s="113"/>
      <c r="BJ134" s="113"/>
      <c r="BK134" s="113"/>
      <c r="BL134" s="113"/>
      <c r="BM134" s="113"/>
      <c r="BN134" s="113"/>
    </row>
    <row r="135" spans="58:66" s="108" customFormat="1" x14ac:dyDescent="0.2">
      <c r="BF135" s="113"/>
      <c r="BG135" s="113"/>
      <c r="BH135" s="113"/>
      <c r="BI135" s="113"/>
      <c r="BJ135" s="113"/>
      <c r="BK135" s="113"/>
      <c r="BL135" s="113"/>
      <c r="BM135" s="113"/>
      <c r="BN135" s="113"/>
    </row>
    <row r="136" spans="58:66" s="108" customFormat="1" x14ac:dyDescent="0.2">
      <c r="BF136" s="113"/>
      <c r="BG136" s="113"/>
      <c r="BH136" s="113"/>
      <c r="BI136" s="113"/>
      <c r="BJ136" s="113"/>
      <c r="BK136" s="113"/>
      <c r="BL136" s="113"/>
      <c r="BM136" s="113"/>
      <c r="BN136" s="113"/>
    </row>
    <row r="137" spans="58:66" s="108" customFormat="1" x14ac:dyDescent="0.2">
      <c r="BF137" s="113"/>
      <c r="BG137" s="113"/>
      <c r="BH137" s="113"/>
      <c r="BI137" s="113"/>
      <c r="BJ137" s="113"/>
      <c r="BK137" s="113"/>
      <c r="BL137" s="113"/>
      <c r="BM137" s="113"/>
      <c r="BN137" s="113"/>
    </row>
    <row r="138" spans="58:66" s="108" customFormat="1" x14ac:dyDescent="0.2">
      <c r="BF138" s="113"/>
      <c r="BG138" s="113"/>
      <c r="BH138" s="113"/>
      <c r="BI138" s="113"/>
      <c r="BJ138" s="113"/>
      <c r="BK138" s="113"/>
      <c r="BL138" s="113"/>
      <c r="BM138" s="113"/>
      <c r="BN138" s="113"/>
    </row>
    <row r="139" spans="58:66" s="108" customFormat="1" x14ac:dyDescent="0.2">
      <c r="BF139" s="113"/>
      <c r="BG139" s="113"/>
      <c r="BH139" s="113"/>
      <c r="BI139" s="113"/>
      <c r="BJ139" s="113"/>
      <c r="BK139" s="113"/>
      <c r="BL139" s="113"/>
      <c r="BM139" s="113"/>
      <c r="BN139" s="113"/>
    </row>
    <row r="140" spans="58:66" s="108" customFormat="1" x14ac:dyDescent="0.2">
      <c r="BF140" s="113"/>
      <c r="BG140" s="113"/>
      <c r="BH140" s="113"/>
      <c r="BI140" s="113"/>
      <c r="BJ140" s="113"/>
      <c r="BK140" s="113"/>
      <c r="BL140" s="113"/>
      <c r="BM140" s="113"/>
      <c r="BN140" s="113"/>
    </row>
    <row r="141" spans="58:66" s="108" customFormat="1" x14ac:dyDescent="0.2">
      <c r="BF141" s="113"/>
      <c r="BG141" s="113"/>
      <c r="BH141" s="113"/>
      <c r="BI141" s="113"/>
      <c r="BJ141" s="113"/>
      <c r="BK141" s="113"/>
      <c r="BL141" s="113"/>
      <c r="BM141" s="113"/>
      <c r="BN141" s="113"/>
    </row>
    <row r="142" spans="58:66" s="108" customFormat="1" x14ac:dyDescent="0.2">
      <c r="BF142" s="113"/>
      <c r="BG142" s="113"/>
      <c r="BH142" s="113"/>
      <c r="BI142" s="113"/>
      <c r="BJ142" s="113"/>
      <c r="BK142" s="113"/>
      <c r="BL142" s="113"/>
      <c r="BM142" s="113"/>
      <c r="BN142" s="113"/>
    </row>
    <row r="143" spans="58:66" s="108" customFormat="1" x14ac:dyDescent="0.2">
      <c r="BF143" s="113"/>
      <c r="BG143" s="113"/>
      <c r="BH143" s="113"/>
      <c r="BI143" s="113"/>
      <c r="BJ143" s="113"/>
      <c r="BK143" s="113"/>
      <c r="BL143" s="113"/>
      <c r="BM143" s="113"/>
      <c r="BN143" s="113"/>
    </row>
    <row r="144" spans="58:66" s="108" customFormat="1" x14ac:dyDescent="0.2">
      <c r="BF144" s="113"/>
      <c r="BG144" s="113"/>
      <c r="BH144" s="113"/>
      <c r="BI144" s="113"/>
      <c r="BJ144" s="113"/>
      <c r="BK144" s="113"/>
      <c r="BL144" s="113"/>
      <c r="BM144" s="113"/>
      <c r="BN144" s="113"/>
    </row>
    <row r="145" spans="58:66" s="108" customFormat="1" x14ac:dyDescent="0.2">
      <c r="BF145" s="113"/>
      <c r="BG145" s="113"/>
      <c r="BH145" s="113"/>
      <c r="BI145" s="113"/>
      <c r="BJ145" s="113"/>
      <c r="BK145" s="113"/>
      <c r="BL145" s="113"/>
      <c r="BM145" s="113"/>
      <c r="BN145" s="113"/>
    </row>
    <row r="146" spans="58:66" s="108" customFormat="1" x14ac:dyDescent="0.2">
      <c r="BF146" s="113"/>
      <c r="BG146" s="113"/>
      <c r="BH146" s="113"/>
      <c r="BI146" s="113"/>
      <c r="BJ146" s="113"/>
      <c r="BK146" s="113"/>
      <c r="BL146" s="113"/>
      <c r="BM146" s="113"/>
      <c r="BN146" s="113"/>
    </row>
    <row r="147" spans="58:66" s="108" customFormat="1" x14ac:dyDescent="0.2">
      <c r="BF147" s="113"/>
      <c r="BG147" s="113"/>
      <c r="BH147" s="113"/>
      <c r="BI147" s="113"/>
      <c r="BJ147" s="113"/>
      <c r="BK147" s="113"/>
      <c r="BL147" s="113"/>
      <c r="BM147" s="113"/>
      <c r="BN147" s="113"/>
    </row>
    <row r="148" spans="58:66" s="108" customFormat="1" x14ac:dyDescent="0.2">
      <c r="BF148" s="113"/>
      <c r="BG148" s="113"/>
      <c r="BH148" s="113"/>
      <c r="BI148" s="113"/>
      <c r="BJ148" s="113"/>
      <c r="BK148" s="113"/>
      <c r="BL148" s="113"/>
      <c r="BM148" s="113"/>
      <c r="BN148" s="113"/>
    </row>
    <row r="149" spans="58:66" s="108" customFormat="1" x14ac:dyDescent="0.2">
      <c r="BF149" s="113"/>
      <c r="BG149" s="113"/>
      <c r="BH149" s="113"/>
      <c r="BI149" s="113"/>
      <c r="BJ149" s="113"/>
      <c r="BK149" s="113"/>
      <c r="BL149" s="113"/>
      <c r="BM149" s="113"/>
      <c r="BN149" s="113"/>
    </row>
    <row r="150" spans="58:66" s="108" customFormat="1" x14ac:dyDescent="0.2">
      <c r="BF150" s="113"/>
      <c r="BG150" s="113"/>
      <c r="BH150" s="113"/>
      <c r="BI150" s="113"/>
      <c r="BJ150" s="113"/>
      <c r="BK150" s="113"/>
      <c r="BL150" s="113"/>
      <c r="BM150" s="113"/>
      <c r="BN150" s="113"/>
    </row>
    <row r="151" spans="58:66" s="108" customFormat="1" x14ac:dyDescent="0.2">
      <c r="BF151" s="113"/>
      <c r="BG151" s="113"/>
      <c r="BH151" s="113"/>
      <c r="BI151" s="113"/>
      <c r="BJ151" s="113"/>
      <c r="BK151" s="113"/>
      <c r="BL151" s="113"/>
      <c r="BM151" s="113"/>
      <c r="BN151" s="113"/>
    </row>
    <row r="152" spans="58:66" s="108" customFormat="1" x14ac:dyDescent="0.2">
      <c r="BF152" s="113"/>
      <c r="BG152" s="113"/>
      <c r="BH152" s="113"/>
      <c r="BI152" s="113"/>
      <c r="BJ152" s="113"/>
      <c r="BK152" s="113"/>
      <c r="BL152" s="113"/>
      <c r="BM152" s="113"/>
      <c r="BN152" s="113"/>
    </row>
    <row r="153" spans="58:66" s="108" customFormat="1" x14ac:dyDescent="0.2">
      <c r="BF153" s="113"/>
      <c r="BG153" s="113"/>
      <c r="BH153" s="113"/>
      <c r="BI153" s="113"/>
      <c r="BJ153" s="113"/>
      <c r="BK153" s="113"/>
      <c r="BL153" s="113"/>
      <c r="BM153" s="113"/>
      <c r="BN153" s="113"/>
    </row>
    <row r="154" spans="58:66" s="108" customFormat="1" x14ac:dyDescent="0.2">
      <c r="BF154" s="113"/>
      <c r="BG154" s="113"/>
      <c r="BH154" s="113"/>
      <c r="BI154" s="113"/>
      <c r="BJ154" s="113"/>
      <c r="BK154" s="113"/>
      <c r="BL154" s="113"/>
      <c r="BM154" s="113"/>
      <c r="BN154" s="113"/>
    </row>
    <row r="155" spans="58:66" s="108" customFormat="1" x14ac:dyDescent="0.2">
      <c r="BF155" s="113"/>
      <c r="BG155" s="113"/>
      <c r="BH155" s="113"/>
      <c r="BI155" s="113"/>
      <c r="BJ155" s="113"/>
      <c r="BK155" s="113"/>
      <c r="BL155" s="113"/>
      <c r="BM155" s="113"/>
      <c r="BN155" s="113"/>
    </row>
    <row r="156" spans="58:66" s="108" customFormat="1" x14ac:dyDescent="0.2">
      <c r="BF156" s="113"/>
      <c r="BG156" s="113"/>
      <c r="BH156" s="113"/>
      <c r="BI156" s="113"/>
      <c r="BJ156" s="113"/>
      <c r="BK156" s="113"/>
      <c r="BL156" s="113"/>
      <c r="BM156" s="113"/>
      <c r="BN156" s="113"/>
    </row>
    <row r="157" spans="58:66" s="108" customFormat="1" x14ac:dyDescent="0.2">
      <c r="BF157" s="113"/>
      <c r="BG157" s="113"/>
      <c r="BH157" s="113"/>
      <c r="BI157" s="113"/>
      <c r="BJ157" s="113"/>
      <c r="BK157" s="113"/>
      <c r="BL157" s="113"/>
      <c r="BM157" s="113"/>
      <c r="BN157" s="113"/>
    </row>
    <row r="158" spans="58:66" s="108" customFormat="1" x14ac:dyDescent="0.2">
      <c r="BF158" s="113"/>
      <c r="BG158" s="113"/>
      <c r="BH158" s="113"/>
      <c r="BI158" s="113"/>
      <c r="BJ158" s="113"/>
      <c r="BK158" s="113"/>
      <c r="BL158" s="113"/>
      <c r="BM158" s="113"/>
      <c r="BN158" s="113"/>
    </row>
    <row r="159" spans="58:66" s="108" customFormat="1" x14ac:dyDescent="0.2">
      <c r="BF159" s="113"/>
      <c r="BG159" s="113"/>
      <c r="BH159" s="113"/>
      <c r="BI159" s="113"/>
      <c r="BJ159" s="113"/>
      <c r="BK159" s="113"/>
      <c r="BL159" s="113"/>
      <c r="BM159" s="113"/>
      <c r="BN159" s="113"/>
    </row>
    <row r="160" spans="58:66" s="108" customFormat="1" x14ac:dyDescent="0.2">
      <c r="BF160" s="113"/>
      <c r="BG160" s="113"/>
      <c r="BH160" s="113"/>
      <c r="BI160" s="113"/>
      <c r="BJ160" s="113"/>
      <c r="BK160" s="113"/>
      <c r="BL160" s="113"/>
      <c r="BM160" s="113"/>
      <c r="BN160" s="113"/>
    </row>
    <row r="161" spans="58:66" s="108" customFormat="1" x14ac:dyDescent="0.2">
      <c r="BF161" s="113"/>
      <c r="BG161" s="113"/>
      <c r="BH161" s="113"/>
      <c r="BI161" s="113"/>
      <c r="BJ161" s="113"/>
      <c r="BK161" s="113"/>
      <c r="BL161" s="113"/>
      <c r="BM161" s="113"/>
      <c r="BN161" s="113"/>
    </row>
    <row r="162" spans="58:66" s="108" customFormat="1" x14ac:dyDescent="0.2">
      <c r="BF162" s="113"/>
      <c r="BG162" s="113"/>
      <c r="BH162" s="113"/>
      <c r="BI162" s="113"/>
      <c r="BJ162" s="113"/>
      <c r="BK162" s="113"/>
      <c r="BL162" s="113"/>
      <c r="BM162" s="113"/>
      <c r="BN162" s="113"/>
    </row>
    <row r="163" spans="58:66" s="108" customFormat="1" x14ac:dyDescent="0.2">
      <c r="BF163" s="113"/>
      <c r="BG163" s="113"/>
      <c r="BH163" s="113"/>
      <c r="BI163" s="113"/>
      <c r="BJ163" s="113"/>
      <c r="BK163" s="113"/>
      <c r="BL163" s="113"/>
      <c r="BM163" s="113"/>
      <c r="BN163" s="113"/>
    </row>
    <row r="164" spans="58:66" s="108" customFormat="1" x14ac:dyDescent="0.2"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58:66" s="108" customFormat="1" x14ac:dyDescent="0.2">
      <c r="BF165" s="113"/>
      <c r="BG165" s="113"/>
      <c r="BH165" s="113"/>
      <c r="BI165" s="113"/>
      <c r="BJ165" s="113"/>
      <c r="BK165" s="113"/>
      <c r="BL165" s="113"/>
      <c r="BM165" s="113"/>
      <c r="BN165" s="113"/>
    </row>
    <row r="166" spans="58:66" s="108" customFormat="1" x14ac:dyDescent="0.2">
      <c r="BF166" s="113"/>
      <c r="BG166" s="113"/>
      <c r="BH166" s="113"/>
      <c r="BI166" s="113"/>
      <c r="BJ166" s="113"/>
      <c r="BK166" s="113"/>
      <c r="BL166" s="113"/>
      <c r="BM166" s="113"/>
      <c r="BN166" s="113"/>
    </row>
    <row r="167" spans="58:66" s="108" customFormat="1" x14ac:dyDescent="0.2">
      <c r="BF167" s="113"/>
      <c r="BG167" s="113"/>
      <c r="BH167" s="113"/>
      <c r="BI167" s="113"/>
      <c r="BJ167" s="113"/>
      <c r="BK167" s="113"/>
      <c r="BL167" s="113"/>
      <c r="BM167" s="113"/>
      <c r="BN167" s="113"/>
    </row>
    <row r="168" spans="58:66" s="108" customFormat="1" x14ac:dyDescent="0.2">
      <c r="BF168" s="113"/>
      <c r="BG168" s="113"/>
      <c r="BH168" s="113"/>
      <c r="BI168" s="113"/>
      <c r="BJ168" s="113"/>
      <c r="BK168" s="113"/>
      <c r="BL168" s="113"/>
      <c r="BM168" s="113"/>
      <c r="BN168" s="113"/>
    </row>
    <row r="169" spans="58:66" s="108" customFormat="1" x14ac:dyDescent="0.2">
      <c r="BF169" s="113"/>
      <c r="BG169" s="113"/>
      <c r="BH169" s="113"/>
      <c r="BI169" s="113"/>
      <c r="BJ169" s="113"/>
      <c r="BK169" s="113"/>
      <c r="BL169" s="113"/>
      <c r="BM169" s="113"/>
      <c r="BN169" s="113"/>
    </row>
    <row r="170" spans="58:66" s="108" customFormat="1" x14ac:dyDescent="0.2">
      <c r="BF170" s="113"/>
      <c r="BG170" s="113"/>
      <c r="BH170" s="113"/>
      <c r="BI170" s="113"/>
      <c r="BJ170" s="113"/>
      <c r="BK170" s="113"/>
      <c r="BL170" s="113"/>
      <c r="BM170" s="113"/>
      <c r="BN170" s="113"/>
    </row>
    <row r="171" spans="58:66" s="108" customFormat="1" x14ac:dyDescent="0.2">
      <c r="BF171" s="113"/>
      <c r="BG171" s="113"/>
      <c r="BH171" s="113"/>
      <c r="BI171" s="113"/>
      <c r="BJ171" s="113"/>
      <c r="BK171" s="113"/>
      <c r="BL171" s="113"/>
      <c r="BM171" s="113"/>
      <c r="BN171" s="113"/>
    </row>
    <row r="172" spans="58:66" s="108" customFormat="1" x14ac:dyDescent="0.2">
      <c r="BF172" s="113"/>
      <c r="BG172" s="113"/>
      <c r="BH172" s="113"/>
      <c r="BI172" s="113"/>
      <c r="BJ172" s="113"/>
      <c r="BK172" s="113"/>
      <c r="BL172" s="113"/>
      <c r="BM172" s="113"/>
      <c r="BN172" s="113"/>
    </row>
    <row r="173" spans="58:66" s="108" customFormat="1" x14ac:dyDescent="0.2">
      <c r="BF173" s="113"/>
      <c r="BG173" s="113"/>
      <c r="BH173" s="113"/>
      <c r="BI173" s="113"/>
      <c r="BJ173" s="113"/>
      <c r="BK173" s="113"/>
      <c r="BL173" s="113"/>
      <c r="BM173" s="113"/>
      <c r="BN173" s="113"/>
    </row>
    <row r="174" spans="58:66" s="108" customFormat="1" x14ac:dyDescent="0.2">
      <c r="BF174" s="113"/>
      <c r="BG174" s="113"/>
      <c r="BH174" s="113"/>
      <c r="BI174" s="113"/>
      <c r="BJ174" s="113"/>
      <c r="BK174" s="113"/>
      <c r="BL174" s="113"/>
      <c r="BM174" s="113"/>
      <c r="BN174" s="113"/>
    </row>
    <row r="175" spans="58:66" s="108" customFormat="1" x14ac:dyDescent="0.2">
      <c r="BF175" s="113"/>
      <c r="BG175" s="113"/>
      <c r="BH175" s="113"/>
      <c r="BI175" s="113"/>
      <c r="BJ175" s="113"/>
      <c r="BK175" s="113"/>
      <c r="BL175" s="113"/>
      <c r="BM175" s="113"/>
      <c r="BN175" s="113"/>
    </row>
    <row r="176" spans="58:66" s="108" customFormat="1" x14ac:dyDescent="0.2">
      <c r="BF176" s="113"/>
      <c r="BG176" s="113"/>
      <c r="BH176" s="113"/>
      <c r="BI176" s="113"/>
      <c r="BJ176" s="113"/>
      <c r="BK176" s="113"/>
      <c r="BL176" s="113"/>
      <c r="BM176" s="113"/>
      <c r="BN176" s="113"/>
    </row>
    <row r="177" spans="58:66" s="108" customFormat="1" x14ac:dyDescent="0.2">
      <c r="BF177" s="113"/>
      <c r="BG177" s="113"/>
      <c r="BH177" s="113"/>
      <c r="BI177" s="113"/>
      <c r="BJ177" s="113"/>
      <c r="BK177" s="113"/>
      <c r="BL177" s="113"/>
      <c r="BM177" s="113"/>
      <c r="BN177" s="113"/>
    </row>
    <row r="178" spans="58:66" s="108" customFormat="1" x14ac:dyDescent="0.2">
      <c r="BF178" s="113"/>
      <c r="BG178" s="113"/>
      <c r="BH178" s="113"/>
      <c r="BI178" s="113"/>
      <c r="BJ178" s="113"/>
      <c r="BK178" s="113"/>
      <c r="BL178" s="113"/>
      <c r="BM178" s="113"/>
      <c r="BN178" s="113"/>
    </row>
    <row r="179" spans="58:66" s="108" customFormat="1" x14ac:dyDescent="0.2">
      <c r="BF179" s="113"/>
      <c r="BG179" s="113"/>
      <c r="BH179" s="113"/>
      <c r="BI179" s="113"/>
      <c r="BJ179" s="113"/>
      <c r="BK179" s="113"/>
      <c r="BL179" s="113"/>
      <c r="BM179" s="113"/>
      <c r="BN179" s="113"/>
    </row>
    <row r="180" spans="58:66" s="108" customFormat="1" x14ac:dyDescent="0.2">
      <c r="BF180" s="113"/>
      <c r="BG180" s="113"/>
      <c r="BH180" s="113"/>
      <c r="BI180" s="113"/>
      <c r="BJ180" s="113"/>
      <c r="BK180" s="113"/>
      <c r="BL180" s="113"/>
      <c r="BM180" s="113"/>
      <c r="BN180" s="113"/>
    </row>
    <row r="181" spans="58:66" s="108" customFormat="1" x14ac:dyDescent="0.2">
      <c r="BF181" s="113"/>
      <c r="BG181" s="113"/>
      <c r="BH181" s="113"/>
      <c r="BI181" s="113"/>
      <c r="BJ181" s="113"/>
      <c r="BK181" s="113"/>
      <c r="BL181" s="113"/>
      <c r="BM181" s="113"/>
      <c r="BN181" s="113"/>
    </row>
    <row r="182" spans="58:66" s="108" customFormat="1" x14ac:dyDescent="0.2">
      <c r="BF182" s="113"/>
      <c r="BG182" s="113"/>
      <c r="BH182" s="113"/>
      <c r="BI182" s="113"/>
      <c r="BJ182" s="113"/>
      <c r="BK182" s="113"/>
      <c r="BL182" s="113"/>
      <c r="BM182" s="113"/>
      <c r="BN182" s="113"/>
    </row>
    <row r="183" spans="58:66" s="108" customFormat="1" x14ac:dyDescent="0.2">
      <c r="BF183" s="113"/>
      <c r="BG183" s="113"/>
      <c r="BH183" s="113"/>
      <c r="BI183" s="113"/>
      <c r="BJ183" s="113"/>
      <c r="BK183" s="113"/>
      <c r="BL183" s="113"/>
      <c r="BM183" s="113"/>
      <c r="BN183" s="113"/>
    </row>
    <row r="184" spans="58:66" s="108" customFormat="1" x14ac:dyDescent="0.2">
      <c r="BF184" s="113"/>
      <c r="BG184" s="113"/>
      <c r="BH184" s="113"/>
      <c r="BI184" s="113"/>
      <c r="BJ184" s="113"/>
      <c r="BK184" s="113"/>
      <c r="BL184" s="113"/>
      <c r="BM184" s="113"/>
      <c r="BN184" s="113"/>
    </row>
    <row r="185" spans="58:66" s="108" customFormat="1" x14ac:dyDescent="0.2">
      <c r="BF185" s="113"/>
      <c r="BG185" s="113"/>
      <c r="BH185" s="113"/>
      <c r="BI185" s="113"/>
      <c r="BJ185" s="113"/>
      <c r="BK185" s="113"/>
      <c r="BL185" s="113"/>
      <c r="BM185" s="113"/>
      <c r="BN185" s="113"/>
    </row>
    <row r="186" spans="58:66" s="108" customFormat="1" x14ac:dyDescent="0.2">
      <c r="BF186" s="113"/>
      <c r="BG186" s="113"/>
      <c r="BH186" s="113"/>
      <c r="BI186" s="113"/>
      <c r="BJ186" s="113"/>
      <c r="BK186" s="113"/>
      <c r="BL186" s="113"/>
      <c r="BM186" s="113"/>
      <c r="BN186" s="113"/>
    </row>
    <row r="187" spans="58:66" s="108" customFormat="1" x14ac:dyDescent="0.2">
      <c r="BF187" s="113"/>
      <c r="BG187" s="113"/>
      <c r="BH187" s="113"/>
      <c r="BI187" s="113"/>
      <c r="BJ187" s="113"/>
      <c r="BK187" s="113"/>
      <c r="BL187" s="113"/>
      <c r="BM187" s="113"/>
      <c r="BN187" s="113"/>
    </row>
    <row r="188" spans="58:66" s="108" customFormat="1" x14ac:dyDescent="0.2">
      <c r="BF188" s="113"/>
      <c r="BG188" s="113"/>
      <c r="BH188" s="113"/>
      <c r="BI188" s="113"/>
      <c r="BJ188" s="113"/>
      <c r="BK188" s="113"/>
      <c r="BL188" s="113"/>
      <c r="BM188" s="113"/>
      <c r="BN188" s="113"/>
    </row>
    <row r="189" spans="58:66" s="108" customFormat="1" x14ac:dyDescent="0.2">
      <c r="BF189" s="113"/>
      <c r="BG189" s="113"/>
      <c r="BH189" s="113"/>
      <c r="BI189" s="113"/>
      <c r="BJ189" s="113"/>
      <c r="BK189" s="113"/>
      <c r="BL189" s="113"/>
      <c r="BM189" s="113"/>
      <c r="BN189" s="113"/>
    </row>
    <row r="190" spans="58:66" s="108" customFormat="1" x14ac:dyDescent="0.2">
      <c r="BF190" s="113"/>
      <c r="BG190" s="113"/>
      <c r="BH190" s="113"/>
      <c r="BI190" s="113"/>
      <c r="BJ190" s="113"/>
      <c r="BK190" s="113"/>
      <c r="BL190" s="113"/>
      <c r="BM190" s="113"/>
      <c r="BN190" s="113"/>
    </row>
    <row r="191" spans="58:66" s="108" customFormat="1" x14ac:dyDescent="0.2">
      <c r="BF191" s="113"/>
      <c r="BG191" s="113"/>
      <c r="BH191" s="113"/>
      <c r="BI191" s="113"/>
      <c r="BJ191" s="113"/>
      <c r="BK191" s="113"/>
      <c r="BL191" s="113"/>
      <c r="BM191" s="113"/>
      <c r="BN191" s="113"/>
    </row>
    <row r="192" spans="58:66" s="108" customFormat="1" x14ac:dyDescent="0.2">
      <c r="BF192" s="113"/>
      <c r="BG192" s="113"/>
      <c r="BH192" s="113"/>
      <c r="BI192" s="113"/>
      <c r="BJ192" s="113"/>
      <c r="BK192" s="113"/>
      <c r="BL192" s="113"/>
      <c r="BM192" s="113"/>
      <c r="BN192" s="113"/>
    </row>
    <row r="193" spans="58:66" s="108" customFormat="1" x14ac:dyDescent="0.2">
      <c r="BF193" s="113"/>
      <c r="BG193" s="113"/>
      <c r="BH193" s="113"/>
      <c r="BI193" s="113"/>
      <c r="BJ193" s="113"/>
      <c r="BK193" s="113"/>
      <c r="BL193" s="113"/>
      <c r="BM193" s="113"/>
      <c r="BN193" s="113"/>
    </row>
    <row r="194" spans="58:66" s="108" customFormat="1" x14ac:dyDescent="0.2">
      <c r="BF194" s="113"/>
      <c r="BG194" s="113"/>
      <c r="BH194" s="113"/>
      <c r="BI194" s="113"/>
      <c r="BJ194" s="113"/>
      <c r="BK194" s="113"/>
      <c r="BL194" s="113"/>
      <c r="BM194" s="113"/>
      <c r="BN194" s="113"/>
    </row>
    <row r="195" spans="58:66" s="108" customFormat="1" x14ac:dyDescent="0.2">
      <c r="BF195" s="113"/>
      <c r="BG195" s="113"/>
      <c r="BH195" s="113"/>
      <c r="BI195" s="113"/>
      <c r="BJ195" s="113"/>
      <c r="BK195" s="113"/>
      <c r="BL195" s="113"/>
      <c r="BM195" s="113"/>
      <c r="BN195" s="113"/>
    </row>
    <row r="196" spans="58:66" s="108" customFormat="1" x14ac:dyDescent="0.2">
      <c r="BF196" s="113"/>
      <c r="BG196" s="113"/>
      <c r="BH196" s="113"/>
      <c r="BI196" s="113"/>
      <c r="BJ196" s="113"/>
      <c r="BK196" s="113"/>
      <c r="BL196" s="113"/>
      <c r="BM196" s="113"/>
      <c r="BN196" s="113"/>
    </row>
    <row r="197" spans="58:66" s="108" customFormat="1" x14ac:dyDescent="0.2">
      <c r="BF197" s="113"/>
      <c r="BG197" s="113"/>
      <c r="BH197" s="113"/>
      <c r="BI197" s="113"/>
      <c r="BJ197" s="113"/>
      <c r="BK197" s="113"/>
      <c r="BL197" s="113"/>
      <c r="BM197" s="113"/>
      <c r="BN197" s="113"/>
    </row>
    <row r="198" spans="58:66" s="108" customFormat="1" x14ac:dyDescent="0.2">
      <c r="BF198" s="113"/>
      <c r="BG198" s="113"/>
      <c r="BH198" s="113"/>
      <c r="BI198" s="113"/>
      <c r="BJ198" s="113"/>
      <c r="BK198" s="113"/>
      <c r="BL198" s="113"/>
      <c r="BM198" s="113"/>
      <c r="BN198" s="113"/>
    </row>
    <row r="199" spans="58:66" s="108" customFormat="1" x14ac:dyDescent="0.2">
      <c r="BF199" s="113"/>
      <c r="BG199" s="113"/>
      <c r="BH199" s="113"/>
      <c r="BI199" s="113"/>
      <c r="BJ199" s="113"/>
      <c r="BK199" s="113"/>
      <c r="BL199" s="113"/>
      <c r="BM199" s="113"/>
      <c r="BN199" s="113"/>
    </row>
    <row r="200" spans="58:66" s="108" customFormat="1" x14ac:dyDescent="0.2">
      <c r="BF200" s="113"/>
      <c r="BG200" s="113"/>
      <c r="BH200" s="113"/>
      <c r="BI200" s="113"/>
      <c r="BJ200" s="113"/>
      <c r="BK200" s="113"/>
      <c r="BL200" s="113"/>
      <c r="BM200" s="113"/>
      <c r="BN200" s="113"/>
    </row>
    <row r="201" spans="58:66" s="108" customFormat="1" x14ac:dyDescent="0.2">
      <c r="BF201" s="113"/>
      <c r="BG201" s="113"/>
      <c r="BH201" s="113"/>
      <c r="BI201" s="113"/>
      <c r="BJ201" s="113"/>
      <c r="BK201" s="113"/>
      <c r="BL201" s="113"/>
      <c r="BM201" s="113"/>
      <c r="BN201" s="113"/>
    </row>
    <row r="202" spans="58:66" s="108" customFormat="1" x14ac:dyDescent="0.2">
      <c r="BF202" s="113"/>
      <c r="BG202" s="113"/>
      <c r="BH202" s="113"/>
      <c r="BI202" s="113"/>
      <c r="BJ202" s="113"/>
      <c r="BK202" s="113"/>
      <c r="BL202" s="113"/>
      <c r="BM202" s="113"/>
      <c r="BN202" s="113"/>
    </row>
    <row r="203" spans="58:66" s="108" customFormat="1" x14ac:dyDescent="0.2">
      <c r="BF203" s="113"/>
      <c r="BG203" s="113"/>
      <c r="BH203" s="113"/>
      <c r="BI203" s="113"/>
      <c r="BJ203" s="113"/>
      <c r="BK203" s="113"/>
      <c r="BL203" s="113"/>
      <c r="BM203" s="113"/>
      <c r="BN203" s="113"/>
    </row>
    <row r="204" spans="58:66" s="108" customFormat="1" x14ac:dyDescent="0.2">
      <c r="BF204" s="113"/>
      <c r="BG204" s="113"/>
      <c r="BH204" s="113"/>
      <c r="BI204" s="113"/>
      <c r="BJ204" s="113"/>
      <c r="BK204" s="113"/>
      <c r="BL204" s="113"/>
      <c r="BM204" s="113"/>
      <c r="BN204" s="113"/>
    </row>
    <row r="205" spans="58:66" s="108" customFormat="1" x14ac:dyDescent="0.2">
      <c r="BF205" s="113"/>
      <c r="BG205" s="113"/>
      <c r="BH205" s="113"/>
      <c r="BI205" s="113"/>
      <c r="BJ205" s="113"/>
      <c r="BK205" s="113"/>
      <c r="BL205" s="113"/>
      <c r="BM205" s="113"/>
      <c r="BN205" s="113"/>
    </row>
    <row r="206" spans="58:66" s="108" customFormat="1" x14ac:dyDescent="0.2">
      <c r="BF206" s="113"/>
      <c r="BG206" s="113"/>
      <c r="BH206" s="113"/>
      <c r="BI206" s="113"/>
      <c r="BJ206" s="113"/>
      <c r="BK206" s="113"/>
      <c r="BL206" s="113"/>
      <c r="BM206" s="113"/>
      <c r="BN206" s="113"/>
    </row>
    <row r="207" spans="58:66" s="108" customFormat="1" x14ac:dyDescent="0.2">
      <c r="BF207" s="113"/>
      <c r="BG207" s="113"/>
      <c r="BH207" s="113"/>
      <c r="BI207" s="113"/>
      <c r="BJ207" s="113"/>
      <c r="BK207" s="113"/>
      <c r="BL207" s="113"/>
      <c r="BM207" s="113"/>
      <c r="BN207" s="113"/>
    </row>
    <row r="208" spans="58:66" s="108" customFormat="1" x14ac:dyDescent="0.2">
      <c r="BF208" s="113"/>
      <c r="BG208" s="113"/>
      <c r="BH208" s="113"/>
      <c r="BI208" s="113"/>
      <c r="BJ208" s="113"/>
      <c r="BK208" s="113"/>
      <c r="BL208" s="113"/>
      <c r="BM208" s="113"/>
      <c r="BN208" s="113"/>
    </row>
    <row r="209" spans="58:66" s="108" customFormat="1" x14ac:dyDescent="0.2">
      <c r="BF209" s="113"/>
      <c r="BG209" s="113"/>
      <c r="BH209" s="113"/>
      <c r="BI209" s="113"/>
      <c r="BJ209" s="113"/>
      <c r="BK209" s="113"/>
      <c r="BL209" s="113"/>
      <c r="BM209" s="113"/>
      <c r="BN209" s="113"/>
    </row>
    <row r="210" spans="58:66" s="108" customFormat="1" x14ac:dyDescent="0.2">
      <c r="BF210" s="113"/>
      <c r="BG210" s="113"/>
      <c r="BH210" s="113"/>
      <c r="BI210" s="113"/>
      <c r="BJ210" s="113"/>
      <c r="BK210" s="113"/>
      <c r="BL210" s="113"/>
      <c r="BM210" s="113"/>
      <c r="BN210" s="113"/>
    </row>
    <row r="211" spans="58:66" s="108" customFormat="1" x14ac:dyDescent="0.2">
      <c r="BF211" s="113"/>
      <c r="BG211" s="113"/>
      <c r="BH211" s="113"/>
      <c r="BI211" s="113"/>
      <c r="BJ211" s="113"/>
      <c r="BK211" s="113"/>
      <c r="BL211" s="113"/>
      <c r="BM211" s="113"/>
      <c r="BN211" s="113"/>
    </row>
    <row r="212" spans="58:66" s="108" customFormat="1" x14ac:dyDescent="0.2">
      <c r="BF212" s="113"/>
      <c r="BG212" s="113"/>
      <c r="BH212" s="113"/>
      <c r="BI212" s="113"/>
      <c r="BJ212" s="113"/>
      <c r="BK212" s="113"/>
      <c r="BL212" s="113"/>
      <c r="BM212" s="113"/>
      <c r="BN212" s="113"/>
    </row>
    <row r="213" spans="58:66" s="108" customFormat="1" x14ac:dyDescent="0.2">
      <c r="BF213" s="113"/>
      <c r="BG213" s="113"/>
      <c r="BH213" s="113"/>
      <c r="BI213" s="113"/>
      <c r="BJ213" s="113"/>
      <c r="BK213" s="113"/>
      <c r="BL213" s="113"/>
      <c r="BM213" s="113"/>
      <c r="BN213" s="113"/>
    </row>
    <row r="214" spans="58:66" s="108" customFormat="1" x14ac:dyDescent="0.2">
      <c r="BF214" s="113"/>
      <c r="BG214" s="113"/>
      <c r="BH214" s="113"/>
      <c r="BI214" s="113"/>
      <c r="BJ214" s="113"/>
      <c r="BK214" s="113"/>
      <c r="BL214" s="113"/>
      <c r="BM214" s="113"/>
      <c r="BN214" s="113"/>
    </row>
    <row r="215" spans="58:66" s="108" customFormat="1" x14ac:dyDescent="0.2">
      <c r="BF215" s="113"/>
      <c r="BG215" s="113"/>
      <c r="BH215" s="113"/>
      <c r="BI215" s="113"/>
      <c r="BJ215" s="113"/>
      <c r="BK215" s="113"/>
      <c r="BL215" s="113"/>
      <c r="BM215" s="113"/>
      <c r="BN215" s="113"/>
    </row>
    <row r="216" spans="58:66" s="108" customFormat="1" x14ac:dyDescent="0.2">
      <c r="BF216" s="113"/>
      <c r="BG216" s="113"/>
      <c r="BH216" s="113"/>
      <c r="BI216" s="113"/>
      <c r="BJ216" s="113"/>
      <c r="BK216" s="113"/>
      <c r="BL216" s="113"/>
      <c r="BM216" s="113"/>
      <c r="BN216" s="113"/>
    </row>
    <row r="217" spans="58:66" s="108" customFormat="1" x14ac:dyDescent="0.2">
      <c r="BF217" s="113"/>
      <c r="BG217" s="113"/>
      <c r="BH217" s="113"/>
      <c r="BI217" s="113"/>
      <c r="BJ217" s="113"/>
      <c r="BK217" s="113"/>
      <c r="BL217" s="113"/>
      <c r="BM217" s="113"/>
      <c r="BN217" s="113"/>
    </row>
    <row r="218" spans="58:66" s="108" customFormat="1" x14ac:dyDescent="0.2">
      <c r="BF218" s="113"/>
      <c r="BG218" s="113"/>
      <c r="BH218" s="113"/>
      <c r="BI218" s="113"/>
      <c r="BJ218" s="113"/>
      <c r="BK218" s="113"/>
      <c r="BL218" s="113"/>
      <c r="BM218" s="113"/>
      <c r="BN218" s="113"/>
    </row>
    <row r="219" spans="58:66" s="108" customFormat="1" x14ac:dyDescent="0.2">
      <c r="BF219" s="113"/>
      <c r="BG219" s="113"/>
      <c r="BH219" s="113"/>
      <c r="BI219" s="113"/>
      <c r="BJ219" s="113"/>
      <c r="BK219" s="113"/>
      <c r="BL219" s="113"/>
      <c r="BM219" s="113"/>
      <c r="BN219" s="113"/>
    </row>
    <row r="220" spans="58:66" s="108" customFormat="1" x14ac:dyDescent="0.2">
      <c r="BF220" s="113"/>
      <c r="BG220" s="113"/>
      <c r="BH220" s="113"/>
      <c r="BI220" s="113"/>
      <c r="BJ220" s="113"/>
      <c r="BK220" s="113"/>
      <c r="BL220" s="113"/>
      <c r="BM220" s="113"/>
      <c r="BN220" s="113"/>
    </row>
    <row r="221" spans="58:66" s="108" customFormat="1" x14ac:dyDescent="0.2">
      <c r="BF221" s="113"/>
      <c r="BG221" s="113"/>
      <c r="BH221" s="113"/>
      <c r="BI221" s="113"/>
      <c r="BJ221" s="113"/>
      <c r="BK221" s="113"/>
      <c r="BL221" s="113"/>
      <c r="BM221" s="113"/>
      <c r="BN221" s="113"/>
    </row>
    <row r="222" spans="58:66" s="108" customFormat="1" x14ac:dyDescent="0.2">
      <c r="BF222" s="113"/>
      <c r="BG222" s="113"/>
      <c r="BH222" s="113"/>
      <c r="BI222" s="113"/>
      <c r="BJ222" s="113"/>
      <c r="BK222" s="113"/>
      <c r="BL222" s="113"/>
      <c r="BM222" s="113"/>
      <c r="BN222" s="113"/>
    </row>
    <row r="223" spans="58:66" s="108" customFormat="1" x14ac:dyDescent="0.2">
      <c r="BF223" s="113"/>
      <c r="BG223" s="113"/>
      <c r="BH223" s="113"/>
      <c r="BI223" s="113"/>
      <c r="BJ223" s="113"/>
      <c r="BK223" s="113"/>
      <c r="BL223" s="113"/>
      <c r="BM223" s="113"/>
      <c r="BN223" s="113"/>
    </row>
    <row r="224" spans="58:66" s="108" customFormat="1" x14ac:dyDescent="0.2">
      <c r="BF224" s="113"/>
      <c r="BG224" s="113"/>
      <c r="BH224" s="113"/>
      <c r="BI224" s="113"/>
      <c r="BJ224" s="113"/>
      <c r="BK224" s="113"/>
      <c r="BL224" s="113"/>
      <c r="BM224" s="113"/>
      <c r="BN224" s="113"/>
    </row>
    <row r="225" spans="58:66" s="108" customFormat="1" x14ac:dyDescent="0.2">
      <c r="BF225" s="113"/>
      <c r="BG225" s="113"/>
      <c r="BH225" s="113"/>
      <c r="BI225" s="113"/>
      <c r="BJ225" s="113"/>
      <c r="BK225" s="113"/>
      <c r="BL225" s="113"/>
      <c r="BM225" s="113"/>
      <c r="BN225" s="113"/>
    </row>
    <row r="226" spans="58:66" s="108" customFormat="1" x14ac:dyDescent="0.2">
      <c r="BF226" s="113"/>
      <c r="BG226" s="113"/>
      <c r="BH226" s="113"/>
      <c r="BI226" s="113"/>
      <c r="BJ226" s="113"/>
      <c r="BK226" s="113"/>
      <c r="BL226" s="113"/>
      <c r="BM226" s="113"/>
      <c r="BN226" s="113"/>
    </row>
    <row r="227" spans="58:66" s="108" customFormat="1" x14ac:dyDescent="0.2">
      <c r="BF227" s="113"/>
      <c r="BG227" s="113"/>
      <c r="BH227" s="113"/>
      <c r="BI227" s="113"/>
      <c r="BJ227" s="113"/>
      <c r="BK227" s="113"/>
      <c r="BL227" s="113"/>
      <c r="BM227" s="113"/>
      <c r="BN227" s="113"/>
    </row>
    <row r="228" spans="58:66" s="108" customFormat="1" x14ac:dyDescent="0.2">
      <c r="BF228" s="113"/>
      <c r="BG228" s="113"/>
      <c r="BH228" s="113"/>
      <c r="BI228" s="113"/>
      <c r="BJ228" s="113"/>
      <c r="BK228" s="113"/>
      <c r="BL228" s="113"/>
      <c r="BM228" s="113"/>
      <c r="BN228" s="113"/>
    </row>
    <row r="229" spans="58:66" s="108" customFormat="1" x14ac:dyDescent="0.2">
      <c r="BF229" s="113"/>
      <c r="BG229" s="113"/>
      <c r="BH229" s="113"/>
      <c r="BI229" s="113"/>
      <c r="BJ229" s="113"/>
      <c r="BK229" s="113"/>
      <c r="BL229" s="113"/>
      <c r="BM229" s="113"/>
      <c r="BN229" s="113"/>
    </row>
    <row r="230" spans="58:66" s="108" customFormat="1" x14ac:dyDescent="0.2">
      <c r="BF230" s="113"/>
      <c r="BG230" s="113"/>
      <c r="BH230" s="113"/>
      <c r="BI230" s="113"/>
      <c r="BJ230" s="113"/>
      <c r="BK230" s="113"/>
      <c r="BL230" s="113"/>
      <c r="BM230" s="113"/>
      <c r="BN230" s="113"/>
    </row>
    <row r="231" spans="58:66" s="108" customFormat="1" x14ac:dyDescent="0.2">
      <c r="BF231" s="113"/>
      <c r="BG231" s="113"/>
      <c r="BH231" s="113"/>
      <c r="BI231" s="113"/>
      <c r="BJ231" s="113"/>
      <c r="BK231" s="113"/>
      <c r="BL231" s="113"/>
      <c r="BM231" s="113"/>
      <c r="BN231" s="113"/>
    </row>
    <row r="232" spans="58:66" s="108" customFormat="1" x14ac:dyDescent="0.2">
      <c r="BF232" s="113"/>
      <c r="BG232" s="113"/>
      <c r="BH232" s="113"/>
      <c r="BI232" s="113"/>
      <c r="BJ232" s="113"/>
      <c r="BK232" s="113"/>
      <c r="BL232" s="113"/>
      <c r="BM232" s="113"/>
      <c r="BN232" s="113"/>
    </row>
    <row r="233" spans="58:66" s="108" customFormat="1" x14ac:dyDescent="0.2">
      <c r="BF233" s="113"/>
      <c r="BG233" s="113"/>
      <c r="BH233" s="113"/>
      <c r="BI233" s="113"/>
      <c r="BJ233" s="113"/>
      <c r="BK233" s="113"/>
      <c r="BL233" s="113"/>
      <c r="BM233" s="113"/>
      <c r="BN233" s="113"/>
    </row>
    <row r="234" spans="58:66" s="108" customFormat="1" x14ac:dyDescent="0.2">
      <c r="BF234" s="113"/>
      <c r="BG234" s="113"/>
      <c r="BH234" s="113"/>
      <c r="BI234" s="113"/>
      <c r="BJ234" s="113"/>
      <c r="BK234" s="113"/>
      <c r="BL234" s="113"/>
      <c r="BM234" s="113"/>
      <c r="BN234" s="113"/>
    </row>
    <row r="235" spans="58:66" s="108" customFormat="1" x14ac:dyDescent="0.2">
      <c r="BF235" s="113"/>
      <c r="BG235" s="113"/>
      <c r="BH235" s="113"/>
      <c r="BI235" s="113"/>
      <c r="BJ235" s="113"/>
      <c r="BK235" s="113"/>
      <c r="BL235" s="113"/>
      <c r="BM235" s="113"/>
      <c r="BN235" s="113"/>
    </row>
    <row r="236" spans="58:66" s="108" customFormat="1" x14ac:dyDescent="0.2">
      <c r="BF236" s="113"/>
      <c r="BG236" s="113"/>
      <c r="BH236" s="113"/>
      <c r="BI236" s="113"/>
      <c r="BJ236" s="113"/>
      <c r="BK236" s="113"/>
      <c r="BL236" s="113"/>
      <c r="BM236" s="113"/>
      <c r="BN236" s="113"/>
    </row>
    <row r="237" spans="58:66" s="108" customFormat="1" x14ac:dyDescent="0.2">
      <c r="BF237" s="113"/>
      <c r="BG237" s="113"/>
      <c r="BH237" s="113"/>
      <c r="BI237" s="113"/>
      <c r="BJ237" s="113"/>
      <c r="BK237" s="113"/>
      <c r="BL237" s="113"/>
      <c r="BM237" s="113"/>
      <c r="BN237" s="113"/>
    </row>
    <row r="238" spans="58:66" s="108" customFormat="1" x14ac:dyDescent="0.2">
      <c r="BF238" s="113"/>
      <c r="BG238" s="113"/>
      <c r="BH238" s="113"/>
      <c r="BI238" s="113"/>
      <c r="BJ238" s="113"/>
      <c r="BK238" s="113"/>
      <c r="BL238" s="113"/>
      <c r="BM238" s="113"/>
      <c r="BN238" s="113"/>
    </row>
    <row r="239" spans="58:66" s="108" customFormat="1" x14ac:dyDescent="0.2">
      <c r="BF239" s="113"/>
      <c r="BG239" s="113"/>
      <c r="BH239" s="113"/>
      <c r="BI239" s="113"/>
      <c r="BJ239" s="113"/>
      <c r="BK239" s="113"/>
      <c r="BL239" s="113"/>
      <c r="BM239" s="113"/>
      <c r="BN239" s="113"/>
    </row>
    <row r="240" spans="58:66" s="108" customFormat="1" x14ac:dyDescent="0.2">
      <c r="BF240" s="113"/>
      <c r="BG240" s="113"/>
      <c r="BH240" s="113"/>
      <c r="BI240" s="113"/>
      <c r="BJ240" s="113"/>
      <c r="BK240" s="113"/>
      <c r="BL240" s="113"/>
      <c r="BM240" s="113"/>
      <c r="BN240" s="113"/>
    </row>
    <row r="241" spans="58:66" s="108" customFormat="1" x14ac:dyDescent="0.2">
      <c r="BF241" s="113"/>
      <c r="BG241" s="113"/>
      <c r="BH241" s="113"/>
      <c r="BI241" s="113"/>
      <c r="BJ241" s="113"/>
      <c r="BK241" s="113"/>
      <c r="BL241" s="113"/>
      <c r="BM241" s="113"/>
      <c r="BN241" s="113"/>
    </row>
    <row r="242" spans="58:66" s="108" customFormat="1" x14ac:dyDescent="0.2">
      <c r="BF242" s="113"/>
      <c r="BG242" s="113"/>
      <c r="BH242" s="113"/>
      <c r="BI242" s="113"/>
      <c r="BJ242" s="113"/>
      <c r="BK242" s="113"/>
      <c r="BL242" s="113"/>
      <c r="BM242" s="113"/>
      <c r="BN242" s="113"/>
    </row>
    <row r="243" spans="58:66" s="108" customFormat="1" x14ac:dyDescent="0.2">
      <c r="BF243" s="113"/>
      <c r="BG243" s="113"/>
      <c r="BH243" s="113"/>
      <c r="BI243" s="113"/>
      <c r="BJ243" s="113"/>
      <c r="BK243" s="113"/>
      <c r="BL243" s="113"/>
      <c r="BM243" s="113"/>
      <c r="BN243" s="113"/>
    </row>
    <row r="244" spans="58:66" s="108" customFormat="1" x14ac:dyDescent="0.2">
      <c r="BF244" s="113"/>
      <c r="BG244" s="113"/>
      <c r="BH244" s="113"/>
      <c r="BI244" s="113"/>
      <c r="BJ244" s="113"/>
      <c r="BK244" s="113"/>
      <c r="BL244" s="113"/>
      <c r="BM244" s="113"/>
      <c r="BN244" s="113"/>
    </row>
    <row r="245" spans="58:66" s="108" customFormat="1" x14ac:dyDescent="0.2">
      <c r="BF245" s="113"/>
      <c r="BG245" s="113"/>
      <c r="BH245" s="113"/>
      <c r="BI245" s="113"/>
      <c r="BJ245" s="113"/>
      <c r="BK245" s="113"/>
      <c r="BL245" s="113"/>
      <c r="BM245" s="113"/>
      <c r="BN245" s="113"/>
    </row>
    <row r="246" spans="58:66" s="108" customFormat="1" x14ac:dyDescent="0.2">
      <c r="BF246" s="113"/>
      <c r="BG246" s="113"/>
      <c r="BH246" s="113"/>
      <c r="BI246" s="113"/>
      <c r="BJ246" s="113"/>
      <c r="BK246" s="113"/>
      <c r="BL246" s="113"/>
      <c r="BM246" s="113"/>
      <c r="BN246" s="113"/>
    </row>
    <row r="247" spans="58:66" s="108" customFormat="1" x14ac:dyDescent="0.2">
      <c r="BF247" s="113"/>
      <c r="BG247" s="113"/>
      <c r="BH247" s="113"/>
      <c r="BI247" s="113"/>
      <c r="BJ247" s="113"/>
      <c r="BK247" s="113"/>
      <c r="BL247" s="113"/>
      <c r="BM247" s="113"/>
      <c r="BN247" s="113"/>
    </row>
    <row r="248" spans="58:66" s="108" customFormat="1" x14ac:dyDescent="0.2">
      <c r="BF248" s="113"/>
      <c r="BG248" s="113"/>
      <c r="BH248" s="113"/>
      <c r="BI248" s="113"/>
      <c r="BJ248" s="113"/>
      <c r="BK248" s="113"/>
      <c r="BL248" s="113"/>
      <c r="BM248" s="113"/>
      <c r="BN248" s="113"/>
    </row>
    <row r="249" spans="58:66" s="108" customFormat="1" x14ac:dyDescent="0.2">
      <c r="BF249" s="113"/>
      <c r="BG249" s="113"/>
      <c r="BH249" s="113"/>
      <c r="BI249" s="113"/>
      <c r="BJ249" s="113"/>
      <c r="BK249" s="113"/>
      <c r="BL249" s="113"/>
      <c r="BM249" s="113"/>
      <c r="BN249" s="113"/>
    </row>
    <row r="250" spans="58:66" s="108" customFormat="1" x14ac:dyDescent="0.2">
      <c r="BF250" s="113"/>
      <c r="BG250" s="113"/>
      <c r="BH250" s="113"/>
      <c r="BI250" s="113"/>
      <c r="BJ250" s="113"/>
      <c r="BK250" s="113"/>
      <c r="BL250" s="113"/>
      <c r="BM250" s="113"/>
      <c r="BN250" s="113"/>
    </row>
    <row r="251" spans="58:66" s="108" customFormat="1" x14ac:dyDescent="0.2">
      <c r="BF251" s="113"/>
      <c r="BG251" s="113"/>
      <c r="BH251" s="113"/>
      <c r="BI251" s="113"/>
      <c r="BJ251" s="113"/>
      <c r="BK251" s="113"/>
      <c r="BL251" s="113"/>
      <c r="BM251" s="113"/>
      <c r="BN251" s="113"/>
    </row>
    <row r="252" spans="58:66" s="108" customFormat="1" x14ac:dyDescent="0.2">
      <c r="BF252" s="113"/>
      <c r="BG252" s="113"/>
      <c r="BH252" s="113"/>
      <c r="BI252" s="113"/>
      <c r="BJ252" s="113"/>
      <c r="BK252" s="113"/>
      <c r="BL252" s="113"/>
      <c r="BM252" s="113"/>
      <c r="BN252" s="113"/>
    </row>
    <row r="253" spans="58:66" s="108" customFormat="1" x14ac:dyDescent="0.2">
      <c r="BF253" s="113"/>
      <c r="BG253" s="113"/>
      <c r="BH253" s="113"/>
      <c r="BI253" s="113"/>
      <c r="BJ253" s="113"/>
      <c r="BK253" s="113"/>
      <c r="BL253" s="113"/>
      <c r="BM253" s="113"/>
      <c r="BN253" s="113"/>
    </row>
    <row r="254" spans="58:66" s="108" customFormat="1" x14ac:dyDescent="0.2">
      <c r="BF254" s="113"/>
      <c r="BG254" s="113"/>
      <c r="BH254" s="113"/>
      <c r="BI254" s="113"/>
      <c r="BJ254" s="113"/>
      <c r="BK254" s="113"/>
      <c r="BL254" s="113"/>
      <c r="BM254" s="113"/>
      <c r="BN254" s="113"/>
    </row>
    <row r="255" spans="58:66" s="108" customFormat="1" x14ac:dyDescent="0.2">
      <c r="BF255" s="113"/>
      <c r="BG255" s="113"/>
      <c r="BH255" s="113"/>
      <c r="BI255" s="113"/>
      <c r="BJ255" s="113"/>
      <c r="BK255" s="113"/>
      <c r="BL255" s="113"/>
      <c r="BM255" s="113"/>
      <c r="BN255" s="113"/>
    </row>
    <row r="256" spans="58:66" s="108" customFormat="1" x14ac:dyDescent="0.2">
      <c r="BF256" s="113"/>
      <c r="BG256" s="113"/>
      <c r="BH256" s="113"/>
      <c r="BI256" s="113"/>
      <c r="BJ256" s="113"/>
      <c r="BK256" s="113"/>
      <c r="BL256" s="113"/>
      <c r="BM256" s="113"/>
      <c r="BN256" s="113"/>
    </row>
    <row r="257" spans="58:66" s="108" customFormat="1" x14ac:dyDescent="0.2">
      <c r="BF257" s="113"/>
      <c r="BG257" s="113"/>
      <c r="BH257" s="113"/>
      <c r="BI257" s="113"/>
      <c r="BJ257" s="113"/>
      <c r="BK257" s="113"/>
      <c r="BL257" s="113"/>
      <c r="BM257" s="113"/>
      <c r="BN257" s="113"/>
    </row>
    <row r="258" spans="58:66" s="108" customFormat="1" x14ac:dyDescent="0.2">
      <c r="BF258" s="113"/>
      <c r="BG258" s="113"/>
      <c r="BH258" s="113"/>
      <c r="BI258" s="113"/>
      <c r="BJ258" s="113"/>
      <c r="BK258" s="113"/>
      <c r="BL258" s="113"/>
      <c r="BM258" s="113"/>
      <c r="BN258" s="113"/>
    </row>
    <row r="259" spans="58:66" s="108" customFormat="1" x14ac:dyDescent="0.2">
      <c r="BF259" s="113"/>
      <c r="BG259" s="113"/>
      <c r="BH259" s="113"/>
      <c r="BI259" s="113"/>
      <c r="BJ259" s="113"/>
      <c r="BK259" s="113"/>
      <c r="BL259" s="113"/>
      <c r="BM259" s="113"/>
      <c r="BN259" s="113"/>
    </row>
    <row r="260" spans="58:66" s="108" customFormat="1" x14ac:dyDescent="0.2">
      <c r="BF260" s="113"/>
      <c r="BG260" s="113"/>
      <c r="BH260" s="113"/>
      <c r="BI260" s="113"/>
      <c r="BJ260" s="113"/>
      <c r="BK260" s="113"/>
      <c r="BL260" s="113"/>
      <c r="BM260" s="113"/>
      <c r="BN260" s="113"/>
    </row>
    <row r="261" spans="58:66" s="108" customFormat="1" x14ac:dyDescent="0.2">
      <c r="BF261" s="113"/>
      <c r="BG261" s="113"/>
      <c r="BH261" s="113"/>
      <c r="BI261" s="113"/>
      <c r="BJ261" s="113"/>
      <c r="BK261" s="113"/>
      <c r="BL261" s="113"/>
      <c r="BM261" s="113"/>
      <c r="BN261" s="113"/>
    </row>
    <row r="262" spans="58:66" s="108" customFormat="1" x14ac:dyDescent="0.2">
      <c r="BF262" s="113"/>
      <c r="BG262" s="113"/>
      <c r="BH262" s="113"/>
      <c r="BI262" s="113"/>
      <c r="BJ262" s="113"/>
      <c r="BK262" s="113"/>
      <c r="BL262" s="113"/>
      <c r="BM262" s="113"/>
      <c r="BN262" s="113"/>
    </row>
    <row r="263" spans="58:66" s="108" customFormat="1" x14ac:dyDescent="0.2">
      <c r="BF263" s="113"/>
      <c r="BG263" s="113"/>
      <c r="BH263" s="113"/>
      <c r="BI263" s="113"/>
      <c r="BJ263" s="113"/>
      <c r="BK263" s="113"/>
      <c r="BL263" s="113"/>
      <c r="BM263" s="113"/>
      <c r="BN263" s="113"/>
    </row>
    <row r="264" spans="58:66" s="108" customFormat="1" x14ac:dyDescent="0.2">
      <c r="BF264" s="113"/>
      <c r="BG264" s="113"/>
      <c r="BH264" s="113"/>
      <c r="BI264" s="113"/>
      <c r="BJ264" s="113"/>
      <c r="BK264" s="113"/>
      <c r="BL264" s="113"/>
      <c r="BM264" s="113"/>
      <c r="BN264" s="113"/>
    </row>
    <row r="265" spans="58:66" s="108" customFormat="1" x14ac:dyDescent="0.2">
      <c r="BF265" s="113"/>
      <c r="BG265" s="113"/>
      <c r="BH265" s="113"/>
      <c r="BI265" s="113"/>
      <c r="BJ265" s="113"/>
      <c r="BK265" s="113"/>
      <c r="BL265" s="113"/>
      <c r="BM265" s="113"/>
      <c r="BN265" s="113"/>
    </row>
    <row r="266" spans="58:66" s="108" customFormat="1" x14ac:dyDescent="0.2">
      <c r="BF266" s="113"/>
      <c r="BG266" s="113"/>
      <c r="BH266" s="113"/>
      <c r="BI266" s="113"/>
      <c r="BJ266" s="113"/>
      <c r="BK266" s="113"/>
      <c r="BL266" s="113"/>
      <c r="BM266" s="113"/>
      <c r="BN266" s="113"/>
    </row>
    <row r="267" spans="58:66" s="108" customFormat="1" x14ac:dyDescent="0.2">
      <c r="BF267" s="113"/>
      <c r="BG267" s="113"/>
      <c r="BH267" s="113"/>
      <c r="BI267" s="113"/>
      <c r="BJ267" s="113"/>
      <c r="BK267" s="113"/>
      <c r="BL267" s="113"/>
      <c r="BM267" s="113"/>
      <c r="BN267" s="113"/>
    </row>
    <row r="268" spans="58:66" s="108" customFormat="1" x14ac:dyDescent="0.2">
      <c r="BF268" s="113"/>
      <c r="BG268" s="113"/>
      <c r="BH268" s="113"/>
      <c r="BI268" s="113"/>
      <c r="BJ268" s="113"/>
      <c r="BK268" s="113"/>
      <c r="BL268" s="113"/>
      <c r="BM268" s="113"/>
      <c r="BN268" s="113"/>
    </row>
    <row r="269" spans="58:66" s="108" customFormat="1" x14ac:dyDescent="0.2">
      <c r="BF269" s="113"/>
      <c r="BG269" s="113"/>
      <c r="BH269" s="113"/>
      <c r="BI269" s="113"/>
      <c r="BJ269" s="113"/>
      <c r="BK269" s="113"/>
      <c r="BL269" s="113"/>
      <c r="BM269" s="113"/>
      <c r="BN269" s="113"/>
    </row>
    <row r="270" spans="58:66" s="108" customFormat="1" x14ac:dyDescent="0.2">
      <c r="BF270" s="113"/>
      <c r="BG270" s="113"/>
      <c r="BH270" s="113"/>
      <c r="BI270" s="113"/>
      <c r="BJ270" s="113"/>
      <c r="BK270" s="113"/>
      <c r="BL270" s="113"/>
      <c r="BM270" s="113"/>
      <c r="BN270" s="113"/>
    </row>
    <row r="271" spans="58:66" s="108" customFormat="1" x14ac:dyDescent="0.2">
      <c r="BF271" s="113"/>
      <c r="BG271" s="113"/>
      <c r="BH271" s="113"/>
      <c r="BI271" s="113"/>
      <c r="BJ271" s="113"/>
      <c r="BK271" s="113"/>
      <c r="BL271" s="113"/>
      <c r="BM271" s="113"/>
      <c r="BN271" s="113"/>
    </row>
    <row r="272" spans="58:66" s="108" customFormat="1" x14ac:dyDescent="0.2">
      <c r="BF272" s="113"/>
      <c r="BG272" s="113"/>
      <c r="BH272" s="113"/>
      <c r="BI272" s="113"/>
      <c r="BJ272" s="113"/>
      <c r="BK272" s="113"/>
      <c r="BL272" s="113"/>
      <c r="BM272" s="113"/>
      <c r="BN272" s="113"/>
    </row>
    <row r="273" spans="58:66" s="108" customFormat="1" x14ac:dyDescent="0.2">
      <c r="BF273" s="113"/>
      <c r="BG273" s="113"/>
      <c r="BH273" s="113"/>
      <c r="BI273" s="113"/>
      <c r="BJ273" s="113"/>
      <c r="BK273" s="113"/>
      <c r="BL273" s="113"/>
      <c r="BM273" s="113"/>
      <c r="BN273" s="113"/>
    </row>
    <row r="274" spans="58:66" s="108" customFormat="1" x14ac:dyDescent="0.2">
      <c r="BF274" s="113"/>
      <c r="BG274" s="113"/>
      <c r="BH274" s="113"/>
      <c r="BI274" s="113"/>
      <c r="BJ274" s="113"/>
      <c r="BK274" s="113"/>
      <c r="BL274" s="113"/>
      <c r="BM274" s="113"/>
      <c r="BN274" s="113"/>
    </row>
    <row r="275" spans="58:66" s="108" customFormat="1" x14ac:dyDescent="0.2">
      <c r="BF275" s="113"/>
      <c r="BG275" s="113"/>
      <c r="BH275" s="113"/>
      <c r="BI275" s="113"/>
      <c r="BJ275" s="113"/>
      <c r="BK275" s="113"/>
      <c r="BL275" s="113"/>
      <c r="BM275" s="113"/>
      <c r="BN275" s="113"/>
    </row>
    <row r="276" spans="58:66" s="108" customFormat="1" x14ac:dyDescent="0.2">
      <c r="BF276" s="113"/>
      <c r="BG276" s="113"/>
      <c r="BH276" s="113"/>
      <c r="BI276" s="113"/>
      <c r="BJ276" s="113"/>
      <c r="BK276" s="113"/>
      <c r="BL276" s="113"/>
      <c r="BM276" s="113"/>
      <c r="BN276" s="113"/>
    </row>
    <row r="277" spans="58:66" s="108" customFormat="1" x14ac:dyDescent="0.2">
      <c r="BF277" s="113"/>
      <c r="BG277" s="113"/>
      <c r="BH277" s="113"/>
      <c r="BI277" s="113"/>
      <c r="BJ277" s="113"/>
      <c r="BK277" s="113"/>
      <c r="BL277" s="113"/>
      <c r="BM277" s="113"/>
      <c r="BN277" s="113"/>
    </row>
    <row r="278" spans="58:66" s="108" customFormat="1" x14ac:dyDescent="0.2">
      <c r="BF278" s="113"/>
      <c r="BG278" s="113"/>
      <c r="BH278" s="113"/>
      <c r="BI278" s="113"/>
      <c r="BJ278" s="113"/>
      <c r="BK278" s="113"/>
      <c r="BL278" s="113"/>
      <c r="BM278" s="113"/>
      <c r="BN278" s="113"/>
    </row>
    <row r="279" spans="58:66" s="108" customFormat="1" x14ac:dyDescent="0.2">
      <c r="BF279" s="113"/>
      <c r="BG279" s="113"/>
      <c r="BH279" s="113"/>
      <c r="BI279" s="113"/>
      <c r="BJ279" s="113"/>
      <c r="BK279" s="113"/>
      <c r="BL279" s="113"/>
      <c r="BM279" s="113"/>
      <c r="BN279" s="113"/>
    </row>
    <row r="280" spans="58:66" s="108" customFormat="1" x14ac:dyDescent="0.2">
      <c r="BF280" s="113"/>
      <c r="BG280" s="113"/>
      <c r="BH280" s="113"/>
      <c r="BI280" s="113"/>
      <c r="BJ280" s="113"/>
      <c r="BK280" s="113"/>
      <c r="BL280" s="113"/>
      <c r="BM280" s="113"/>
      <c r="BN280" s="113"/>
    </row>
    <row r="281" spans="58:66" s="108" customFormat="1" x14ac:dyDescent="0.2">
      <c r="BF281" s="113"/>
      <c r="BG281" s="113"/>
      <c r="BH281" s="113"/>
      <c r="BI281" s="113"/>
      <c r="BJ281" s="113"/>
      <c r="BK281" s="113"/>
      <c r="BL281" s="113"/>
      <c r="BM281" s="113"/>
      <c r="BN281" s="113"/>
    </row>
    <row r="282" spans="58:66" s="108" customFormat="1" x14ac:dyDescent="0.2">
      <c r="BF282" s="113"/>
      <c r="BG282" s="113"/>
      <c r="BH282" s="113"/>
      <c r="BI282" s="113"/>
      <c r="BJ282" s="113"/>
      <c r="BK282" s="113"/>
      <c r="BL282" s="113"/>
      <c r="BM282" s="113"/>
      <c r="BN282" s="113"/>
    </row>
    <row r="283" spans="58:66" s="108" customFormat="1" x14ac:dyDescent="0.2">
      <c r="BF283" s="113"/>
      <c r="BG283" s="113"/>
      <c r="BH283" s="113"/>
      <c r="BI283" s="113"/>
      <c r="BJ283" s="113"/>
      <c r="BK283" s="113"/>
      <c r="BL283" s="113"/>
      <c r="BM283" s="113"/>
      <c r="BN283" s="113"/>
    </row>
    <row r="284" spans="58:66" s="108" customFormat="1" x14ac:dyDescent="0.2">
      <c r="BF284" s="113"/>
      <c r="BG284" s="113"/>
      <c r="BH284" s="113"/>
      <c r="BI284" s="113"/>
      <c r="BJ284" s="113"/>
      <c r="BK284" s="113"/>
      <c r="BL284" s="113"/>
      <c r="BM284" s="113"/>
      <c r="BN284" s="113"/>
    </row>
    <row r="285" spans="58:66" s="108" customFormat="1" x14ac:dyDescent="0.2">
      <c r="BF285" s="113"/>
      <c r="BG285" s="113"/>
      <c r="BH285" s="113"/>
      <c r="BI285" s="113"/>
      <c r="BJ285" s="113"/>
      <c r="BK285" s="113"/>
      <c r="BL285" s="113"/>
      <c r="BM285" s="113"/>
      <c r="BN285" s="113"/>
    </row>
    <row r="286" spans="58:66" s="108" customFormat="1" x14ac:dyDescent="0.2">
      <c r="BF286" s="113"/>
      <c r="BG286" s="113"/>
      <c r="BH286" s="113"/>
      <c r="BI286" s="113"/>
      <c r="BJ286" s="113"/>
      <c r="BK286" s="113"/>
      <c r="BL286" s="113"/>
      <c r="BM286" s="113"/>
      <c r="BN286" s="113"/>
    </row>
    <row r="287" spans="58:66" s="108" customFormat="1" x14ac:dyDescent="0.2">
      <c r="BF287" s="113"/>
      <c r="BG287" s="113"/>
      <c r="BH287" s="113"/>
      <c r="BI287" s="113"/>
      <c r="BJ287" s="113"/>
      <c r="BK287" s="113"/>
      <c r="BL287" s="113"/>
      <c r="BM287" s="113"/>
      <c r="BN287" s="113"/>
    </row>
    <row r="288" spans="58:66" s="108" customFormat="1" x14ac:dyDescent="0.2">
      <c r="BF288" s="113"/>
      <c r="BG288" s="113"/>
      <c r="BH288" s="113"/>
      <c r="BI288" s="113"/>
      <c r="BJ288" s="113"/>
      <c r="BK288" s="113"/>
      <c r="BL288" s="113"/>
      <c r="BM288" s="113"/>
      <c r="BN288" s="113"/>
    </row>
    <row r="289" spans="58:66" s="108" customFormat="1" x14ac:dyDescent="0.2">
      <c r="BF289" s="113"/>
      <c r="BG289" s="113"/>
      <c r="BH289" s="113"/>
      <c r="BI289" s="113"/>
      <c r="BJ289" s="113"/>
      <c r="BK289" s="113"/>
      <c r="BL289" s="113"/>
      <c r="BM289" s="113"/>
      <c r="BN289" s="113"/>
    </row>
    <row r="290" spans="58:66" s="108" customFormat="1" x14ac:dyDescent="0.2">
      <c r="BF290" s="113"/>
      <c r="BG290" s="113"/>
      <c r="BH290" s="113"/>
      <c r="BI290" s="113"/>
      <c r="BJ290" s="113"/>
      <c r="BK290" s="113"/>
      <c r="BL290" s="113"/>
      <c r="BM290" s="113"/>
      <c r="BN290" s="113"/>
    </row>
    <row r="291" spans="58:66" s="108" customFormat="1" x14ac:dyDescent="0.2">
      <c r="BF291" s="113"/>
      <c r="BG291" s="113"/>
      <c r="BH291" s="113"/>
      <c r="BI291" s="113"/>
      <c r="BJ291" s="113"/>
      <c r="BK291" s="113"/>
      <c r="BL291" s="113"/>
      <c r="BM291" s="113"/>
      <c r="BN291" s="113"/>
    </row>
    <row r="292" spans="58:66" s="108" customFormat="1" x14ac:dyDescent="0.2">
      <c r="BF292" s="113"/>
      <c r="BG292" s="113"/>
      <c r="BH292" s="113"/>
      <c r="BI292" s="113"/>
      <c r="BJ292" s="113"/>
      <c r="BK292" s="113"/>
      <c r="BL292" s="113"/>
      <c r="BM292" s="113"/>
      <c r="BN292" s="113"/>
    </row>
    <row r="293" spans="58:66" s="108" customFormat="1" x14ac:dyDescent="0.2">
      <c r="BF293" s="113"/>
      <c r="BG293" s="113"/>
      <c r="BH293" s="113"/>
      <c r="BI293" s="113"/>
      <c r="BJ293" s="113"/>
      <c r="BK293" s="113"/>
      <c r="BL293" s="113"/>
      <c r="BM293" s="113"/>
      <c r="BN293" s="113"/>
    </row>
    <row r="294" spans="58:66" s="108" customFormat="1" x14ac:dyDescent="0.2">
      <c r="BF294" s="113"/>
      <c r="BG294" s="113"/>
      <c r="BH294" s="113"/>
      <c r="BI294" s="113"/>
      <c r="BJ294" s="113"/>
      <c r="BK294" s="113"/>
      <c r="BL294" s="113"/>
      <c r="BM294" s="113"/>
      <c r="BN294" s="113"/>
    </row>
    <row r="295" spans="58:66" s="108" customFormat="1" x14ac:dyDescent="0.2">
      <c r="BF295" s="113"/>
      <c r="BG295" s="113"/>
      <c r="BH295" s="113"/>
      <c r="BI295" s="113"/>
      <c r="BJ295" s="113"/>
      <c r="BK295" s="113"/>
      <c r="BL295" s="113"/>
      <c r="BM295" s="113"/>
      <c r="BN295" s="113"/>
    </row>
    <row r="296" spans="58:66" s="108" customFormat="1" x14ac:dyDescent="0.2">
      <c r="BF296" s="113"/>
      <c r="BG296" s="113"/>
      <c r="BH296" s="113"/>
      <c r="BI296" s="113"/>
      <c r="BJ296" s="113"/>
      <c r="BK296" s="113"/>
      <c r="BL296" s="113"/>
      <c r="BM296" s="113"/>
      <c r="BN296" s="113"/>
    </row>
    <row r="297" spans="58:66" s="108" customFormat="1" x14ac:dyDescent="0.2">
      <c r="BF297" s="113"/>
      <c r="BG297" s="113"/>
      <c r="BH297" s="113"/>
      <c r="BI297" s="113"/>
      <c r="BJ297" s="113"/>
      <c r="BK297" s="113"/>
      <c r="BL297" s="113"/>
      <c r="BM297" s="113"/>
      <c r="BN297" s="113"/>
    </row>
    <row r="298" spans="58:66" s="108" customFormat="1" x14ac:dyDescent="0.2">
      <c r="BF298" s="113"/>
      <c r="BG298" s="113"/>
      <c r="BH298" s="113"/>
      <c r="BI298" s="113"/>
      <c r="BJ298" s="113"/>
      <c r="BK298" s="113"/>
      <c r="BL298" s="113"/>
      <c r="BM298" s="113"/>
      <c r="BN298" s="113"/>
    </row>
    <row r="299" spans="58:66" s="108" customFormat="1" x14ac:dyDescent="0.2">
      <c r="BF299" s="113"/>
      <c r="BG299" s="113"/>
      <c r="BH299" s="113"/>
      <c r="BI299" s="113"/>
      <c r="BJ299" s="113"/>
      <c r="BK299" s="113"/>
      <c r="BL299" s="113"/>
      <c r="BM299" s="113"/>
      <c r="BN299" s="113"/>
    </row>
    <row r="300" spans="58:66" s="108" customFormat="1" x14ac:dyDescent="0.2">
      <c r="BF300" s="113"/>
      <c r="BG300" s="113"/>
      <c r="BH300" s="113"/>
      <c r="BI300" s="113"/>
      <c r="BJ300" s="113"/>
      <c r="BK300" s="113"/>
      <c r="BL300" s="113"/>
      <c r="BM300" s="113"/>
      <c r="BN300" s="113"/>
    </row>
    <row r="301" spans="58:66" s="108" customFormat="1" x14ac:dyDescent="0.2">
      <c r="BF301" s="113"/>
      <c r="BG301" s="113"/>
      <c r="BH301" s="113"/>
      <c r="BI301" s="113"/>
      <c r="BJ301" s="113"/>
      <c r="BK301" s="113"/>
      <c r="BL301" s="113"/>
      <c r="BM301" s="113"/>
      <c r="BN301" s="113"/>
    </row>
    <row r="302" spans="58:66" s="108" customFormat="1" x14ac:dyDescent="0.2">
      <c r="BF302" s="113"/>
      <c r="BG302" s="113"/>
      <c r="BH302" s="113"/>
      <c r="BI302" s="113"/>
      <c r="BJ302" s="113"/>
      <c r="BK302" s="113"/>
      <c r="BL302" s="113"/>
      <c r="BM302" s="113"/>
      <c r="BN302" s="113"/>
    </row>
    <row r="303" spans="58:66" s="108" customFormat="1" x14ac:dyDescent="0.2">
      <c r="BF303" s="113"/>
      <c r="BG303" s="113"/>
      <c r="BH303" s="113"/>
      <c r="BI303" s="113"/>
      <c r="BJ303" s="113"/>
      <c r="BK303" s="113"/>
      <c r="BL303" s="113"/>
      <c r="BM303" s="113"/>
      <c r="BN303" s="113"/>
    </row>
    <row r="304" spans="58:66" s="108" customFormat="1" x14ac:dyDescent="0.2">
      <c r="BF304" s="113"/>
      <c r="BG304" s="113"/>
      <c r="BH304" s="113"/>
      <c r="BI304" s="113"/>
      <c r="BJ304" s="113"/>
      <c r="BK304" s="113"/>
      <c r="BL304" s="113"/>
      <c r="BM304" s="113"/>
      <c r="BN304" s="113"/>
    </row>
    <row r="305" spans="58:66" s="108" customFormat="1" x14ac:dyDescent="0.2">
      <c r="BF305" s="113"/>
      <c r="BG305" s="113"/>
      <c r="BH305" s="113"/>
      <c r="BI305" s="113"/>
      <c r="BJ305" s="113"/>
      <c r="BK305" s="113"/>
      <c r="BL305" s="113"/>
      <c r="BM305" s="113"/>
      <c r="BN305" s="113"/>
    </row>
    <row r="306" spans="58:66" s="108" customFormat="1" x14ac:dyDescent="0.2">
      <c r="BF306" s="113"/>
      <c r="BG306" s="113"/>
      <c r="BH306" s="113"/>
      <c r="BI306" s="113"/>
      <c r="BJ306" s="113"/>
      <c r="BK306" s="113"/>
      <c r="BL306" s="113"/>
      <c r="BM306" s="113"/>
      <c r="BN306" s="113"/>
    </row>
    <row r="307" spans="58:66" s="108" customFormat="1" x14ac:dyDescent="0.2">
      <c r="BF307" s="113"/>
      <c r="BG307" s="113"/>
      <c r="BH307" s="113"/>
      <c r="BI307" s="113"/>
      <c r="BJ307" s="113"/>
      <c r="BK307" s="113"/>
      <c r="BL307" s="113"/>
      <c r="BM307" s="113"/>
      <c r="BN307" s="113"/>
    </row>
    <row r="308" spans="58:66" s="108" customFormat="1" x14ac:dyDescent="0.2">
      <c r="BF308" s="113"/>
      <c r="BG308" s="113"/>
      <c r="BH308" s="113"/>
      <c r="BI308" s="113"/>
      <c r="BJ308" s="113"/>
      <c r="BK308" s="113"/>
      <c r="BL308" s="113"/>
      <c r="BM308" s="113"/>
      <c r="BN308" s="113"/>
    </row>
    <row r="309" spans="58:66" s="108" customFormat="1" x14ac:dyDescent="0.2">
      <c r="BF309" s="113"/>
      <c r="BG309" s="113"/>
      <c r="BH309" s="113"/>
      <c r="BI309" s="113"/>
      <c r="BJ309" s="113"/>
      <c r="BK309" s="113"/>
      <c r="BL309" s="113"/>
      <c r="BM309" s="113"/>
      <c r="BN309" s="113"/>
    </row>
    <row r="310" spans="58:66" s="108" customFormat="1" x14ac:dyDescent="0.2">
      <c r="BF310" s="113"/>
      <c r="BG310" s="113"/>
      <c r="BH310" s="113"/>
      <c r="BI310" s="113"/>
      <c r="BJ310" s="113"/>
      <c r="BK310" s="113"/>
      <c r="BL310" s="113"/>
      <c r="BM310" s="113"/>
      <c r="BN310" s="113"/>
    </row>
    <row r="311" spans="58:66" s="108" customFormat="1" x14ac:dyDescent="0.2">
      <c r="BF311" s="113"/>
      <c r="BG311" s="113"/>
      <c r="BH311" s="113"/>
      <c r="BI311" s="113"/>
      <c r="BJ311" s="113"/>
      <c r="BK311" s="113"/>
      <c r="BL311" s="113"/>
      <c r="BM311" s="113"/>
      <c r="BN311" s="113"/>
    </row>
    <row r="312" spans="58:66" s="108" customFormat="1" x14ac:dyDescent="0.2">
      <c r="BF312" s="113"/>
      <c r="BG312" s="113"/>
      <c r="BH312" s="113"/>
      <c r="BI312" s="113"/>
      <c r="BJ312" s="113"/>
      <c r="BK312" s="113"/>
      <c r="BL312" s="113"/>
      <c r="BM312" s="113"/>
      <c r="BN312" s="113"/>
    </row>
    <row r="313" spans="58:66" s="108" customFormat="1" x14ac:dyDescent="0.2">
      <c r="BF313" s="113"/>
      <c r="BG313" s="113"/>
      <c r="BH313" s="113"/>
      <c r="BI313" s="113"/>
      <c r="BJ313" s="113"/>
      <c r="BK313" s="113"/>
      <c r="BL313" s="113"/>
      <c r="BM313" s="113"/>
      <c r="BN313" s="113"/>
    </row>
    <row r="314" spans="58:66" s="108" customFormat="1" x14ac:dyDescent="0.2">
      <c r="BF314" s="113"/>
      <c r="BG314" s="113"/>
      <c r="BH314" s="113"/>
      <c r="BI314" s="113"/>
      <c r="BJ314" s="113"/>
      <c r="BK314" s="113"/>
      <c r="BL314" s="113"/>
      <c r="BM314" s="113"/>
      <c r="BN314" s="113"/>
    </row>
    <row r="315" spans="58:66" s="108" customFormat="1" x14ac:dyDescent="0.2">
      <c r="BF315" s="113"/>
      <c r="BG315" s="113"/>
      <c r="BH315" s="113"/>
      <c r="BI315" s="113"/>
      <c r="BJ315" s="113"/>
      <c r="BK315" s="113"/>
      <c r="BL315" s="113"/>
      <c r="BM315" s="113"/>
      <c r="BN315" s="113"/>
    </row>
    <row r="316" spans="58:66" s="108" customFormat="1" x14ac:dyDescent="0.2">
      <c r="BF316" s="113"/>
      <c r="BG316" s="113"/>
      <c r="BH316" s="113"/>
      <c r="BI316" s="113"/>
      <c r="BJ316" s="113"/>
      <c r="BK316" s="113"/>
      <c r="BL316" s="113"/>
      <c r="BM316" s="113"/>
      <c r="BN316" s="113"/>
    </row>
    <row r="317" spans="58:66" s="108" customFormat="1" x14ac:dyDescent="0.2">
      <c r="BF317" s="113"/>
      <c r="BG317" s="113"/>
      <c r="BH317" s="113"/>
      <c r="BI317" s="113"/>
      <c r="BJ317" s="113"/>
      <c r="BK317" s="113"/>
      <c r="BL317" s="113"/>
      <c r="BM317" s="113"/>
      <c r="BN317" s="113"/>
    </row>
    <row r="318" spans="58:66" s="108" customFormat="1" x14ac:dyDescent="0.2">
      <c r="BF318" s="113"/>
      <c r="BG318" s="113"/>
      <c r="BH318" s="113"/>
      <c r="BI318" s="113"/>
      <c r="BJ318" s="113"/>
      <c r="BK318" s="113"/>
      <c r="BL318" s="113"/>
      <c r="BM318" s="113"/>
      <c r="BN318" s="113"/>
    </row>
    <row r="319" spans="58:66" s="108" customFormat="1" x14ac:dyDescent="0.2">
      <c r="BF319" s="113"/>
      <c r="BG319" s="113"/>
      <c r="BH319" s="113"/>
      <c r="BI319" s="113"/>
      <c r="BJ319" s="113"/>
      <c r="BK319" s="113"/>
      <c r="BL319" s="113"/>
      <c r="BM319" s="113"/>
      <c r="BN319" s="113"/>
    </row>
    <row r="320" spans="58:66" s="108" customFormat="1" x14ac:dyDescent="0.2">
      <c r="BF320" s="113"/>
      <c r="BG320" s="113"/>
      <c r="BH320" s="113"/>
      <c r="BI320" s="113"/>
      <c r="BJ320" s="113"/>
      <c r="BK320" s="113"/>
      <c r="BL320" s="113"/>
      <c r="BM320" s="113"/>
      <c r="BN320" s="113"/>
    </row>
    <row r="321" spans="58:66" s="108" customFormat="1" x14ac:dyDescent="0.2">
      <c r="BF321" s="113"/>
      <c r="BG321" s="113"/>
      <c r="BH321" s="113"/>
      <c r="BI321" s="113"/>
      <c r="BJ321" s="113"/>
      <c r="BK321" s="113"/>
      <c r="BL321" s="113"/>
      <c r="BM321" s="113"/>
      <c r="BN321" s="113"/>
    </row>
    <row r="322" spans="58:66" s="108" customFormat="1" x14ac:dyDescent="0.2">
      <c r="BF322" s="113"/>
      <c r="BG322" s="113"/>
      <c r="BH322" s="113"/>
      <c r="BI322" s="113"/>
      <c r="BJ322" s="113"/>
      <c r="BK322" s="113"/>
      <c r="BL322" s="113"/>
      <c r="BM322" s="113"/>
      <c r="BN322" s="113"/>
    </row>
    <row r="323" spans="58:66" s="108" customFormat="1" x14ac:dyDescent="0.2">
      <c r="BF323" s="113"/>
      <c r="BG323" s="113"/>
      <c r="BH323" s="113"/>
      <c r="BI323" s="113"/>
      <c r="BJ323" s="113"/>
      <c r="BK323" s="113"/>
      <c r="BL323" s="113"/>
      <c r="BM323" s="113"/>
      <c r="BN323" s="113"/>
    </row>
    <row r="324" spans="58:66" s="108" customFormat="1" x14ac:dyDescent="0.2">
      <c r="BF324" s="113"/>
      <c r="BG324" s="113"/>
      <c r="BH324" s="113"/>
      <c r="BI324" s="113"/>
      <c r="BJ324" s="113"/>
      <c r="BK324" s="113"/>
      <c r="BL324" s="113"/>
      <c r="BM324" s="113"/>
      <c r="BN324" s="113"/>
    </row>
    <row r="325" spans="58:66" s="108" customFormat="1" x14ac:dyDescent="0.2">
      <c r="BF325" s="113"/>
      <c r="BG325" s="113"/>
      <c r="BH325" s="113"/>
      <c r="BI325" s="113"/>
      <c r="BJ325" s="113"/>
      <c r="BK325" s="113"/>
      <c r="BL325" s="113"/>
      <c r="BM325" s="113"/>
      <c r="BN325" s="113"/>
    </row>
    <row r="326" spans="58:66" s="108" customFormat="1" x14ac:dyDescent="0.2">
      <c r="BF326" s="113"/>
      <c r="BG326" s="113"/>
      <c r="BH326" s="113"/>
      <c r="BI326" s="113"/>
      <c r="BJ326" s="113"/>
      <c r="BK326" s="113"/>
      <c r="BL326" s="113"/>
      <c r="BM326" s="113"/>
      <c r="BN326" s="113"/>
    </row>
    <row r="327" spans="58:66" s="108" customFormat="1" x14ac:dyDescent="0.2">
      <c r="BF327" s="113"/>
      <c r="BG327" s="113"/>
      <c r="BH327" s="113"/>
      <c r="BI327" s="113"/>
      <c r="BJ327" s="113"/>
      <c r="BK327" s="113"/>
      <c r="BL327" s="113"/>
      <c r="BM327" s="113"/>
      <c r="BN327" s="113"/>
    </row>
    <row r="328" spans="58:66" s="108" customFormat="1" x14ac:dyDescent="0.2">
      <c r="BF328" s="113"/>
      <c r="BG328" s="113"/>
      <c r="BH328" s="113"/>
      <c r="BI328" s="113"/>
      <c r="BJ328" s="113"/>
      <c r="BK328" s="113"/>
      <c r="BL328" s="113"/>
      <c r="BM328" s="113"/>
      <c r="BN328" s="113"/>
    </row>
    <row r="329" spans="58:66" s="108" customFormat="1" x14ac:dyDescent="0.2">
      <c r="BF329" s="113"/>
      <c r="BG329" s="113"/>
      <c r="BH329" s="113"/>
      <c r="BI329" s="113"/>
      <c r="BJ329" s="113"/>
      <c r="BK329" s="113"/>
      <c r="BL329" s="113"/>
      <c r="BM329" s="113"/>
      <c r="BN329" s="113"/>
    </row>
    <row r="330" spans="58:66" s="108" customFormat="1" x14ac:dyDescent="0.2">
      <c r="BF330" s="113"/>
      <c r="BG330" s="113"/>
      <c r="BH330" s="113"/>
      <c r="BI330" s="113"/>
      <c r="BJ330" s="113"/>
      <c r="BK330" s="113"/>
      <c r="BL330" s="113"/>
      <c r="BM330" s="113"/>
      <c r="BN330" s="113"/>
    </row>
    <row r="331" spans="58:66" s="108" customFormat="1" x14ac:dyDescent="0.2">
      <c r="BF331" s="113"/>
      <c r="BG331" s="113"/>
      <c r="BH331" s="113"/>
      <c r="BI331" s="113"/>
      <c r="BJ331" s="113"/>
      <c r="BK331" s="113"/>
      <c r="BL331" s="113"/>
      <c r="BM331" s="113"/>
      <c r="BN331" s="113"/>
    </row>
    <row r="332" spans="58:66" s="108" customFormat="1" x14ac:dyDescent="0.2">
      <c r="BF332" s="113"/>
      <c r="BG332" s="113"/>
      <c r="BH332" s="113"/>
      <c r="BI332" s="113"/>
      <c r="BJ332" s="113"/>
      <c r="BK332" s="113"/>
      <c r="BL332" s="113"/>
      <c r="BM332" s="113"/>
      <c r="BN332" s="113"/>
    </row>
    <row r="333" spans="58:66" s="108" customFormat="1" x14ac:dyDescent="0.2">
      <c r="BF333" s="113"/>
      <c r="BG333" s="113"/>
      <c r="BH333" s="113"/>
      <c r="BI333" s="113"/>
      <c r="BJ333" s="113"/>
      <c r="BK333" s="113"/>
      <c r="BL333" s="113"/>
      <c r="BM333" s="113"/>
      <c r="BN333" s="113"/>
    </row>
    <row r="334" spans="58:66" s="108" customFormat="1" x14ac:dyDescent="0.2">
      <c r="BF334" s="113"/>
      <c r="BG334" s="113"/>
      <c r="BH334" s="113"/>
      <c r="BI334" s="113"/>
      <c r="BJ334" s="113"/>
      <c r="BK334" s="113"/>
      <c r="BL334" s="113"/>
      <c r="BM334" s="113"/>
      <c r="BN334" s="113"/>
    </row>
    <row r="335" spans="58:66" s="108" customFormat="1" x14ac:dyDescent="0.2">
      <c r="BF335" s="113"/>
      <c r="BG335" s="113"/>
      <c r="BH335" s="113"/>
      <c r="BI335" s="113"/>
      <c r="BJ335" s="113"/>
      <c r="BK335" s="113"/>
      <c r="BL335" s="113"/>
      <c r="BM335" s="113"/>
      <c r="BN335" s="113"/>
    </row>
    <row r="336" spans="58:66" s="108" customFormat="1" x14ac:dyDescent="0.2">
      <c r="BF336" s="113"/>
      <c r="BG336" s="113"/>
      <c r="BH336" s="113"/>
      <c r="BI336" s="113"/>
      <c r="BJ336" s="113"/>
      <c r="BK336" s="113"/>
      <c r="BL336" s="113"/>
      <c r="BM336" s="113"/>
      <c r="BN336" s="113"/>
    </row>
    <row r="337" spans="58:66" s="108" customFormat="1" x14ac:dyDescent="0.2">
      <c r="BF337" s="113"/>
      <c r="BG337" s="113"/>
      <c r="BH337" s="113"/>
      <c r="BI337" s="113"/>
      <c r="BJ337" s="113"/>
      <c r="BK337" s="113"/>
      <c r="BL337" s="113"/>
      <c r="BM337" s="113"/>
      <c r="BN337" s="113"/>
    </row>
    <row r="338" spans="58:66" s="108" customFormat="1" x14ac:dyDescent="0.2">
      <c r="BF338" s="113"/>
      <c r="BG338" s="113"/>
      <c r="BH338" s="113"/>
      <c r="BI338" s="113"/>
      <c r="BJ338" s="113"/>
      <c r="BK338" s="113"/>
      <c r="BL338" s="113"/>
      <c r="BM338" s="113"/>
      <c r="BN338" s="113"/>
    </row>
    <row r="339" spans="58:66" s="108" customFormat="1" x14ac:dyDescent="0.2">
      <c r="BF339" s="113"/>
      <c r="BG339" s="113"/>
      <c r="BH339" s="113"/>
      <c r="BI339" s="113"/>
      <c r="BJ339" s="113"/>
      <c r="BK339" s="113"/>
      <c r="BL339" s="113"/>
      <c r="BM339" s="113"/>
      <c r="BN339" s="113"/>
    </row>
    <row r="340" spans="58:66" s="108" customFormat="1" x14ac:dyDescent="0.2">
      <c r="BF340" s="113"/>
      <c r="BG340" s="113"/>
      <c r="BH340" s="113"/>
      <c r="BI340" s="113"/>
      <c r="BJ340" s="113"/>
      <c r="BK340" s="113"/>
      <c r="BL340" s="113"/>
      <c r="BM340" s="113"/>
      <c r="BN340" s="113"/>
    </row>
    <row r="341" spans="58:66" s="108" customFormat="1" x14ac:dyDescent="0.2">
      <c r="BF341" s="113"/>
      <c r="BG341" s="113"/>
      <c r="BH341" s="113"/>
      <c r="BI341" s="113"/>
      <c r="BJ341" s="113"/>
      <c r="BK341" s="113"/>
      <c r="BL341" s="113"/>
      <c r="BM341" s="113"/>
      <c r="BN341" s="113"/>
    </row>
    <row r="342" spans="58:66" s="108" customFormat="1" x14ac:dyDescent="0.2">
      <c r="BF342" s="113"/>
      <c r="BG342" s="113"/>
      <c r="BH342" s="113"/>
      <c r="BI342" s="113"/>
      <c r="BJ342" s="113"/>
      <c r="BK342" s="113"/>
      <c r="BL342" s="113"/>
      <c r="BM342" s="113"/>
      <c r="BN342" s="113"/>
    </row>
    <row r="343" spans="58:66" s="108" customFormat="1" x14ac:dyDescent="0.2">
      <c r="BF343" s="113"/>
      <c r="BG343" s="113"/>
      <c r="BH343" s="113"/>
      <c r="BI343" s="113"/>
      <c r="BJ343" s="113"/>
      <c r="BK343" s="113"/>
      <c r="BL343" s="113"/>
      <c r="BM343" s="113"/>
      <c r="BN343" s="113"/>
    </row>
    <row r="344" spans="58:66" s="108" customFormat="1" x14ac:dyDescent="0.2">
      <c r="BF344" s="113"/>
      <c r="BG344" s="113"/>
      <c r="BH344" s="113"/>
      <c r="BI344" s="113"/>
      <c r="BJ344" s="113"/>
      <c r="BK344" s="113"/>
      <c r="BL344" s="113"/>
      <c r="BM344" s="113"/>
      <c r="BN344" s="113"/>
    </row>
    <row r="345" spans="58:66" s="108" customFormat="1" x14ac:dyDescent="0.2">
      <c r="BF345" s="113"/>
      <c r="BG345" s="113"/>
      <c r="BH345" s="113"/>
      <c r="BI345" s="113"/>
      <c r="BJ345" s="113"/>
      <c r="BK345" s="113"/>
      <c r="BL345" s="113"/>
      <c r="BM345" s="113"/>
      <c r="BN345" s="113"/>
    </row>
    <row r="346" spans="58:66" s="108" customFormat="1" x14ac:dyDescent="0.2">
      <c r="BF346" s="113"/>
      <c r="BG346" s="113"/>
      <c r="BH346" s="113"/>
      <c r="BI346" s="113"/>
      <c r="BJ346" s="113"/>
      <c r="BK346" s="113"/>
      <c r="BL346" s="113"/>
      <c r="BM346" s="113"/>
      <c r="BN346" s="113"/>
    </row>
    <row r="347" spans="58:66" s="108" customFormat="1" x14ac:dyDescent="0.2">
      <c r="BF347" s="113"/>
      <c r="BG347" s="113"/>
      <c r="BH347" s="113"/>
      <c r="BI347" s="113"/>
      <c r="BJ347" s="113"/>
      <c r="BK347" s="113"/>
      <c r="BL347" s="113"/>
      <c r="BM347" s="113"/>
      <c r="BN347" s="113"/>
    </row>
    <row r="348" spans="58:66" s="108" customFormat="1" x14ac:dyDescent="0.2">
      <c r="BF348" s="113"/>
      <c r="BG348" s="113"/>
      <c r="BH348" s="113"/>
      <c r="BI348" s="113"/>
      <c r="BJ348" s="113"/>
      <c r="BK348" s="113"/>
      <c r="BL348" s="113"/>
      <c r="BM348" s="113"/>
      <c r="BN348" s="113"/>
    </row>
    <row r="349" spans="58:66" s="108" customFormat="1" x14ac:dyDescent="0.2">
      <c r="BF349" s="113"/>
      <c r="BG349" s="113"/>
      <c r="BH349" s="113"/>
      <c r="BI349" s="113"/>
      <c r="BJ349" s="113"/>
      <c r="BK349" s="113"/>
      <c r="BL349" s="113"/>
      <c r="BM349" s="113"/>
      <c r="BN349" s="113"/>
    </row>
    <row r="350" spans="58:66" s="108" customFormat="1" x14ac:dyDescent="0.2">
      <c r="BF350" s="113"/>
      <c r="BG350" s="113"/>
      <c r="BH350" s="113"/>
      <c r="BI350" s="113"/>
      <c r="BJ350" s="113"/>
      <c r="BK350" s="113"/>
      <c r="BL350" s="113"/>
      <c r="BM350" s="113"/>
      <c r="BN350" s="113"/>
    </row>
    <row r="351" spans="58:66" s="108" customFormat="1" x14ac:dyDescent="0.2">
      <c r="BF351" s="113"/>
      <c r="BG351" s="113"/>
      <c r="BH351" s="113"/>
      <c r="BI351" s="113"/>
      <c r="BJ351" s="113"/>
      <c r="BK351" s="113"/>
      <c r="BL351" s="113"/>
      <c r="BM351" s="113"/>
      <c r="BN351" s="113"/>
    </row>
    <row r="352" spans="58:66" s="108" customFormat="1" x14ac:dyDescent="0.2">
      <c r="BF352" s="113"/>
      <c r="BG352" s="113"/>
      <c r="BH352" s="113"/>
      <c r="BI352" s="113"/>
      <c r="BJ352" s="113"/>
      <c r="BK352" s="113"/>
      <c r="BL352" s="113"/>
      <c r="BM352" s="113"/>
      <c r="BN352" s="113"/>
    </row>
    <row r="353" spans="58:66" s="108" customFormat="1" x14ac:dyDescent="0.2">
      <c r="BF353" s="113"/>
      <c r="BG353" s="113"/>
      <c r="BH353" s="113"/>
      <c r="BI353" s="113"/>
      <c r="BJ353" s="113"/>
      <c r="BK353" s="113"/>
      <c r="BL353" s="113"/>
      <c r="BM353" s="113"/>
      <c r="BN353" s="113"/>
    </row>
    <row r="354" spans="58:66" s="108" customFormat="1" x14ac:dyDescent="0.2">
      <c r="BF354" s="113"/>
      <c r="BG354" s="113"/>
      <c r="BH354" s="113"/>
      <c r="BI354" s="113"/>
      <c r="BJ354" s="113"/>
      <c r="BK354" s="113"/>
      <c r="BL354" s="113"/>
      <c r="BM354" s="113"/>
      <c r="BN354" s="113"/>
    </row>
    <row r="355" spans="58:66" s="108" customFormat="1" x14ac:dyDescent="0.2">
      <c r="BF355" s="113"/>
      <c r="BG355" s="113"/>
      <c r="BH355" s="113"/>
      <c r="BI355" s="113"/>
      <c r="BJ355" s="113"/>
      <c r="BK355" s="113"/>
      <c r="BL355" s="113"/>
      <c r="BM355" s="113"/>
      <c r="BN355" s="113"/>
    </row>
    <row r="356" spans="58:66" s="108" customFormat="1" x14ac:dyDescent="0.2">
      <c r="BF356" s="113"/>
      <c r="BG356" s="113"/>
      <c r="BH356" s="113"/>
      <c r="BI356" s="113"/>
      <c r="BJ356" s="113"/>
      <c r="BK356" s="113"/>
      <c r="BL356" s="113"/>
      <c r="BM356" s="113"/>
      <c r="BN356" s="113"/>
    </row>
    <row r="357" spans="58:66" s="108" customFormat="1" x14ac:dyDescent="0.2">
      <c r="BF357" s="113"/>
      <c r="BG357" s="113"/>
      <c r="BH357" s="113"/>
      <c r="BI357" s="113"/>
      <c r="BJ357" s="113"/>
      <c r="BK357" s="113"/>
      <c r="BL357" s="113"/>
      <c r="BM357" s="113"/>
      <c r="BN357" s="113"/>
    </row>
    <row r="358" spans="58:66" s="108" customFormat="1" x14ac:dyDescent="0.2">
      <c r="BF358" s="113"/>
      <c r="BG358" s="113"/>
      <c r="BH358" s="113"/>
      <c r="BI358" s="113"/>
      <c r="BJ358" s="113"/>
      <c r="BK358" s="113"/>
      <c r="BL358" s="113"/>
      <c r="BM358" s="113"/>
      <c r="BN358" s="113"/>
    </row>
    <row r="359" spans="58:66" s="108" customFormat="1" x14ac:dyDescent="0.2">
      <c r="BF359" s="113"/>
      <c r="BG359" s="113"/>
      <c r="BH359" s="113"/>
      <c r="BI359" s="113"/>
      <c r="BJ359" s="113"/>
      <c r="BK359" s="113"/>
      <c r="BL359" s="113"/>
      <c r="BM359" s="113"/>
      <c r="BN359" s="113"/>
    </row>
    <row r="360" spans="58:66" s="108" customFormat="1" x14ac:dyDescent="0.2">
      <c r="BF360" s="113"/>
      <c r="BG360" s="113"/>
      <c r="BH360" s="113"/>
      <c r="BI360" s="113"/>
      <c r="BJ360" s="113"/>
      <c r="BK360" s="113"/>
      <c r="BL360" s="113"/>
      <c r="BM360" s="113"/>
      <c r="BN360" s="113"/>
    </row>
    <row r="361" spans="58:66" s="108" customFormat="1" x14ac:dyDescent="0.2">
      <c r="BF361" s="113"/>
      <c r="BG361" s="113"/>
      <c r="BH361" s="113"/>
      <c r="BI361" s="113"/>
      <c r="BJ361" s="113"/>
      <c r="BK361" s="113"/>
      <c r="BL361" s="113"/>
      <c r="BM361" s="113"/>
      <c r="BN361" s="113"/>
    </row>
    <row r="362" spans="58:66" s="108" customFormat="1" x14ac:dyDescent="0.2">
      <c r="BF362" s="113"/>
      <c r="BG362" s="113"/>
      <c r="BH362" s="113"/>
      <c r="BI362" s="113"/>
      <c r="BJ362" s="113"/>
      <c r="BK362" s="113"/>
      <c r="BL362" s="113"/>
      <c r="BM362" s="113"/>
      <c r="BN362" s="113"/>
    </row>
    <row r="363" spans="58:66" s="108" customFormat="1" x14ac:dyDescent="0.2">
      <c r="BF363" s="113"/>
      <c r="BG363" s="113"/>
      <c r="BH363" s="113"/>
      <c r="BI363" s="113"/>
      <c r="BJ363" s="113"/>
      <c r="BK363" s="113"/>
      <c r="BL363" s="113"/>
      <c r="BM363" s="113"/>
      <c r="BN363" s="113"/>
    </row>
    <row r="364" spans="58:66" s="108" customFormat="1" x14ac:dyDescent="0.2">
      <c r="BF364" s="113"/>
      <c r="BG364" s="113"/>
      <c r="BH364" s="113"/>
      <c r="BI364" s="113"/>
      <c r="BJ364" s="113"/>
      <c r="BK364" s="113"/>
      <c r="BL364" s="113"/>
      <c r="BM364" s="113"/>
      <c r="BN364" s="113"/>
    </row>
    <row r="365" spans="58:66" s="108" customFormat="1" x14ac:dyDescent="0.2">
      <c r="BF365" s="113"/>
      <c r="BG365" s="113"/>
      <c r="BH365" s="113"/>
      <c r="BI365" s="113"/>
      <c r="BJ365" s="113"/>
      <c r="BK365" s="113"/>
      <c r="BL365" s="113"/>
      <c r="BM365" s="113"/>
      <c r="BN365" s="113"/>
    </row>
    <row r="366" spans="58:66" s="108" customFormat="1" x14ac:dyDescent="0.2">
      <c r="BF366" s="113"/>
      <c r="BG366" s="113"/>
      <c r="BH366" s="113"/>
      <c r="BI366" s="113"/>
      <c r="BJ366" s="113"/>
      <c r="BK366" s="113"/>
      <c r="BL366" s="113"/>
      <c r="BM366" s="113"/>
      <c r="BN366" s="113"/>
    </row>
    <row r="367" spans="58:66" s="108" customFormat="1" x14ac:dyDescent="0.2">
      <c r="BF367" s="113"/>
      <c r="BG367" s="113"/>
      <c r="BH367" s="113"/>
      <c r="BI367" s="113"/>
      <c r="BJ367" s="113"/>
      <c r="BK367" s="113"/>
      <c r="BL367" s="113"/>
      <c r="BM367" s="113"/>
      <c r="BN367" s="113"/>
    </row>
    <row r="368" spans="58:66" s="108" customFormat="1" x14ac:dyDescent="0.2">
      <c r="BF368" s="113"/>
      <c r="BG368" s="113"/>
      <c r="BH368" s="113"/>
      <c r="BI368" s="113"/>
      <c r="BJ368" s="113"/>
      <c r="BK368" s="113"/>
      <c r="BL368" s="113"/>
      <c r="BM368" s="113"/>
      <c r="BN368" s="113"/>
    </row>
    <row r="369" spans="58:66" s="108" customFormat="1" x14ac:dyDescent="0.2">
      <c r="BF369" s="113"/>
      <c r="BG369" s="113"/>
      <c r="BH369" s="113"/>
      <c r="BI369" s="113"/>
      <c r="BJ369" s="113"/>
      <c r="BK369" s="113"/>
      <c r="BL369" s="113"/>
      <c r="BM369" s="113"/>
      <c r="BN369" s="113"/>
    </row>
    <row r="370" spans="58:66" s="108" customFormat="1" x14ac:dyDescent="0.2">
      <c r="BF370" s="113"/>
      <c r="BG370" s="113"/>
      <c r="BH370" s="113"/>
      <c r="BI370" s="113"/>
      <c r="BJ370" s="113"/>
      <c r="BK370" s="113"/>
      <c r="BL370" s="113"/>
      <c r="BM370" s="113"/>
      <c r="BN370" s="113"/>
    </row>
    <row r="371" spans="58:66" s="108" customFormat="1" x14ac:dyDescent="0.2">
      <c r="BF371" s="113"/>
      <c r="BG371" s="113"/>
      <c r="BH371" s="113"/>
      <c r="BI371" s="113"/>
      <c r="BJ371" s="113"/>
      <c r="BK371" s="113"/>
      <c r="BL371" s="113"/>
      <c r="BM371" s="113"/>
      <c r="BN371" s="113"/>
    </row>
    <row r="372" spans="58:66" s="108" customFormat="1" x14ac:dyDescent="0.2">
      <c r="BF372" s="113"/>
      <c r="BG372" s="113"/>
      <c r="BH372" s="113"/>
      <c r="BI372" s="113"/>
      <c r="BJ372" s="113"/>
      <c r="BK372" s="113"/>
      <c r="BL372" s="113"/>
      <c r="BM372" s="113"/>
      <c r="BN372" s="113"/>
    </row>
    <row r="373" spans="58:66" s="108" customFormat="1" x14ac:dyDescent="0.2">
      <c r="BF373" s="113"/>
      <c r="BG373" s="113"/>
      <c r="BH373" s="113"/>
      <c r="BI373" s="113"/>
      <c r="BJ373" s="113"/>
      <c r="BK373" s="113"/>
      <c r="BL373" s="113"/>
      <c r="BM373" s="113"/>
      <c r="BN373" s="113"/>
    </row>
    <row r="374" spans="58:66" s="108" customFormat="1" x14ac:dyDescent="0.2"/>
    <row r="375" spans="58:66" s="108" customFormat="1" x14ac:dyDescent="0.2"/>
    <row r="376" spans="58:66" s="108" customFormat="1" x14ac:dyDescent="0.2"/>
    <row r="377" spans="58:66" s="108" customFormat="1" x14ac:dyDescent="0.2"/>
    <row r="378" spans="58:66" s="108" customFormat="1" x14ac:dyDescent="0.2"/>
    <row r="379" spans="58:66" s="108" customFormat="1" x14ac:dyDescent="0.2"/>
    <row r="380" spans="58:66" s="108" customFormat="1" x14ac:dyDescent="0.2"/>
    <row r="381" spans="58:66" s="108" customFormat="1" x14ac:dyDescent="0.2"/>
    <row r="382" spans="58:66" s="108" customFormat="1" x14ac:dyDescent="0.2"/>
    <row r="383" spans="58:66" s="108" customFormat="1" x14ac:dyDescent="0.2"/>
    <row r="384" spans="58:66" s="108" customFormat="1" x14ac:dyDescent="0.2"/>
    <row r="385" s="108" customFormat="1" x14ac:dyDescent="0.2"/>
    <row r="386" s="108" customFormat="1" x14ac:dyDescent="0.2"/>
    <row r="387" s="108" customFormat="1" x14ac:dyDescent="0.2"/>
    <row r="388" s="108" customFormat="1" x14ac:dyDescent="0.2"/>
    <row r="389" s="108" customFormat="1" x14ac:dyDescent="0.2"/>
    <row r="390" s="108" customFormat="1" x14ac:dyDescent="0.2"/>
    <row r="391" s="108" customFormat="1" x14ac:dyDescent="0.2"/>
    <row r="392" s="108" customFormat="1" x14ac:dyDescent="0.2"/>
    <row r="393" s="108" customFormat="1" x14ac:dyDescent="0.2"/>
    <row r="394" s="108" customFormat="1" x14ac:dyDescent="0.2"/>
    <row r="395" s="108" customFormat="1" x14ac:dyDescent="0.2"/>
    <row r="396" s="108" customFormat="1" x14ac:dyDescent="0.2"/>
    <row r="397" s="108" customFormat="1" x14ac:dyDescent="0.2"/>
    <row r="398" s="108" customFormat="1" x14ac:dyDescent="0.2"/>
    <row r="399" s="108" customFormat="1" x14ac:dyDescent="0.2"/>
    <row r="400" s="108" customFormat="1" x14ac:dyDescent="0.2"/>
    <row r="401" s="108" customFormat="1" x14ac:dyDescent="0.2"/>
    <row r="402" s="108" customFormat="1" x14ac:dyDescent="0.2"/>
    <row r="403" s="108" customFormat="1" x14ac:dyDescent="0.2"/>
    <row r="404" s="108" customFormat="1" x14ac:dyDescent="0.2"/>
    <row r="405" s="108" customFormat="1" x14ac:dyDescent="0.2"/>
    <row r="406" s="108" customFormat="1" x14ac:dyDescent="0.2"/>
    <row r="407" s="108" customFormat="1" x14ac:dyDescent="0.2"/>
    <row r="408" s="108" customFormat="1" x14ac:dyDescent="0.2"/>
    <row r="409" s="108" customFormat="1" x14ac:dyDescent="0.2"/>
    <row r="410" s="108" customFormat="1" x14ac:dyDescent="0.2"/>
    <row r="411" s="108" customFormat="1" x14ac:dyDescent="0.2"/>
    <row r="412" s="108" customFormat="1" x14ac:dyDescent="0.2"/>
    <row r="413" s="108" customFormat="1" x14ac:dyDescent="0.2"/>
    <row r="414" s="108" customFormat="1" x14ac:dyDescent="0.2"/>
    <row r="415" s="108" customFormat="1" x14ac:dyDescent="0.2"/>
    <row r="416" s="108" customFormat="1" x14ac:dyDescent="0.2"/>
    <row r="417" s="108" customFormat="1" x14ac:dyDescent="0.2"/>
    <row r="418" s="108" customFormat="1" x14ac:dyDescent="0.2"/>
    <row r="419" s="108" customFormat="1" x14ac:dyDescent="0.2"/>
    <row r="420" s="108" customFormat="1" x14ac:dyDescent="0.2"/>
    <row r="421" s="108" customFormat="1" x14ac:dyDescent="0.2"/>
    <row r="422" s="108" customFormat="1" x14ac:dyDescent="0.2"/>
    <row r="423" s="108" customFormat="1" x14ac:dyDescent="0.2"/>
    <row r="424" s="108" customFormat="1" x14ac:dyDescent="0.2"/>
    <row r="425" s="108" customFormat="1" x14ac:dyDescent="0.2"/>
    <row r="426" s="108" customFormat="1" x14ac:dyDescent="0.2"/>
    <row r="427" s="108" customFormat="1" x14ac:dyDescent="0.2"/>
    <row r="428" s="108" customFormat="1" x14ac:dyDescent="0.2"/>
    <row r="429" s="108" customFormat="1" x14ac:dyDescent="0.2"/>
    <row r="430" s="108" customFormat="1" x14ac:dyDescent="0.2"/>
    <row r="431" s="108" customFormat="1" x14ac:dyDescent="0.2"/>
    <row r="432" s="108" customFormat="1" x14ac:dyDescent="0.2"/>
    <row r="433" s="108" customFormat="1" x14ac:dyDescent="0.2"/>
    <row r="434" s="108" customFormat="1" x14ac:dyDescent="0.2"/>
    <row r="435" s="108" customFormat="1" x14ac:dyDescent="0.2"/>
    <row r="436" s="108" customFormat="1" x14ac:dyDescent="0.2"/>
    <row r="437" s="108" customFormat="1" x14ac:dyDescent="0.2"/>
    <row r="438" s="108" customFormat="1" x14ac:dyDescent="0.2"/>
    <row r="439" s="108" customFormat="1" x14ac:dyDescent="0.2"/>
    <row r="440" s="108" customFormat="1" x14ac:dyDescent="0.2"/>
    <row r="441" s="108" customFormat="1" x14ac:dyDescent="0.2"/>
    <row r="442" s="108" customFormat="1" x14ac:dyDescent="0.2"/>
    <row r="443" s="108" customFormat="1" x14ac:dyDescent="0.2"/>
    <row r="444" s="108" customFormat="1" x14ac:dyDescent="0.2"/>
    <row r="445" s="108" customFormat="1" x14ac:dyDescent="0.2"/>
    <row r="446" s="108" customFormat="1" x14ac:dyDescent="0.2"/>
    <row r="447" s="108" customFormat="1" x14ac:dyDescent="0.2"/>
    <row r="448" s="108" customFormat="1" x14ac:dyDescent="0.2"/>
    <row r="449" s="108" customFormat="1" x14ac:dyDescent="0.2"/>
    <row r="450" s="108" customFormat="1" x14ac:dyDescent="0.2"/>
    <row r="451" s="108" customFormat="1" x14ac:dyDescent="0.2"/>
    <row r="452" s="108" customFormat="1" x14ac:dyDescent="0.2"/>
    <row r="453" s="108" customFormat="1" x14ac:dyDescent="0.2"/>
    <row r="454" s="108" customFormat="1" x14ac:dyDescent="0.2"/>
    <row r="455" s="108" customFormat="1" x14ac:dyDescent="0.2"/>
    <row r="456" s="108" customFormat="1" x14ac:dyDescent="0.2"/>
    <row r="457" s="108" customFormat="1" x14ac:dyDescent="0.2"/>
    <row r="458" s="108" customFormat="1" x14ac:dyDescent="0.2"/>
    <row r="459" s="108" customFormat="1" x14ac:dyDescent="0.2"/>
    <row r="460" s="108" customFormat="1" x14ac:dyDescent="0.2"/>
    <row r="461" s="108" customFormat="1" x14ac:dyDescent="0.2"/>
    <row r="462" s="108" customFormat="1" x14ac:dyDescent="0.2"/>
    <row r="463" s="108" customFormat="1" x14ac:dyDescent="0.2"/>
    <row r="464" s="108" customFormat="1" x14ac:dyDescent="0.2"/>
    <row r="465" s="108" customFormat="1" x14ac:dyDescent="0.2"/>
    <row r="466" s="108" customFormat="1" x14ac:dyDescent="0.2"/>
    <row r="467" s="108" customFormat="1" x14ac:dyDescent="0.2"/>
    <row r="468" s="108" customFormat="1" x14ac:dyDescent="0.2"/>
    <row r="469" s="108" customFormat="1" x14ac:dyDescent="0.2"/>
    <row r="470" s="108" customFormat="1" x14ac:dyDescent="0.2"/>
    <row r="471" s="108" customFormat="1" x14ac:dyDescent="0.2"/>
    <row r="472" s="108" customFormat="1" x14ac:dyDescent="0.2"/>
    <row r="473" s="108" customFormat="1" x14ac:dyDescent="0.2"/>
    <row r="474" s="108" customFormat="1" x14ac:dyDescent="0.2"/>
    <row r="475" s="108" customFormat="1" x14ac:dyDescent="0.2"/>
    <row r="476" s="108" customFormat="1" x14ac:dyDescent="0.2"/>
    <row r="477" s="108" customFormat="1" x14ac:dyDescent="0.2"/>
    <row r="478" s="108" customFormat="1" x14ac:dyDescent="0.2"/>
    <row r="479" s="108" customFormat="1" x14ac:dyDescent="0.2"/>
    <row r="480" s="108" customFormat="1" x14ac:dyDescent="0.2"/>
    <row r="481" s="108" customFormat="1" x14ac:dyDescent="0.2"/>
    <row r="482" s="108" customFormat="1" x14ac:dyDescent="0.2"/>
    <row r="483" s="108" customFormat="1" x14ac:dyDescent="0.2"/>
    <row r="484" s="108" customFormat="1" x14ac:dyDescent="0.2"/>
    <row r="485" s="108" customFormat="1" x14ac:dyDescent="0.2"/>
    <row r="486" s="108" customFormat="1" x14ac:dyDescent="0.2"/>
    <row r="487" s="108" customFormat="1" x14ac:dyDescent="0.2"/>
    <row r="488" s="108" customFormat="1" x14ac:dyDescent="0.2"/>
    <row r="489" s="108" customFormat="1" x14ac:dyDescent="0.2"/>
    <row r="490" s="108" customFormat="1" x14ac:dyDescent="0.2"/>
    <row r="491" s="108" customFormat="1" x14ac:dyDescent="0.2"/>
    <row r="492" s="108" customFormat="1" x14ac:dyDescent="0.2"/>
    <row r="493" s="108" customFormat="1" x14ac:dyDescent="0.2"/>
    <row r="494" s="108" customFormat="1" x14ac:dyDescent="0.2"/>
    <row r="495" s="108" customFormat="1" x14ac:dyDescent="0.2"/>
    <row r="496" s="108" customFormat="1" x14ac:dyDescent="0.2"/>
    <row r="497" s="108" customFormat="1" x14ac:dyDescent="0.2"/>
    <row r="498" s="108" customFormat="1" x14ac:dyDescent="0.2"/>
    <row r="499" s="108" customFormat="1" x14ac:dyDescent="0.2"/>
    <row r="500" s="108" customFormat="1" x14ac:dyDescent="0.2"/>
    <row r="501" s="108" customFormat="1" x14ac:dyDescent="0.2"/>
    <row r="502" s="108" customFormat="1" x14ac:dyDescent="0.2"/>
    <row r="503" s="108" customFormat="1" x14ac:dyDescent="0.2"/>
    <row r="504" s="108" customFormat="1" x14ac:dyDescent="0.2"/>
    <row r="505" s="108" customFormat="1" x14ac:dyDescent="0.2"/>
    <row r="506" s="108" customFormat="1" x14ac:dyDescent="0.2"/>
    <row r="507" s="108" customFormat="1" x14ac:dyDescent="0.2"/>
    <row r="508" s="108" customFormat="1" x14ac:dyDescent="0.2"/>
    <row r="509" s="108" customFormat="1" x14ac:dyDescent="0.2"/>
    <row r="510" s="108" customFormat="1" x14ac:dyDescent="0.2"/>
    <row r="511" s="108" customFormat="1" x14ac:dyDescent="0.2"/>
    <row r="512" s="108" customFormat="1" x14ac:dyDescent="0.2"/>
    <row r="513" s="108" customFormat="1" x14ac:dyDescent="0.2"/>
    <row r="514" s="108" customFormat="1" x14ac:dyDescent="0.2"/>
    <row r="515" s="108" customFormat="1" x14ac:dyDescent="0.2"/>
    <row r="516" s="108" customFormat="1" x14ac:dyDescent="0.2"/>
    <row r="517" s="108" customFormat="1" x14ac:dyDescent="0.2"/>
    <row r="518" s="108" customFormat="1" x14ac:dyDescent="0.2"/>
    <row r="519" s="108" customFormat="1" x14ac:dyDescent="0.2"/>
    <row r="520" s="108" customFormat="1" x14ac:dyDescent="0.2"/>
    <row r="521" s="108" customFormat="1" x14ac:dyDescent="0.2"/>
    <row r="522" s="108" customFormat="1" x14ac:dyDescent="0.2"/>
    <row r="523" s="108" customFormat="1" x14ac:dyDescent="0.2"/>
    <row r="524" s="108" customFormat="1" x14ac:dyDescent="0.2"/>
    <row r="525" s="108" customFormat="1" x14ac:dyDescent="0.2"/>
    <row r="526" s="108" customFormat="1" x14ac:dyDescent="0.2"/>
    <row r="527" s="108" customFormat="1" x14ac:dyDescent="0.2"/>
    <row r="528" s="108" customFormat="1" x14ac:dyDescent="0.2"/>
    <row r="529" s="108" customFormat="1" x14ac:dyDescent="0.2"/>
    <row r="530" s="108" customFormat="1" x14ac:dyDescent="0.2"/>
    <row r="531" s="108" customFormat="1" x14ac:dyDescent="0.2"/>
    <row r="532" s="108" customFormat="1" x14ac:dyDescent="0.2"/>
    <row r="533" s="108" customFormat="1" x14ac:dyDescent="0.2"/>
    <row r="534" s="108" customFormat="1" x14ac:dyDescent="0.2"/>
    <row r="535" s="108" customFormat="1" x14ac:dyDescent="0.2"/>
    <row r="536" s="108" customFormat="1" x14ac:dyDescent="0.2"/>
    <row r="537" s="108" customFormat="1" x14ac:dyDescent="0.2"/>
    <row r="538" s="108" customFormat="1" x14ac:dyDescent="0.2"/>
    <row r="539" s="108" customFormat="1" x14ac:dyDescent="0.2"/>
    <row r="540" s="108" customFormat="1" x14ac:dyDescent="0.2"/>
    <row r="541" s="108" customFormat="1" x14ac:dyDescent="0.2"/>
    <row r="542" s="108" customFormat="1" x14ac:dyDescent="0.2"/>
    <row r="543" s="108" customFormat="1" x14ac:dyDescent="0.2"/>
    <row r="544" s="108" customFormat="1" x14ac:dyDescent="0.2"/>
    <row r="545" s="108" customFormat="1" x14ac:dyDescent="0.2"/>
    <row r="546" s="108" customFormat="1" x14ac:dyDescent="0.2"/>
    <row r="547" s="108" customFormat="1" x14ac:dyDescent="0.2"/>
    <row r="548" s="108" customFormat="1" x14ac:dyDescent="0.2"/>
    <row r="549" s="108" customFormat="1" x14ac:dyDescent="0.2"/>
    <row r="550" s="108" customFormat="1" x14ac:dyDescent="0.2"/>
    <row r="551" s="108" customFormat="1" x14ac:dyDescent="0.2"/>
    <row r="552" s="108" customFormat="1" x14ac:dyDescent="0.2"/>
    <row r="553" s="108" customFormat="1" x14ac:dyDescent="0.2"/>
    <row r="554" s="108" customFormat="1" x14ac:dyDescent="0.2"/>
    <row r="555" s="108" customFormat="1" x14ac:dyDescent="0.2"/>
    <row r="556" s="108" customFormat="1" x14ac:dyDescent="0.2"/>
    <row r="557" s="108" customFormat="1" x14ac:dyDescent="0.2"/>
    <row r="558" s="108" customFormat="1" x14ac:dyDescent="0.2"/>
    <row r="559" s="108" customFormat="1" x14ac:dyDescent="0.2"/>
    <row r="560" s="108" customFormat="1" x14ac:dyDescent="0.2"/>
    <row r="561" s="108" customFormat="1" x14ac:dyDescent="0.2"/>
    <row r="562" s="108" customFormat="1" x14ac:dyDescent="0.2"/>
    <row r="563" s="108" customFormat="1" x14ac:dyDescent="0.2"/>
    <row r="564" s="108" customFormat="1" x14ac:dyDescent="0.2"/>
    <row r="565" s="108" customFormat="1" x14ac:dyDescent="0.2"/>
    <row r="566" s="108" customFormat="1" x14ac:dyDescent="0.2"/>
    <row r="567" s="108" customFormat="1" x14ac:dyDescent="0.2"/>
    <row r="568" s="108" customFormat="1" x14ac:dyDescent="0.2"/>
    <row r="569" s="108" customFormat="1" x14ac:dyDescent="0.2"/>
    <row r="570" s="108" customFormat="1" x14ac:dyDescent="0.2"/>
    <row r="571" s="108" customFormat="1" x14ac:dyDescent="0.2"/>
    <row r="572" s="108" customFormat="1" x14ac:dyDescent="0.2"/>
    <row r="573" s="108" customFormat="1" x14ac:dyDescent="0.2"/>
    <row r="574" s="108" customFormat="1" x14ac:dyDescent="0.2"/>
    <row r="575" s="108" customFormat="1" x14ac:dyDescent="0.2"/>
    <row r="576" s="108" customFormat="1" x14ac:dyDescent="0.2"/>
    <row r="577" s="108" customFormat="1" x14ac:dyDescent="0.2"/>
    <row r="578" s="108" customFormat="1" x14ac:dyDescent="0.2"/>
    <row r="579" s="108" customFormat="1" x14ac:dyDescent="0.2"/>
    <row r="580" s="108" customFormat="1" x14ac:dyDescent="0.2"/>
    <row r="581" s="108" customFormat="1" x14ac:dyDescent="0.2"/>
    <row r="582" s="108" customFormat="1" x14ac:dyDescent="0.2"/>
    <row r="583" s="108" customFormat="1" x14ac:dyDescent="0.2"/>
    <row r="584" s="108" customFormat="1" x14ac:dyDescent="0.2"/>
    <row r="585" s="108" customFormat="1" x14ac:dyDescent="0.2"/>
    <row r="586" s="108" customFormat="1" x14ac:dyDescent="0.2"/>
    <row r="587" s="108" customFormat="1" x14ac:dyDescent="0.2"/>
    <row r="588" s="108" customFormat="1" x14ac:dyDescent="0.2"/>
    <row r="589" s="108" customFormat="1" x14ac:dyDescent="0.2"/>
    <row r="590" s="108" customFormat="1" x14ac:dyDescent="0.2"/>
    <row r="591" s="108" customFormat="1" x14ac:dyDescent="0.2"/>
    <row r="592" s="108" customFormat="1" x14ac:dyDescent="0.2"/>
    <row r="593" s="108" customFormat="1" x14ac:dyDescent="0.2"/>
    <row r="594" s="108" customFormat="1" x14ac:dyDescent="0.2"/>
    <row r="595" s="108" customFormat="1" x14ac:dyDescent="0.2"/>
    <row r="596" s="108" customFormat="1" x14ac:dyDescent="0.2"/>
    <row r="597" s="108" customFormat="1" x14ac:dyDescent="0.2"/>
    <row r="598" s="108" customFormat="1" x14ac:dyDescent="0.2"/>
    <row r="599" s="108" customFormat="1" x14ac:dyDescent="0.2"/>
    <row r="600" s="108" customFormat="1" x14ac:dyDescent="0.2"/>
    <row r="601" s="108" customFormat="1" x14ac:dyDescent="0.2"/>
    <row r="602" s="108" customFormat="1" x14ac:dyDescent="0.2"/>
    <row r="603" s="108" customFormat="1" x14ac:dyDescent="0.2"/>
    <row r="604" s="108" customFormat="1" x14ac:dyDescent="0.2"/>
    <row r="605" s="108" customFormat="1" x14ac:dyDescent="0.2"/>
    <row r="606" s="108" customFormat="1" x14ac:dyDescent="0.2"/>
    <row r="607" s="108" customFormat="1" x14ac:dyDescent="0.2"/>
    <row r="608" s="108" customFormat="1" x14ac:dyDescent="0.2"/>
    <row r="609" s="108" customFormat="1" x14ac:dyDescent="0.2"/>
    <row r="610" s="108" customFormat="1" x14ac:dyDescent="0.2"/>
    <row r="611" s="108" customFormat="1" x14ac:dyDescent="0.2"/>
    <row r="612" s="108" customFormat="1" x14ac:dyDescent="0.2"/>
    <row r="613" s="108" customFormat="1" x14ac:dyDescent="0.2"/>
    <row r="614" s="108" customFormat="1" x14ac:dyDescent="0.2"/>
    <row r="615" s="108" customFormat="1" x14ac:dyDescent="0.2"/>
    <row r="616" s="108" customFormat="1" x14ac:dyDescent="0.2"/>
    <row r="617" s="108" customFormat="1" x14ac:dyDescent="0.2"/>
    <row r="618" s="108" customFormat="1" x14ac:dyDescent="0.2"/>
    <row r="619" s="108" customFormat="1" x14ac:dyDescent="0.2"/>
    <row r="620" s="108" customFormat="1" x14ac:dyDescent="0.2"/>
    <row r="621" s="108" customFormat="1" x14ac:dyDescent="0.2"/>
    <row r="622" s="108" customFormat="1" x14ac:dyDescent="0.2"/>
    <row r="623" s="108" customFormat="1" x14ac:dyDescent="0.2"/>
    <row r="624" s="108" customFormat="1" x14ac:dyDescent="0.2"/>
    <row r="625" s="108" customFormat="1" x14ac:dyDescent="0.2"/>
    <row r="626" s="108" customFormat="1" x14ac:dyDescent="0.2"/>
    <row r="627" s="108" customFormat="1" x14ac:dyDescent="0.2"/>
    <row r="628" s="108" customFormat="1" x14ac:dyDescent="0.2"/>
    <row r="629" s="108" customFormat="1" x14ac:dyDescent="0.2"/>
    <row r="630" s="108" customFormat="1" x14ac:dyDescent="0.2"/>
    <row r="631" s="108" customFormat="1" x14ac:dyDescent="0.2"/>
    <row r="632" s="108" customFormat="1" x14ac:dyDescent="0.2"/>
    <row r="633" s="108" customFormat="1" x14ac:dyDescent="0.2"/>
    <row r="634" s="108" customFormat="1" x14ac:dyDescent="0.2"/>
    <row r="635" s="108" customFormat="1" x14ac:dyDescent="0.2"/>
    <row r="636" s="108" customFormat="1" x14ac:dyDescent="0.2"/>
    <row r="637" s="108" customFormat="1" x14ac:dyDescent="0.2"/>
  </sheetData>
  <sheetProtection algorithmName="SHA-512" hashValue="cyFhtoiZh4SbMXECTGUIzFTmUCFmSIPXkJBuF04ssicPF6e2cvWmbdwchxRqkFqkaFM9AQLy9fH7kYfXbHJo3g==" saltValue="+VYtD/1jGTMg4Fc11otf1A==" spinCount="100000" sheet="1" objects="1" scenarios="1"/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9" tint="0.59999389629810485"/>
  </sheetPr>
  <dimension ref="A1:BN534"/>
  <sheetViews>
    <sheetView workbookViewId="0">
      <selection activeCell="C5" sqref="C5"/>
    </sheetView>
  </sheetViews>
  <sheetFormatPr baseColWidth="10" defaultRowHeight="15" x14ac:dyDescent="0.2"/>
  <cols>
    <col min="1" max="1" width="14.83203125" style="74" customWidth="1"/>
    <col min="2" max="2" width="14.5" style="74" customWidth="1"/>
    <col min="3" max="3" width="14.83203125" style="74" customWidth="1"/>
    <col min="4" max="19" width="14.1640625" style="74" customWidth="1"/>
    <col min="20" max="21" width="14.1640625" style="74" hidden="1" customWidth="1"/>
    <col min="22" max="25" width="14.1640625" style="74" customWidth="1"/>
    <col min="26" max="35" width="14.1640625" style="103" customWidth="1"/>
    <col min="36" max="66" width="12.5" style="103" customWidth="1"/>
    <col min="67" max="16384" width="10.83203125" style="74"/>
  </cols>
  <sheetData>
    <row r="1" spans="1:66" s="103" customFormat="1" x14ac:dyDescent="0.2">
      <c r="A1" s="102" t="s">
        <v>31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</row>
    <row r="2" spans="1:66" s="103" customFormat="1" x14ac:dyDescent="0.2">
      <c r="A2" s="104" t="s">
        <v>92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</row>
    <row r="3" spans="1:66" s="103" customFormat="1" ht="16" thickBot="1" x14ac:dyDescent="0.25">
      <c r="A3" s="102"/>
      <c r="B3" s="105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</row>
    <row r="4" spans="1:66" x14ac:dyDescent="0.2">
      <c r="A4" s="77" t="s">
        <v>60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9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</row>
    <row r="5" spans="1:66" x14ac:dyDescent="0.2">
      <c r="A5" s="80" t="s">
        <v>228</v>
      </c>
      <c r="B5" s="81"/>
      <c r="C5" s="85">
        <v>100000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</row>
    <row r="6" spans="1:66" x14ac:dyDescent="0.2">
      <c r="A6" s="32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</row>
    <row r="7" spans="1:66" ht="76" x14ac:dyDescent="0.2">
      <c r="A7" s="128" t="s">
        <v>67</v>
      </c>
      <c r="B7" s="129" t="s">
        <v>68</v>
      </c>
      <c r="C7" s="129" t="s">
        <v>69</v>
      </c>
      <c r="D7" s="130" t="s">
        <v>70</v>
      </c>
      <c r="E7" s="130" t="s">
        <v>71</v>
      </c>
      <c r="F7" s="128" t="s">
        <v>72</v>
      </c>
      <c r="G7" s="130" t="s">
        <v>73</v>
      </c>
      <c r="H7" s="130" t="s">
        <v>226</v>
      </c>
      <c r="I7" s="130" t="s">
        <v>75</v>
      </c>
      <c r="J7" s="130" t="s">
        <v>76</v>
      </c>
      <c r="K7" s="130" t="s">
        <v>77</v>
      </c>
      <c r="L7" s="130" t="s">
        <v>78</v>
      </c>
      <c r="M7" s="130" t="s">
        <v>74</v>
      </c>
      <c r="N7" s="130" t="s">
        <v>79</v>
      </c>
      <c r="O7" s="131" t="s">
        <v>80</v>
      </c>
      <c r="P7" s="132" t="s">
        <v>81</v>
      </c>
      <c r="Q7" s="132" t="s">
        <v>82</v>
      </c>
      <c r="R7" s="132" t="s">
        <v>0</v>
      </c>
      <c r="S7" s="132" t="s">
        <v>87</v>
      </c>
      <c r="T7" s="133" t="s">
        <v>88</v>
      </c>
      <c r="U7" s="133" t="s">
        <v>89</v>
      </c>
      <c r="V7" s="134" t="s">
        <v>32</v>
      </c>
      <c r="W7" s="134" t="s">
        <v>33</v>
      </c>
      <c r="X7" s="135" t="s">
        <v>90</v>
      </c>
      <c r="Y7" s="136" t="s">
        <v>91</v>
      </c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06"/>
      <c r="BK7" s="106"/>
      <c r="BL7" s="106"/>
      <c r="BM7" s="106"/>
      <c r="BN7" s="106"/>
    </row>
    <row r="8" spans="1:66" ht="20" customHeight="1" x14ac:dyDescent="0.2">
      <c r="A8" s="91" t="str">
        <f>'ACT Oct 2017'!D2</f>
        <v>ActewAGL ACT</v>
      </c>
      <c r="B8" s="92" t="str">
        <f>'ACT Oct 2017'!F2</f>
        <v>ActewAGL</v>
      </c>
      <c r="C8" s="92" t="str">
        <f>'ACT Oct 2017'!G2</f>
        <v>Business plan</v>
      </c>
      <c r="D8" s="93">
        <f>365*'ACT Oct 2017'!H2/100</f>
        <v>557.02650000000006</v>
      </c>
      <c r="E8" s="94">
        <f>IF($C$5*'ACT Oct 2017'!AK2/'ACT Oct 2017'!AI2&gt;='ACT Oct 2017'!J2,('ACT Oct 2017'!J2*'ACT Oct 2017'!O2/100)*'ACT Oct 2017'!AI2,($C$5*'ACT Oct 2017'!AK2/'ACT Oct 2017'!AI2*'ACT Oct 2017'!O2/100)*'ACT Oct 2017'!AI2)</f>
        <v>408.73059000000001</v>
      </c>
      <c r="F8" s="95">
        <f>IF($C$5*'ACT Oct 2017'!AK2/'ACT Oct 2017'!AI2&lt;'ACT Oct 2017'!J2,0,IF($C$5*'ACT Oct 2017'!AK2/'ACT Oct 2017'!AI2&lt;='ACT Oct 2017'!K2,($C$5*'ACT Oct 2017'!AK2/'ACT Oct 2017'!AI2-'ACT Oct 2017'!J2)*('ACT Oct 2017'!P2/100)*'ACT Oct 2017'!AI2,('ACT Oct 2017'!K2-'ACT Oct 2017'!J2)*('ACT Oct 2017'!P2/100)*'ACT Oct 2017'!AI2))</f>
        <v>897.77850000000001</v>
      </c>
      <c r="G8" s="93">
        <v>0</v>
      </c>
      <c r="H8" s="93">
        <v>0</v>
      </c>
      <c r="I8" s="93">
        <f>IF($C$5*'ACT Oct 2017'!AK2/'ACT Oct 2017'!AI2&lt;'ACT Oct 2017'!K2,0,IF($C$5*'ACT Oct 2017'!AK2/'ACT Oct 2017'!AI2&lt;='ACT Oct 2017'!L2,($C$5*'ACT Oct 2017'!AK2/'ACT Oct 2017'!AI2-'ACT Oct 2017'!K2)*('ACT Oct 2017'!Q2/100)*'ACT Oct 2017'!AI2,('ACT Oct 2017'!L2-'ACT Oct 2017'!K2)*('ACT Oct 2017'!Q2/100)*'ACT Oct 2017'!AI2))</f>
        <v>0</v>
      </c>
      <c r="J8" s="95">
        <f>IF($C$5*'ACT Oct 2017'!AL2/'ACT Oct 2017'!AJ2&gt;='ACT Oct 2017'!J2,('ACT Oct 2017'!J2*'ACT Oct 2017'!U2/100)*'ACT Oct 2017'!AJ2,($C$5*'ACT Oct 2017'!AL2/'ACT Oct 2017'!AJ2*'ACT Oct 2017'!U2/100)*'ACT Oct 2017'!AJ2)</f>
        <v>408.73059000000001</v>
      </c>
      <c r="K8" s="95">
        <f>IF($C$5*'ACT Oct 2017'!AL2/'ACT Oct 2017'!AJ2&lt;'ACT Oct 2017'!J2,0,IF($C$5*'ACT Oct 2017'!AL2/'ACT Oct 2017'!AJ2&lt;='ACT Oct 2017'!K2,($C$5*'ACT Oct 2017'!AL2/'ACT Oct 2017'!AJ2-'ACT Oct 2017'!J2)*('ACT Oct 2017'!V2/100)*'ACT Oct 2017'!AJ2,('ACT Oct 2017'!K2-'ACT Oct 2017'!J2)*('ACT Oct 2017'!V2/100)*'ACT Oct 2017'!AJ2))</f>
        <v>897.77850000000001</v>
      </c>
      <c r="L8" s="93">
        <v>0</v>
      </c>
      <c r="M8" s="93">
        <v>0</v>
      </c>
      <c r="N8" s="96">
        <f>IF($C$5*'ACT Oct 2017'!AL2/'ACT Oct 2017'!AJ2&lt;'ACT Oct 2017'!K2,0,IF($C$5*'ACT Oct 2017'!AL2/'ACT Oct 2017'!AJ2&lt;='ACT Oct 2017'!L2,($C$5*'ACT Oct 2017'!AL2/'ACT Oct 2017'!AJ2-'ACT Oct 2017'!K2)*('ACT Oct 2017'!W2/100)*'ACT Oct 2017'!AJ2,('ACT Oct 2017'!L2-'ACT Oct 2017'!K2)*('ACT Oct 2017'!W2/100)*'ACT Oct 2017'!AJ2))</f>
        <v>0</v>
      </c>
      <c r="O8" s="97">
        <f>SUM(D8:N8)</f>
        <v>3170.04468</v>
      </c>
      <c r="P8" s="98">
        <f>'ACT Oct 2017'!AM2</f>
        <v>0</v>
      </c>
      <c r="Q8" s="98">
        <f>'ACT Oct 2017'!AN2</f>
        <v>0</v>
      </c>
      <c r="R8" s="98">
        <f>'ACT Oct 2017'!AO2</f>
        <v>0</v>
      </c>
      <c r="S8" s="98">
        <f>'ACT Oct 2017'!AP2</f>
        <v>0</v>
      </c>
      <c r="T8" s="99">
        <f>O8</f>
        <v>3170.04468</v>
      </c>
      <c r="U8" s="99">
        <f>T8</f>
        <v>3170.04468</v>
      </c>
      <c r="V8" s="99">
        <f>T8*1.1</f>
        <v>3487.0491480000001</v>
      </c>
      <c r="W8" s="99">
        <f>U8*1.1</f>
        <v>3487.0491480000001</v>
      </c>
      <c r="X8" s="100">
        <f>'ACT Oct 2017'!AW2</f>
        <v>0</v>
      </c>
      <c r="Y8" s="101" t="str">
        <f>'ACT Oct 2017'!AX2</f>
        <v>n</v>
      </c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</row>
    <row r="9" spans="1:66" ht="20" customHeight="1" x14ac:dyDescent="0.2">
      <c r="A9" s="91" t="str">
        <f>'ACT Oct 2017'!D3</f>
        <v>ActewAGL ACT</v>
      </c>
      <c r="B9" s="92" t="str">
        <f>'ACT Oct 2017'!F3</f>
        <v>EnergyAustralia</v>
      </c>
      <c r="C9" s="92" t="str">
        <f>'ACT Oct 2017'!G3</f>
        <v>Everyday Saver</v>
      </c>
      <c r="D9" s="93">
        <f>365*'ACT Oct 2017'!H3/100</f>
        <v>504.065</v>
      </c>
      <c r="E9" s="94">
        <f>IF($C$5*'ACT Oct 2017'!AK3/'ACT Oct 2017'!AI3&gt;='ACT Oct 2017'!J3,('ACT Oct 2017'!J3*'ACT Oct 2017'!O3/100)*'ACT Oct 2017'!AI3,($C$5*'ACT Oct 2017'!AK3/'ACT Oct 2017'!AI3*'ACT Oct 2017'!O3/100)*'ACT Oct 2017'!AI3)</f>
        <v>217.48003199999999</v>
      </c>
      <c r="F9" s="95">
        <f>IF($C$5*'ACT Oct 2017'!AK3/'ACT Oct 2017'!AI3&lt;'ACT Oct 2017'!J3,0,IF($C$5*'ACT Oct 2017'!AK3/'ACT Oct 2017'!AI3&lt;='ACT Oct 2017'!K3,($C$5*'ACT Oct 2017'!AK3/'ACT Oct 2017'!AI3-'ACT Oct 2017'!J3)*('ACT Oct 2017'!P3/100)*'ACT Oct 2017'!AI3,('ACT Oct 2017'!K3-'ACT Oct 2017'!J3)*('ACT Oct 2017'!P3/100)*'ACT Oct 2017'!AI3))</f>
        <v>1163.0542560000001</v>
      </c>
      <c r="G9" s="93">
        <f>IF($C$5*'ACT Oct 2017'!AK3/'ACT Oct 2017'!AI3&lt;'ACT Oct 2017'!K3,0,IF($C$5*'ACT Oct 2017'!AK3/'ACT Oct 2017'!AI3&lt;='ACT Oct 2017'!L3,($C$5*'ACT Oct 2017'!AK3/'ACT Oct 2017'!AI3-'ACT Oct 2017'!K3)*('ACT Oct 2017'!Q3/100)*'ACT Oct 2017'!AI3,('ACT Oct 2017'!L3-'ACT Oct 2017'!K3)*('ACT Oct 2017'!Q3/100)*'ACT Oct 2017'!AI3))</f>
        <v>0</v>
      </c>
      <c r="H9" s="93">
        <v>0</v>
      </c>
      <c r="I9" s="93">
        <f>IF(($C$5*'ACT Oct 2017'!AK3/'ACT Oct 2017'!AI3&gt;'ACT Oct 2017'!L3),($C$5*'ACT Oct 2017'!AK3/'ACT Oct 2017'!AI3-'ACT Oct 2017'!L3)*'ACT Oct 2017'!R3/100*'ACT Oct 2017'!AI3,0)</f>
        <v>0</v>
      </c>
      <c r="J9" s="93">
        <f>IF($C$5*'ACT Oct 2017'!AL3/'ACT Oct 2017'!AJ3&gt;='ACT Oct 2017'!J3,('ACT Oct 2017'!J3*'ACT Oct 2017'!U3/100)*'ACT Oct 2017'!AJ3,($C$5*'ACT Oct 2017'!AL3/'ACT Oct 2017'!AJ3*'ACT Oct 2017'!U3/100)*'ACT Oct 2017'!AJ3)</f>
        <v>217.48003199999999</v>
      </c>
      <c r="K9" s="93">
        <f>IF($C$5*'ACT Oct 2017'!AL3/'ACT Oct 2017'!AJ3&lt;'ACT Oct 2017'!J3,0,IF($C$5*'ACT Oct 2017'!AL3/'ACT Oct 2017'!AJ3&lt;='ACT Oct 2017'!K3,($C$5*'ACT Oct 2017'!AL3/'ACT Oct 2017'!AJ3-'ACT Oct 2017'!J3)*('ACT Oct 2017'!V3/100)*'ACT Oct 2017'!AJ3,('ACT Oct 2017'!K3-'ACT Oct 2017'!J3)*('ACT Oct 2017'!V3/100)*'ACT Oct 2017'!AJ3))</f>
        <v>1163.0542560000001</v>
      </c>
      <c r="L9" s="93">
        <f>IF($C$5*'ACT Oct 2017'!AL3/'ACT Oct 2017'!AJ3&lt;'ACT Oct 2017'!K3,0,IF($C$5*'ACT Oct 2017'!AL3/'ACT Oct 2017'!AJ3&lt;='ACT Oct 2017'!L3,($C$5*'ACT Oct 2017'!AL3/'ACT Oct 2017'!AJ3-'ACT Oct 2017'!K3)*('ACT Oct 2017'!W3/100)*'ACT Oct 2017'!AJ3,('ACT Oct 2017'!L3-'ACT Oct 2017'!K3)*('ACT Oct 2017'!W3/100)*'ACT Oct 2017'!AJ3))</f>
        <v>0</v>
      </c>
      <c r="M9" s="93">
        <v>0</v>
      </c>
      <c r="N9" s="93">
        <f>IF(($C$5*'ACT Oct 2017'!AL3/'ACT Oct 2017'!AJ3&gt;'ACT Oct 2017'!L3),($C$5*'ACT Oct 2017'!AL3/'ACT Oct 2017'!AJ3-'ACT Oct 2017'!L3)*'ACT Oct 2017'!X3/100*'ACT Oct 2017'!AJ3,0)</f>
        <v>0</v>
      </c>
      <c r="O9" s="99">
        <f t="shared" ref="O9:O10" si="0">SUM(D9:N9)</f>
        <v>3265.1335760000002</v>
      </c>
      <c r="P9" s="98">
        <f>'ACT Oct 2017'!AM3</f>
        <v>0</v>
      </c>
      <c r="Q9" s="98">
        <f>'ACT Oct 2017'!AN3</f>
        <v>10</v>
      </c>
      <c r="R9" s="98">
        <f>'ACT Oct 2017'!AO3</f>
        <v>0</v>
      </c>
      <c r="S9" s="98">
        <f>'ACT Oct 2017'!AP3</f>
        <v>0</v>
      </c>
      <c r="T9" s="99">
        <f>(O9-(O9-D9)*Q9/100)</f>
        <v>2989.0267184000004</v>
      </c>
      <c r="U9" s="99">
        <f t="shared" ref="U9:U10" si="1">T9</f>
        <v>2989.0267184000004</v>
      </c>
      <c r="V9" s="99">
        <f t="shared" ref="V9:W10" si="2">T9*1.1</f>
        <v>3287.9293902400009</v>
      </c>
      <c r="W9" s="99">
        <f t="shared" si="2"/>
        <v>3287.9293902400009</v>
      </c>
      <c r="X9" s="100">
        <f>'ACT Oct 2017'!AW3</f>
        <v>24</v>
      </c>
      <c r="Y9" s="101" t="str">
        <f>'ACT Oct 2017'!AX3</f>
        <v>y</v>
      </c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</row>
    <row r="10" spans="1:66" ht="20" customHeight="1" thickBot="1" x14ac:dyDescent="0.25">
      <c r="A10" s="119" t="str">
        <f>'ACT Oct 2017'!D4</f>
        <v>ActewAGL ACT</v>
      </c>
      <c r="B10" s="120" t="str">
        <f>'ACT Oct 2017'!F4</f>
        <v>Origin Energy</v>
      </c>
      <c r="C10" s="120" t="str">
        <f>'ACT Oct 2017'!G4</f>
        <v>Business Saver</v>
      </c>
      <c r="D10" s="121">
        <f>365*'ACT Oct 2017'!H4/100</f>
        <v>547.5</v>
      </c>
      <c r="E10" s="122">
        <f>IF($C$5*'ACT Oct 2017'!AK4/'ACT Oct 2017'!AI4&gt;='ACT Oct 2017'!J4,('ACT Oct 2017'!J4*'ACT Oct 2017'!O4/100)*'ACT Oct 2017'!AI4,($C$5*'ACT Oct 2017'!AK4/'ACT Oct 2017'!AI4*'ACT Oct 2017'!O4/100)*'ACT Oct 2017'!AI4)</f>
        <v>414.20399999999995</v>
      </c>
      <c r="F10" s="123">
        <f>IF($C$5*'ACT Oct 2017'!AK4/'ACT Oct 2017'!AI4&lt;'ACT Oct 2017'!J4,0,IF($C$5*'ACT Oct 2017'!AK4/'ACT Oct 2017'!AI4&lt;='ACT Oct 2017'!K4,($C$5*'ACT Oct 2017'!AK4/'ACT Oct 2017'!AI4-'ACT Oct 2017'!J4)*('ACT Oct 2017'!P4/100)*'ACT Oct 2017'!AI4,('ACT Oct 2017'!K4-'ACT Oct 2017'!J4)*('ACT Oct 2017'!P4/100)*'ACT Oct 2017'!AI4))</f>
        <v>897.77850000000001</v>
      </c>
      <c r="G10" s="121">
        <f>IF($C$5*'ACT Oct 2017'!AK4/'ACT Oct 2017'!AI4&lt;'ACT Oct 2017'!K4,0,IF($C$5*'ACT Oct 2017'!AK4/'ACT Oct 2017'!AI4&lt;='ACT Oct 2017'!L4,($C$5*'ACT Oct 2017'!AK4/'ACT Oct 2017'!AI4-'ACT Oct 2017'!K4)*('ACT Oct 2017'!Q4/100)*'ACT Oct 2017'!AI4,('ACT Oct 2017'!L4-'ACT Oct 2017'!K4)*('ACT Oct 2017'!Q4/100)*'ACT Oct 2017'!AI4))</f>
        <v>0</v>
      </c>
      <c r="H10" s="121">
        <v>0</v>
      </c>
      <c r="I10" s="121">
        <f>IF($C$5*'ACT Oct 2017'!AK4/'ACT Oct 2017'!AI4&lt;'ACT Oct 2017'!K4,0,IF($C$5*'ACT Oct 2017'!AK4/'ACT Oct 2017'!AI4&lt;='ACT Oct 2017'!L4,($C$5*'ACT Oct 2017'!AK4/'ACT Oct 2017'!AI4-'ACT Oct 2017'!K4)*('ACT Oct 2017'!Q4/100)*'ACT Oct 2017'!AI4,('ACT Oct 2017'!L4-'ACT Oct 2017'!K4)*('ACT Oct 2017'!Q4/100)*'ACT Oct 2017'!AI4))</f>
        <v>0</v>
      </c>
      <c r="J10" s="121">
        <f>IF($C$5*'ACT Oct 2017'!AL4/'ACT Oct 2017'!AJ4&gt;='ACT Oct 2017'!J4,('ACT Oct 2017'!J4*'ACT Oct 2017'!U4/100)*'ACT Oct 2017'!AJ4,($C$5*'ACT Oct 2017'!AL4/'ACT Oct 2017'!AJ4*'ACT Oct 2017'!U4/100)*'ACT Oct 2017'!AJ4)</f>
        <v>414.20399999999995</v>
      </c>
      <c r="K10" s="121">
        <f>IF($C$5*'ACT Oct 2017'!AL4/'ACT Oct 2017'!AJ4&lt;'ACT Oct 2017'!J4,0,IF($C$5*'ACT Oct 2017'!AL4/'ACT Oct 2017'!AJ4&lt;='ACT Oct 2017'!K4,($C$5*'ACT Oct 2017'!AL4/'ACT Oct 2017'!AJ4-'ACT Oct 2017'!J4)*('ACT Oct 2017'!V4/100)*'ACT Oct 2017'!AJ4,('ACT Oct 2017'!K4-'ACT Oct 2017'!J4)*('ACT Oct 2017'!V4/100)*'ACT Oct 2017'!AJ4))</f>
        <v>897.77850000000001</v>
      </c>
      <c r="L10" s="121">
        <v>0</v>
      </c>
      <c r="M10" s="121">
        <v>0</v>
      </c>
      <c r="N10" s="121">
        <f>IF($C$5*'ACT Oct 2017'!AL4/'ACT Oct 2017'!AJ4&lt;'ACT Oct 2017'!K4,0,IF($C$5*'ACT Oct 2017'!AL4/'ACT Oct 2017'!AJ4&lt;='ACT Oct 2017'!L4,($C$5*'ACT Oct 2017'!AL4/'ACT Oct 2017'!AJ4-'ACT Oct 2017'!K4)*('ACT Oct 2017'!W4/100)*'ACT Oct 2017'!AJ4,('ACT Oct 2017'!L4-'ACT Oct 2017'!K4)*('ACT Oct 2017'!W4/100)*'ACT Oct 2017'!AJ4))</f>
        <v>0</v>
      </c>
      <c r="O10" s="124">
        <f t="shared" si="0"/>
        <v>3171.4649999999997</v>
      </c>
      <c r="P10" s="125">
        <f>'ACT Oct 2017'!AM4</f>
        <v>0</v>
      </c>
      <c r="Q10" s="125">
        <f>'ACT Oct 2017'!AN4</f>
        <v>15</v>
      </c>
      <c r="R10" s="125">
        <f>'ACT Oct 2017'!AO4</f>
        <v>0</v>
      </c>
      <c r="S10" s="125">
        <f>'ACT Oct 2017'!AP4</f>
        <v>0</v>
      </c>
      <c r="T10" s="124">
        <f>(O10-(O10-D10)*Q10/100)</f>
        <v>2777.8702499999999</v>
      </c>
      <c r="U10" s="124">
        <f t="shared" si="1"/>
        <v>2777.8702499999999</v>
      </c>
      <c r="V10" s="124">
        <f t="shared" si="2"/>
        <v>3055.657275</v>
      </c>
      <c r="W10" s="124">
        <f t="shared" si="2"/>
        <v>3055.657275</v>
      </c>
      <c r="X10" s="126">
        <f>'ACT Oct 2017'!AW4</f>
        <v>12</v>
      </c>
      <c r="Y10" s="127" t="str">
        <f>'ACT Oct 2017'!AX4</f>
        <v>y</v>
      </c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</row>
    <row r="11" spans="1:66" s="103" customFormat="1" x14ac:dyDescent="0.2">
      <c r="BF11" s="106"/>
      <c r="BG11" s="106"/>
      <c r="BH11" s="106"/>
      <c r="BI11" s="106"/>
      <c r="BJ11" s="106"/>
      <c r="BK11" s="106"/>
      <c r="BL11" s="106"/>
      <c r="BM11" s="106"/>
      <c r="BN11" s="106"/>
    </row>
    <row r="12" spans="1:66" s="103" customFormat="1" x14ac:dyDescent="0.2">
      <c r="BF12" s="106"/>
      <c r="BG12" s="106"/>
      <c r="BH12" s="106"/>
      <c r="BI12" s="106"/>
      <c r="BJ12" s="106"/>
      <c r="BK12" s="106"/>
      <c r="BL12" s="106"/>
      <c r="BM12" s="106"/>
      <c r="BN12" s="106"/>
    </row>
    <row r="13" spans="1:66" s="103" customFormat="1" x14ac:dyDescent="0.2">
      <c r="BF13" s="106"/>
      <c r="BG13" s="106"/>
      <c r="BH13" s="106"/>
      <c r="BI13" s="106"/>
      <c r="BJ13" s="106"/>
      <c r="BK13" s="106"/>
      <c r="BL13" s="106"/>
      <c r="BM13" s="106"/>
      <c r="BN13" s="106"/>
    </row>
    <row r="14" spans="1:66" s="103" customFormat="1" x14ac:dyDescent="0.2">
      <c r="BF14" s="106"/>
      <c r="BG14" s="106"/>
      <c r="BH14" s="106"/>
      <c r="BI14" s="106"/>
      <c r="BJ14" s="106"/>
      <c r="BK14" s="106"/>
      <c r="BL14" s="106"/>
      <c r="BM14" s="106"/>
      <c r="BN14" s="106"/>
    </row>
    <row r="15" spans="1:66" s="103" customFormat="1" x14ac:dyDescent="0.2">
      <c r="BF15" s="106"/>
      <c r="BG15" s="106"/>
      <c r="BH15" s="106"/>
      <c r="BI15" s="106"/>
      <c r="BJ15" s="106"/>
      <c r="BK15" s="106"/>
      <c r="BL15" s="106"/>
      <c r="BM15" s="106"/>
      <c r="BN15" s="106"/>
    </row>
    <row r="16" spans="1:66" s="103" customFormat="1" x14ac:dyDescent="0.2">
      <c r="BF16" s="106"/>
      <c r="BG16" s="106"/>
      <c r="BH16" s="106"/>
      <c r="BI16" s="106"/>
      <c r="BJ16" s="106"/>
      <c r="BK16" s="106"/>
      <c r="BL16" s="106"/>
      <c r="BM16" s="106"/>
      <c r="BN16" s="106"/>
    </row>
    <row r="17" spans="58:66" s="103" customFormat="1" x14ac:dyDescent="0.2">
      <c r="BF17" s="106"/>
      <c r="BG17" s="106"/>
      <c r="BH17" s="106"/>
      <c r="BI17" s="106"/>
      <c r="BJ17" s="106"/>
      <c r="BK17" s="106"/>
      <c r="BL17" s="106"/>
      <c r="BM17" s="106"/>
      <c r="BN17" s="106"/>
    </row>
    <row r="18" spans="58:66" s="103" customFormat="1" x14ac:dyDescent="0.2">
      <c r="BF18" s="106"/>
      <c r="BG18" s="106"/>
      <c r="BH18" s="106"/>
      <c r="BI18" s="106"/>
      <c r="BJ18" s="106"/>
      <c r="BK18" s="106"/>
      <c r="BL18" s="106"/>
      <c r="BM18" s="106"/>
      <c r="BN18" s="106"/>
    </row>
    <row r="19" spans="58:66" s="103" customFormat="1" x14ac:dyDescent="0.2">
      <c r="BF19" s="106"/>
      <c r="BG19" s="106"/>
      <c r="BH19" s="106"/>
      <c r="BI19" s="106"/>
      <c r="BJ19" s="106"/>
      <c r="BK19" s="106"/>
      <c r="BL19" s="106"/>
      <c r="BM19" s="106"/>
      <c r="BN19" s="106"/>
    </row>
    <row r="20" spans="58:66" s="103" customFormat="1" x14ac:dyDescent="0.2">
      <c r="BF20" s="106"/>
      <c r="BG20" s="106"/>
      <c r="BH20" s="106"/>
      <c r="BI20" s="106"/>
      <c r="BJ20" s="106"/>
      <c r="BK20" s="106"/>
      <c r="BL20" s="106"/>
      <c r="BM20" s="106"/>
      <c r="BN20" s="106"/>
    </row>
    <row r="21" spans="58:66" s="103" customFormat="1" x14ac:dyDescent="0.2">
      <c r="BF21" s="106"/>
      <c r="BG21" s="106"/>
      <c r="BH21" s="106"/>
      <c r="BI21" s="106"/>
      <c r="BJ21" s="106"/>
      <c r="BK21" s="106"/>
      <c r="BL21" s="106"/>
      <c r="BM21" s="106"/>
      <c r="BN21" s="106"/>
    </row>
    <row r="22" spans="58:66" s="103" customFormat="1" x14ac:dyDescent="0.2">
      <c r="BF22" s="106"/>
      <c r="BG22" s="106"/>
      <c r="BH22" s="106"/>
      <c r="BI22" s="106"/>
      <c r="BJ22" s="106"/>
      <c r="BK22" s="106"/>
      <c r="BL22" s="106"/>
      <c r="BM22" s="106"/>
      <c r="BN22" s="106"/>
    </row>
    <row r="23" spans="58:66" s="103" customFormat="1" x14ac:dyDescent="0.2">
      <c r="BF23" s="106"/>
      <c r="BG23" s="106"/>
      <c r="BH23" s="106"/>
      <c r="BI23" s="106"/>
      <c r="BJ23" s="106"/>
      <c r="BK23" s="106"/>
      <c r="BL23" s="106"/>
      <c r="BM23" s="106"/>
      <c r="BN23" s="106"/>
    </row>
    <row r="24" spans="58:66" s="103" customFormat="1" x14ac:dyDescent="0.2">
      <c r="BF24" s="106"/>
      <c r="BG24" s="106"/>
      <c r="BH24" s="106"/>
      <c r="BI24" s="106"/>
      <c r="BJ24" s="106"/>
      <c r="BK24" s="106"/>
      <c r="BL24" s="106"/>
      <c r="BM24" s="106"/>
      <c r="BN24" s="106"/>
    </row>
    <row r="25" spans="58:66" s="103" customFormat="1" x14ac:dyDescent="0.2">
      <c r="BF25" s="106"/>
      <c r="BG25" s="106"/>
      <c r="BH25" s="106"/>
      <c r="BI25" s="106"/>
      <c r="BJ25" s="106"/>
      <c r="BK25" s="106"/>
      <c r="BL25" s="106"/>
      <c r="BM25" s="106"/>
      <c r="BN25" s="106"/>
    </row>
    <row r="26" spans="58:66" s="103" customFormat="1" x14ac:dyDescent="0.2">
      <c r="BF26" s="106"/>
      <c r="BG26" s="106"/>
      <c r="BH26" s="106"/>
      <c r="BI26" s="106"/>
      <c r="BJ26" s="106"/>
      <c r="BK26" s="106"/>
      <c r="BL26" s="106"/>
      <c r="BM26" s="106"/>
      <c r="BN26" s="106"/>
    </row>
    <row r="27" spans="58:66" s="103" customFormat="1" x14ac:dyDescent="0.2">
      <c r="BF27" s="106"/>
      <c r="BG27" s="106"/>
      <c r="BH27" s="106"/>
      <c r="BI27" s="106"/>
      <c r="BJ27" s="106"/>
      <c r="BK27" s="106"/>
      <c r="BL27" s="106"/>
      <c r="BM27" s="106"/>
      <c r="BN27" s="106"/>
    </row>
    <row r="28" spans="58:66" s="103" customFormat="1" x14ac:dyDescent="0.2">
      <c r="BF28" s="106"/>
      <c r="BG28" s="106"/>
      <c r="BH28" s="106"/>
      <c r="BI28" s="106"/>
      <c r="BJ28" s="106"/>
      <c r="BK28" s="106"/>
      <c r="BL28" s="106"/>
      <c r="BM28" s="106"/>
      <c r="BN28" s="106"/>
    </row>
    <row r="29" spans="58:66" s="103" customFormat="1" x14ac:dyDescent="0.2">
      <c r="BF29" s="106"/>
      <c r="BG29" s="106"/>
      <c r="BH29" s="106"/>
      <c r="BI29" s="106"/>
      <c r="BJ29" s="106"/>
      <c r="BK29" s="106"/>
      <c r="BL29" s="106"/>
      <c r="BM29" s="106"/>
      <c r="BN29" s="106"/>
    </row>
    <row r="30" spans="58:66" s="103" customFormat="1" x14ac:dyDescent="0.2">
      <c r="BF30" s="106"/>
      <c r="BG30" s="106"/>
      <c r="BH30" s="106"/>
      <c r="BI30" s="106"/>
      <c r="BJ30" s="106"/>
      <c r="BK30" s="106"/>
      <c r="BL30" s="106"/>
      <c r="BM30" s="106"/>
      <c r="BN30" s="106"/>
    </row>
    <row r="31" spans="58:66" s="103" customFormat="1" x14ac:dyDescent="0.2">
      <c r="BF31" s="106"/>
      <c r="BG31" s="106"/>
      <c r="BH31" s="106"/>
      <c r="BI31" s="106"/>
      <c r="BJ31" s="106"/>
      <c r="BK31" s="106"/>
      <c r="BL31" s="106"/>
      <c r="BM31" s="106"/>
      <c r="BN31" s="106"/>
    </row>
    <row r="32" spans="58:66" s="103" customFormat="1" x14ac:dyDescent="0.2">
      <c r="BF32" s="106"/>
      <c r="BG32" s="106"/>
      <c r="BH32" s="106"/>
      <c r="BI32" s="106"/>
      <c r="BJ32" s="106"/>
      <c r="BK32" s="106"/>
      <c r="BL32" s="106"/>
      <c r="BM32" s="106"/>
      <c r="BN32" s="106"/>
    </row>
    <row r="33" spans="58:66" s="103" customFormat="1" x14ac:dyDescent="0.2">
      <c r="BF33" s="106"/>
      <c r="BG33" s="106"/>
      <c r="BH33" s="106"/>
      <c r="BI33" s="106"/>
      <c r="BJ33" s="106"/>
      <c r="BK33" s="106"/>
      <c r="BL33" s="106"/>
      <c r="BM33" s="106"/>
      <c r="BN33" s="106"/>
    </row>
    <row r="34" spans="58:66" s="103" customFormat="1" x14ac:dyDescent="0.2">
      <c r="BF34" s="106"/>
      <c r="BG34" s="106"/>
      <c r="BH34" s="106"/>
      <c r="BI34" s="106"/>
      <c r="BJ34" s="106"/>
      <c r="BK34" s="106"/>
      <c r="BL34" s="106"/>
      <c r="BM34" s="106"/>
      <c r="BN34" s="106"/>
    </row>
    <row r="35" spans="58:66" s="103" customFormat="1" x14ac:dyDescent="0.2">
      <c r="BF35" s="106"/>
      <c r="BG35" s="106"/>
      <c r="BH35" s="106"/>
      <c r="BI35" s="106"/>
      <c r="BJ35" s="106"/>
      <c r="BK35" s="106"/>
      <c r="BL35" s="106"/>
      <c r="BM35" s="106"/>
      <c r="BN35" s="106"/>
    </row>
    <row r="36" spans="58:66" s="103" customFormat="1" x14ac:dyDescent="0.2">
      <c r="BF36" s="106"/>
      <c r="BG36" s="106"/>
      <c r="BH36" s="106"/>
      <c r="BI36" s="106"/>
      <c r="BJ36" s="106"/>
      <c r="BK36" s="106"/>
      <c r="BL36" s="106"/>
      <c r="BM36" s="106"/>
      <c r="BN36" s="106"/>
    </row>
    <row r="37" spans="58:66" s="103" customFormat="1" x14ac:dyDescent="0.2">
      <c r="BF37" s="106"/>
      <c r="BG37" s="106"/>
      <c r="BH37" s="106"/>
      <c r="BI37" s="106"/>
      <c r="BJ37" s="106"/>
      <c r="BK37" s="106"/>
      <c r="BL37" s="106"/>
      <c r="BM37" s="106"/>
      <c r="BN37" s="106"/>
    </row>
    <row r="38" spans="58:66" s="103" customFormat="1" x14ac:dyDescent="0.2">
      <c r="BF38" s="106"/>
      <c r="BG38" s="106"/>
      <c r="BH38" s="106"/>
      <c r="BI38" s="106"/>
      <c r="BJ38" s="106"/>
      <c r="BK38" s="106"/>
      <c r="BL38" s="106"/>
      <c r="BM38" s="106"/>
      <c r="BN38" s="106"/>
    </row>
    <row r="39" spans="58:66" s="103" customFormat="1" x14ac:dyDescent="0.2">
      <c r="BF39" s="106"/>
      <c r="BG39" s="106"/>
      <c r="BH39" s="106"/>
      <c r="BI39" s="106"/>
      <c r="BJ39" s="106"/>
      <c r="BK39" s="106"/>
      <c r="BL39" s="106"/>
      <c r="BM39" s="106"/>
      <c r="BN39" s="106"/>
    </row>
    <row r="40" spans="58:66" s="103" customFormat="1" x14ac:dyDescent="0.2">
      <c r="BF40" s="106"/>
      <c r="BG40" s="106"/>
      <c r="BH40" s="106"/>
      <c r="BI40" s="106"/>
      <c r="BJ40" s="106"/>
      <c r="BK40" s="106"/>
      <c r="BL40" s="106"/>
      <c r="BM40" s="106"/>
      <c r="BN40" s="106"/>
    </row>
    <row r="41" spans="58:66" s="103" customFormat="1" x14ac:dyDescent="0.2">
      <c r="BF41" s="106"/>
      <c r="BG41" s="106"/>
      <c r="BH41" s="106"/>
      <c r="BI41" s="106"/>
      <c r="BJ41" s="106"/>
      <c r="BK41" s="106"/>
      <c r="BL41" s="106"/>
      <c r="BM41" s="106"/>
      <c r="BN41" s="106"/>
    </row>
    <row r="42" spans="58:66" s="103" customFormat="1" x14ac:dyDescent="0.2">
      <c r="BF42" s="106"/>
      <c r="BG42" s="106"/>
      <c r="BH42" s="106"/>
      <c r="BI42" s="106"/>
      <c r="BJ42" s="106"/>
      <c r="BK42" s="106"/>
      <c r="BL42" s="106"/>
      <c r="BM42" s="106"/>
      <c r="BN42" s="106"/>
    </row>
    <row r="43" spans="58:66" s="103" customFormat="1" x14ac:dyDescent="0.2">
      <c r="BF43" s="106"/>
      <c r="BG43" s="106"/>
      <c r="BH43" s="106"/>
      <c r="BI43" s="106"/>
      <c r="BJ43" s="106"/>
      <c r="BK43" s="106"/>
      <c r="BL43" s="106"/>
      <c r="BM43" s="106"/>
      <c r="BN43" s="106"/>
    </row>
    <row r="44" spans="58:66" s="103" customFormat="1" x14ac:dyDescent="0.2">
      <c r="BF44" s="106"/>
      <c r="BG44" s="106"/>
      <c r="BH44" s="106"/>
      <c r="BI44" s="106"/>
      <c r="BJ44" s="106"/>
      <c r="BK44" s="106"/>
      <c r="BL44" s="106"/>
      <c r="BM44" s="106"/>
      <c r="BN44" s="106"/>
    </row>
    <row r="45" spans="58:66" s="103" customFormat="1" x14ac:dyDescent="0.2">
      <c r="BF45" s="106"/>
      <c r="BG45" s="106"/>
      <c r="BH45" s="106"/>
      <c r="BI45" s="106"/>
      <c r="BJ45" s="106"/>
      <c r="BK45" s="106"/>
      <c r="BL45" s="106"/>
      <c r="BM45" s="106"/>
      <c r="BN45" s="106"/>
    </row>
    <row r="46" spans="58:66" s="103" customFormat="1" x14ac:dyDescent="0.2">
      <c r="BF46" s="106"/>
      <c r="BG46" s="106"/>
      <c r="BH46" s="106"/>
      <c r="BI46" s="106"/>
      <c r="BJ46" s="106"/>
      <c r="BK46" s="106"/>
      <c r="BL46" s="106"/>
      <c r="BM46" s="106"/>
      <c r="BN46" s="106"/>
    </row>
    <row r="47" spans="58:66" s="103" customFormat="1" x14ac:dyDescent="0.2">
      <c r="BF47" s="106"/>
      <c r="BG47" s="106"/>
      <c r="BH47" s="106"/>
      <c r="BI47" s="106"/>
      <c r="BJ47" s="106"/>
      <c r="BK47" s="106"/>
      <c r="BL47" s="106"/>
      <c r="BM47" s="106"/>
      <c r="BN47" s="106"/>
    </row>
    <row r="48" spans="58:66" s="103" customFormat="1" x14ac:dyDescent="0.2">
      <c r="BF48" s="106"/>
      <c r="BG48" s="106"/>
      <c r="BH48" s="106"/>
      <c r="BI48" s="106"/>
      <c r="BJ48" s="106"/>
      <c r="BK48" s="106"/>
      <c r="BL48" s="106"/>
      <c r="BM48" s="106"/>
      <c r="BN48" s="106"/>
    </row>
    <row r="49" spans="58:66" s="103" customFormat="1" x14ac:dyDescent="0.2">
      <c r="BF49" s="106"/>
      <c r="BG49" s="106"/>
      <c r="BH49" s="106"/>
      <c r="BI49" s="106"/>
      <c r="BJ49" s="106"/>
      <c r="BK49" s="106"/>
      <c r="BL49" s="106"/>
      <c r="BM49" s="106"/>
      <c r="BN49" s="106"/>
    </row>
    <row r="50" spans="58:66" s="103" customFormat="1" x14ac:dyDescent="0.2">
      <c r="BF50" s="106"/>
      <c r="BG50" s="106"/>
      <c r="BH50" s="106"/>
      <c r="BI50" s="106"/>
      <c r="BJ50" s="106"/>
      <c r="BK50" s="106"/>
      <c r="BL50" s="106"/>
      <c r="BM50" s="106"/>
      <c r="BN50" s="106"/>
    </row>
    <row r="51" spans="58:66" s="103" customFormat="1" x14ac:dyDescent="0.2">
      <c r="BF51" s="106"/>
      <c r="BG51" s="106"/>
      <c r="BH51" s="106"/>
      <c r="BI51" s="106"/>
      <c r="BJ51" s="106"/>
      <c r="BK51" s="106"/>
      <c r="BL51" s="106"/>
      <c r="BM51" s="106"/>
      <c r="BN51" s="106"/>
    </row>
    <row r="52" spans="58:66" s="103" customFormat="1" x14ac:dyDescent="0.2">
      <c r="BF52" s="106"/>
      <c r="BG52" s="106"/>
      <c r="BH52" s="106"/>
      <c r="BI52" s="106"/>
      <c r="BJ52" s="106"/>
      <c r="BK52" s="106"/>
      <c r="BL52" s="106"/>
      <c r="BM52" s="106"/>
      <c r="BN52" s="106"/>
    </row>
    <row r="53" spans="58:66" s="103" customFormat="1" x14ac:dyDescent="0.2">
      <c r="BF53" s="106"/>
      <c r="BG53" s="106"/>
      <c r="BH53" s="106"/>
      <c r="BI53" s="106"/>
      <c r="BJ53" s="106"/>
      <c r="BK53" s="106"/>
      <c r="BL53" s="106"/>
      <c r="BM53" s="106"/>
      <c r="BN53" s="106"/>
    </row>
    <row r="54" spans="58:66" s="103" customFormat="1" x14ac:dyDescent="0.2">
      <c r="BF54" s="106"/>
      <c r="BG54" s="106"/>
      <c r="BH54" s="106"/>
      <c r="BI54" s="106"/>
      <c r="BJ54" s="106"/>
      <c r="BK54" s="106"/>
      <c r="BL54" s="106"/>
      <c r="BM54" s="106"/>
      <c r="BN54" s="106"/>
    </row>
    <row r="55" spans="58:66" s="103" customFormat="1" x14ac:dyDescent="0.2">
      <c r="BF55" s="106"/>
      <c r="BG55" s="106"/>
      <c r="BH55" s="106"/>
      <c r="BI55" s="106"/>
      <c r="BJ55" s="106"/>
      <c r="BK55" s="106"/>
      <c r="BL55" s="106"/>
      <c r="BM55" s="106"/>
      <c r="BN55" s="106"/>
    </row>
    <row r="56" spans="58:66" s="103" customFormat="1" x14ac:dyDescent="0.2">
      <c r="BF56" s="106"/>
      <c r="BG56" s="106"/>
      <c r="BH56" s="106"/>
      <c r="BI56" s="106"/>
      <c r="BJ56" s="106"/>
      <c r="BK56" s="106"/>
      <c r="BL56" s="106"/>
      <c r="BM56" s="106"/>
      <c r="BN56" s="106"/>
    </row>
    <row r="57" spans="58:66" s="103" customFormat="1" x14ac:dyDescent="0.2">
      <c r="BF57" s="106"/>
      <c r="BG57" s="106"/>
      <c r="BH57" s="106"/>
      <c r="BI57" s="106"/>
      <c r="BJ57" s="106"/>
      <c r="BK57" s="106"/>
      <c r="BL57" s="106"/>
      <c r="BM57" s="106"/>
      <c r="BN57" s="106"/>
    </row>
    <row r="58" spans="58:66" s="103" customFormat="1" x14ac:dyDescent="0.2">
      <c r="BF58" s="106"/>
      <c r="BG58" s="106"/>
      <c r="BH58" s="106"/>
      <c r="BI58" s="106"/>
      <c r="BJ58" s="106"/>
      <c r="BK58" s="106"/>
      <c r="BL58" s="106"/>
      <c r="BM58" s="106"/>
      <c r="BN58" s="106"/>
    </row>
    <row r="59" spans="58:66" s="103" customFormat="1" x14ac:dyDescent="0.2">
      <c r="BF59" s="106"/>
      <c r="BG59" s="106"/>
      <c r="BH59" s="106"/>
      <c r="BI59" s="106"/>
      <c r="BJ59" s="106"/>
      <c r="BK59" s="106"/>
      <c r="BL59" s="106"/>
      <c r="BM59" s="106"/>
      <c r="BN59" s="106"/>
    </row>
    <row r="60" spans="58:66" s="103" customFormat="1" x14ac:dyDescent="0.2">
      <c r="BF60" s="106"/>
      <c r="BG60" s="106"/>
      <c r="BH60" s="106"/>
      <c r="BI60" s="106"/>
      <c r="BJ60" s="106"/>
      <c r="BK60" s="106"/>
      <c r="BL60" s="106"/>
      <c r="BM60" s="106"/>
      <c r="BN60" s="106"/>
    </row>
    <row r="61" spans="58:66" s="103" customFormat="1" x14ac:dyDescent="0.2">
      <c r="BF61" s="106"/>
      <c r="BG61" s="106"/>
      <c r="BH61" s="106"/>
      <c r="BI61" s="106"/>
      <c r="BJ61" s="106"/>
      <c r="BK61" s="106"/>
      <c r="BL61" s="106"/>
      <c r="BM61" s="106"/>
      <c r="BN61" s="106"/>
    </row>
    <row r="62" spans="58:66" s="103" customFormat="1" x14ac:dyDescent="0.2">
      <c r="BF62" s="106"/>
      <c r="BG62" s="106"/>
      <c r="BH62" s="106"/>
      <c r="BI62" s="106"/>
      <c r="BJ62" s="106"/>
      <c r="BK62" s="106"/>
      <c r="BL62" s="106"/>
      <c r="BM62" s="106"/>
      <c r="BN62" s="106"/>
    </row>
    <row r="63" spans="58:66" s="103" customFormat="1" x14ac:dyDescent="0.2">
      <c r="BF63" s="106"/>
      <c r="BG63" s="106"/>
      <c r="BH63" s="106"/>
      <c r="BI63" s="106"/>
      <c r="BJ63" s="106"/>
      <c r="BK63" s="106"/>
      <c r="BL63" s="106"/>
      <c r="BM63" s="106"/>
      <c r="BN63" s="106"/>
    </row>
    <row r="64" spans="58:66" s="103" customFormat="1" x14ac:dyDescent="0.2">
      <c r="BF64" s="106"/>
      <c r="BG64" s="106"/>
      <c r="BH64" s="106"/>
      <c r="BI64" s="106"/>
      <c r="BJ64" s="106"/>
      <c r="BK64" s="106"/>
      <c r="BL64" s="106"/>
      <c r="BM64" s="106"/>
      <c r="BN64" s="106"/>
    </row>
    <row r="65" spans="58:66" s="103" customFormat="1" x14ac:dyDescent="0.2">
      <c r="BF65" s="106"/>
      <c r="BG65" s="106"/>
      <c r="BH65" s="106"/>
      <c r="BI65" s="106"/>
      <c r="BJ65" s="106"/>
      <c r="BK65" s="106"/>
      <c r="BL65" s="106"/>
      <c r="BM65" s="106"/>
      <c r="BN65" s="106"/>
    </row>
    <row r="66" spans="58:66" s="103" customFormat="1" x14ac:dyDescent="0.2">
      <c r="BF66" s="106"/>
      <c r="BG66" s="106"/>
      <c r="BH66" s="106"/>
      <c r="BI66" s="106"/>
      <c r="BJ66" s="106"/>
      <c r="BK66" s="106"/>
      <c r="BL66" s="106"/>
      <c r="BM66" s="106"/>
      <c r="BN66" s="106"/>
    </row>
    <row r="67" spans="58:66" s="103" customFormat="1" x14ac:dyDescent="0.2">
      <c r="BF67" s="106"/>
      <c r="BG67" s="106"/>
      <c r="BH67" s="106"/>
      <c r="BI67" s="106"/>
      <c r="BJ67" s="106"/>
      <c r="BK67" s="106"/>
      <c r="BL67" s="106"/>
      <c r="BM67" s="106"/>
      <c r="BN67" s="106"/>
    </row>
    <row r="68" spans="58:66" s="103" customFormat="1" x14ac:dyDescent="0.2">
      <c r="BF68" s="106"/>
      <c r="BG68" s="106"/>
      <c r="BH68" s="106"/>
      <c r="BI68" s="106"/>
      <c r="BJ68" s="106"/>
      <c r="BK68" s="106"/>
      <c r="BL68" s="106"/>
      <c r="BM68" s="106"/>
      <c r="BN68" s="106"/>
    </row>
    <row r="69" spans="58:66" s="103" customFormat="1" x14ac:dyDescent="0.2">
      <c r="BF69" s="106"/>
      <c r="BG69" s="106"/>
      <c r="BH69" s="106"/>
      <c r="BI69" s="106"/>
      <c r="BJ69" s="106"/>
      <c r="BK69" s="106"/>
      <c r="BL69" s="106"/>
      <c r="BM69" s="106"/>
      <c r="BN69" s="106"/>
    </row>
    <row r="70" spans="58:66" s="103" customFormat="1" x14ac:dyDescent="0.2">
      <c r="BF70" s="106"/>
      <c r="BG70" s="106"/>
      <c r="BH70" s="106"/>
      <c r="BI70" s="106"/>
      <c r="BJ70" s="106"/>
      <c r="BK70" s="106"/>
      <c r="BL70" s="106"/>
      <c r="BM70" s="106"/>
      <c r="BN70" s="106"/>
    </row>
    <row r="71" spans="58:66" s="103" customFormat="1" x14ac:dyDescent="0.2">
      <c r="BF71" s="106"/>
      <c r="BG71" s="106"/>
      <c r="BH71" s="106"/>
      <c r="BI71" s="106"/>
      <c r="BJ71" s="106"/>
      <c r="BK71" s="106"/>
      <c r="BL71" s="106"/>
      <c r="BM71" s="106"/>
      <c r="BN71" s="106"/>
    </row>
    <row r="72" spans="58:66" s="103" customFormat="1" x14ac:dyDescent="0.2">
      <c r="BF72" s="106"/>
      <c r="BG72" s="106"/>
      <c r="BH72" s="106"/>
      <c r="BI72" s="106"/>
      <c r="BJ72" s="106"/>
      <c r="BK72" s="106"/>
      <c r="BL72" s="106"/>
      <c r="BM72" s="106"/>
      <c r="BN72" s="106"/>
    </row>
    <row r="73" spans="58:66" s="103" customFormat="1" x14ac:dyDescent="0.2">
      <c r="BF73" s="106"/>
      <c r="BG73" s="106"/>
      <c r="BH73" s="106"/>
      <c r="BI73" s="106"/>
      <c r="BJ73" s="106"/>
      <c r="BK73" s="106"/>
      <c r="BL73" s="106"/>
      <c r="BM73" s="106"/>
      <c r="BN73" s="106"/>
    </row>
    <row r="74" spans="58:66" s="103" customFormat="1" x14ac:dyDescent="0.2">
      <c r="BF74" s="106"/>
      <c r="BG74" s="106"/>
      <c r="BH74" s="106"/>
      <c r="BI74" s="106"/>
      <c r="BJ74" s="106"/>
      <c r="BK74" s="106"/>
      <c r="BL74" s="106"/>
      <c r="BM74" s="106"/>
      <c r="BN74" s="106"/>
    </row>
    <row r="75" spans="58:66" s="103" customFormat="1" x14ac:dyDescent="0.2">
      <c r="BF75" s="106"/>
      <c r="BG75" s="106"/>
      <c r="BH75" s="106"/>
      <c r="BI75" s="106"/>
      <c r="BJ75" s="106"/>
      <c r="BK75" s="106"/>
      <c r="BL75" s="106"/>
      <c r="BM75" s="106"/>
      <c r="BN75" s="106"/>
    </row>
    <row r="76" spans="58:66" s="103" customFormat="1" x14ac:dyDescent="0.2">
      <c r="BF76" s="106"/>
      <c r="BG76" s="106"/>
      <c r="BH76" s="106"/>
      <c r="BI76" s="106"/>
      <c r="BJ76" s="106"/>
      <c r="BK76" s="106"/>
      <c r="BL76" s="106"/>
      <c r="BM76" s="106"/>
      <c r="BN76" s="106"/>
    </row>
    <row r="77" spans="58:66" s="103" customFormat="1" x14ac:dyDescent="0.2">
      <c r="BF77" s="106"/>
      <c r="BG77" s="106"/>
      <c r="BH77" s="106"/>
      <c r="BI77" s="106"/>
      <c r="BJ77" s="106"/>
      <c r="BK77" s="106"/>
      <c r="BL77" s="106"/>
      <c r="BM77" s="106"/>
      <c r="BN77" s="106"/>
    </row>
    <row r="78" spans="58:66" s="103" customFormat="1" x14ac:dyDescent="0.2">
      <c r="BF78" s="106"/>
      <c r="BG78" s="106"/>
      <c r="BH78" s="106"/>
      <c r="BI78" s="106"/>
      <c r="BJ78" s="106"/>
      <c r="BK78" s="106"/>
      <c r="BL78" s="106"/>
      <c r="BM78" s="106"/>
      <c r="BN78" s="106"/>
    </row>
    <row r="79" spans="58:66" s="103" customFormat="1" x14ac:dyDescent="0.2">
      <c r="BF79" s="106"/>
      <c r="BG79" s="106"/>
      <c r="BH79" s="106"/>
      <c r="BI79" s="106"/>
      <c r="BJ79" s="106"/>
      <c r="BK79" s="106"/>
      <c r="BL79" s="106"/>
      <c r="BM79" s="106"/>
      <c r="BN79" s="106"/>
    </row>
    <row r="80" spans="58:66" s="103" customFormat="1" x14ac:dyDescent="0.2">
      <c r="BF80" s="106"/>
      <c r="BG80" s="106"/>
      <c r="BH80" s="106"/>
      <c r="BI80" s="106"/>
      <c r="BJ80" s="106"/>
      <c r="BK80" s="106"/>
      <c r="BL80" s="106"/>
      <c r="BM80" s="106"/>
      <c r="BN80" s="106"/>
    </row>
    <row r="81" spans="58:66" s="103" customFormat="1" x14ac:dyDescent="0.2">
      <c r="BF81" s="106"/>
      <c r="BG81" s="106"/>
      <c r="BH81" s="106"/>
      <c r="BI81" s="106"/>
      <c r="BJ81" s="106"/>
      <c r="BK81" s="106"/>
      <c r="BL81" s="106"/>
      <c r="BM81" s="106"/>
      <c r="BN81" s="106"/>
    </row>
    <row r="82" spans="58:66" s="103" customFormat="1" x14ac:dyDescent="0.2">
      <c r="BF82" s="106"/>
      <c r="BG82" s="106"/>
      <c r="BH82" s="106"/>
      <c r="BI82" s="106"/>
      <c r="BJ82" s="106"/>
      <c r="BK82" s="106"/>
      <c r="BL82" s="106"/>
      <c r="BM82" s="106"/>
      <c r="BN82" s="106"/>
    </row>
    <row r="83" spans="58:66" s="103" customFormat="1" x14ac:dyDescent="0.2">
      <c r="BF83" s="106"/>
      <c r="BG83" s="106"/>
      <c r="BH83" s="106"/>
      <c r="BI83" s="106"/>
      <c r="BJ83" s="106"/>
      <c r="BK83" s="106"/>
      <c r="BL83" s="106"/>
      <c r="BM83" s="106"/>
      <c r="BN83" s="106"/>
    </row>
    <row r="84" spans="58:66" s="103" customFormat="1" x14ac:dyDescent="0.2">
      <c r="BF84" s="106"/>
      <c r="BG84" s="106"/>
      <c r="BH84" s="106"/>
      <c r="BI84" s="106"/>
      <c r="BJ84" s="106"/>
      <c r="BK84" s="106"/>
      <c r="BL84" s="106"/>
      <c r="BM84" s="106"/>
      <c r="BN84" s="106"/>
    </row>
    <row r="85" spans="58:66" s="103" customFormat="1" x14ac:dyDescent="0.2">
      <c r="BF85" s="106"/>
      <c r="BG85" s="106"/>
      <c r="BH85" s="106"/>
      <c r="BI85" s="106"/>
      <c r="BJ85" s="106"/>
      <c r="BK85" s="106"/>
      <c r="BL85" s="106"/>
      <c r="BM85" s="106"/>
      <c r="BN85" s="106"/>
    </row>
    <row r="86" spans="58:66" s="103" customFormat="1" x14ac:dyDescent="0.2">
      <c r="BF86" s="106"/>
      <c r="BG86" s="106"/>
      <c r="BH86" s="106"/>
      <c r="BI86" s="106"/>
      <c r="BJ86" s="106"/>
      <c r="BK86" s="106"/>
      <c r="BL86" s="106"/>
      <c r="BM86" s="106"/>
      <c r="BN86" s="106"/>
    </row>
    <row r="87" spans="58:66" s="103" customFormat="1" x14ac:dyDescent="0.2">
      <c r="BF87" s="106"/>
      <c r="BG87" s="106"/>
      <c r="BH87" s="106"/>
      <c r="BI87" s="106"/>
      <c r="BJ87" s="106"/>
      <c r="BK87" s="106"/>
      <c r="BL87" s="106"/>
      <c r="BM87" s="106"/>
      <c r="BN87" s="106"/>
    </row>
    <row r="88" spans="58:66" s="103" customFormat="1" x14ac:dyDescent="0.2">
      <c r="BF88" s="106"/>
      <c r="BG88" s="106"/>
      <c r="BH88" s="106"/>
      <c r="BI88" s="106"/>
      <c r="BJ88" s="106"/>
      <c r="BK88" s="106"/>
      <c r="BL88" s="106"/>
      <c r="BM88" s="106"/>
      <c r="BN88" s="106"/>
    </row>
    <row r="89" spans="58:66" s="103" customFormat="1" x14ac:dyDescent="0.2">
      <c r="BF89" s="106"/>
      <c r="BG89" s="106"/>
      <c r="BH89" s="106"/>
      <c r="BI89" s="106"/>
      <c r="BJ89" s="106"/>
      <c r="BK89" s="106"/>
      <c r="BL89" s="106"/>
      <c r="BM89" s="106"/>
      <c r="BN89" s="106"/>
    </row>
    <row r="90" spans="58:66" s="103" customFormat="1" x14ac:dyDescent="0.2">
      <c r="BF90" s="106"/>
      <c r="BG90" s="106"/>
      <c r="BH90" s="106"/>
      <c r="BI90" s="106"/>
      <c r="BJ90" s="106"/>
      <c r="BK90" s="106"/>
      <c r="BL90" s="106"/>
      <c r="BM90" s="106"/>
      <c r="BN90" s="106"/>
    </row>
    <row r="91" spans="58:66" s="103" customFormat="1" x14ac:dyDescent="0.2">
      <c r="BF91" s="106"/>
      <c r="BG91" s="106"/>
      <c r="BH91" s="106"/>
      <c r="BI91" s="106"/>
      <c r="BJ91" s="106"/>
      <c r="BK91" s="106"/>
      <c r="BL91" s="106"/>
      <c r="BM91" s="106"/>
      <c r="BN91" s="106"/>
    </row>
    <row r="92" spans="58:66" s="103" customFormat="1" x14ac:dyDescent="0.2">
      <c r="BF92" s="106"/>
      <c r="BG92" s="106"/>
      <c r="BH92" s="106"/>
      <c r="BI92" s="106"/>
      <c r="BJ92" s="106"/>
      <c r="BK92" s="106"/>
      <c r="BL92" s="106"/>
      <c r="BM92" s="106"/>
      <c r="BN92" s="106"/>
    </row>
    <row r="93" spans="58:66" s="103" customFormat="1" x14ac:dyDescent="0.2">
      <c r="BF93" s="106"/>
      <c r="BG93" s="106"/>
      <c r="BH93" s="106"/>
      <c r="BI93" s="106"/>
      <c r="BJ93" s="106"/>
      <c r="BK93" s="106"/>
      <c r="BL93" s="106"/>
      <c r="BM93" s="106"/>
      <c r="BN93" s="106"/>
    </row>
    <row r="94" spans="58:66" s="103" customFormat="1" x14ac:dyDescent="0.2">
      <c r="BF94" s="106"/>
      <c r="BG94" s="106"/>
      <c r="BH94" s="106"/>
      <c r="BI94" s="106"/>
      <c r="BJ94" s="106"/>
      <c r="BK94" s="106"/>
      <c r="BL94" s="106"/>
      <c r="BM94" s="106"/>
      <c r="BN94" s="106"/>
    </row>
    <row r="95" spans="58:66" s="103" customFormat="1" x14ac:dyDescent="0.2">
      <c r="BF95" s="106"/>
      <c r="BG95" s="106"/>
      <c r="BH95" s="106"/>
      <c r="BI95" s="106"/>
      <c r="BJ95" s="106"/>
      <c r="BK95" s="106"/>
      <c r="BL95" s="106"/>
      <c r="BM95" s="106"/>
      <c r="BN95" s="106"/>
    </row>
    <row r="96" spans="58:66" s="103" customFormat="1" x14ac:dyDescent="0.2">
      <c r="BF96" s="106"/>
      <c r="BG96" s="106"/>
      <c r="BH96" s="106"/>
      <c r="BI96" s="106"/>
      <c r="BJ96" s="106"/>
      <c r="BK96" s="106"/>
      <c r="BL96" s="106"/>
      <c r="BM96" s="106"/>
      <c r="BN96" s="106"/>
    </row>
    <row r="97" spans="58:66" s="103" customFormat="1" x14ac:dyDescent="0.2">
      <c r="BF97" s="106"/>
      <c r="BG97" s="106"/>
      <c r="BH97" s="106"/>
      <c r="BI97" s="106"/>
      <c r="BJ97" s="106"/>
      <c r="BK97" s="106"/>
      <c r="BL97" s="106"/>
      <c r="BM97" s="106"/>
      <c r="BN97" s="106"/>
    </row>
    <row r="98" spans="58:66" s="103" customFormat="1" x14ac:dyDescent="0.2">
      <c r="BF98" s="106"/>
      <c r="BG98" s="106"/>
      <c r="BH98" s="106"/>
      <c r="BI98" s="106"/>
      <c r="BJ98" s="106"/>
      <c r="BK98" s="106"/>
      <c r="BL98" s="106"/>
      <c r="BM98" s="106"/>
      <c r="BN98" s="106"/>
    </row>
    <row r="99" spans="58:66" s="103" customFormat="1" x14ac:dyDescent="0.2">
      <c r="BF99" s="106"/>
      <c r="BG99" s="106"/>
      <c r="BH99" s="106"/>
      <c r="BI99" s="106"/>
      <c r="BJ99" s="106"/>
      <c r="BK99" s="106"/>
      <c r="BL99" s="106"/>
      <c r="BM99" s="106"/>
      <c r="BN99" s="106"/>
    </row>
    <row r="100" spans="58:66" s="103" customFormat="1" x14ac:dyDescent="0.2">
      <c r="BF100" s="106"/>
      <c r="BG100" s="106"/>
      <c r="BH100" s="106"/>
      <c r="BI100" s="106"/>
      <c r="BJ100" s="106"/>
      <c r="BK100" s="106"/>
      <c r="BL100" s="106"/>
      <c r="BM100" s="106"/>
      <c r="BN100" s="106"/>
    </row>
    <row r="101" spans="58:66" s="103" customFormat="1" x14ac:dyDescent="0.2">
      <c r="BF101" s="106"/>
      <c r="BG101" s="106"/>
      <c r="BH101" s="106"/>
      <c r="BI101" s="106"/>
      <c r="BJ101" s="106"/>
      <c r="BK101" s="106"/>
      <c r="BL101" s="106"/>
      <c r="BM101" s="106"/>
      <c r="BN101" s="106"/>
    </row>
    <row r="102" spans="58:66" s="103" customFormat="1" x14ac:dyDescent="0.2">
      <c r="BF102" s="106"/>
      <c r="BG102" s="106"/>
      <c r="BH102" s="106"/>
      <c r="BI102" s="106"/>
      <c r="BJ102" s="106"/>
      <c r="BK102" s="106"/>
      <c r="BL102" s="106"/>
      <c r="BM102" s="106"/>
      <c r="BN102" s="106"/>
    </row>
    <row r="103" spans="58:66" s="103" customFormat="1" x14ac:dyDescent="0.2">
      <c r="BF103" s="106"/>
      <c r="BG103" s="106"/>
      <c r="BH103" s="106"/>
      <c r="BI103" s="106"/>
      <c r="BJ103" s="106"/>
      <c r="BK103" s="106"/>
      <c r="BL103" s="106"/>
      <c r="BM103" s="106"/>
      <c r="BN103" s="106"/>
    </row>
    <row r="104" spans="58:66" s="103" customFormat="1" x14ac:dyDescent="0.2">
      <c r="BF104" s="106"/>
      <c r="BG104" s="106"/>
      <c r="BH104" s="106"/>
      <c r="BI104" s="106"/>
      <c r="BJ104" s="106"/>
      <c r="BK104" s="106"/>
      <c r="BL104" s="106"/>
      <c r="BM104" s="106"/>
      <c r="BN104" s="106"/>
    </row>
    <row r="105" spans="58:66" s="103" customFormat="1" x14ac:dyDescent="0.2">
      <c r="BF105" s="106"/>
      <c r="BG105" s="106"/>
      <c r="BH105" s="106"/>
      <c r="BI105" s="106"/>
      <c r="BJ105" s="106"/>
      <c r="BK105" s="106"/>
      <c r="BL105" s="106"/>
      <c r="BM105" s="106"/>
      <c r="BN105" s="106"/>
    </row>
    <row r="106" spans="58:66" s="103" customFormat="1" x14ac:dyDescent="0.2">
      <c r="BF106" s="106"/>
      <c r="BG106" s="106"/>
      <c r="BH106" s="106"/>
      <c r="BI106" s="106"/>
      <c r="BJ106" s="106"/>
      <c r="BK106" s="106"/>
      <c r="BL106" s="106"/>
      <c r="BM106" s="106"/>
      <c r="BN106" s="106"/>
    </row>
    <row r="107" spans="58:66" s="103" customFormat="1" x14ac:dyDescent="0.2">
      <c r="BF107" s="106"/>
      <c r="BG107" s="106"/>
      <c r="BH107" s="106"/>
      <c r="BI107" s="106"/>
      <c r="BJ107" s="106"/>
      <c r="BK107" s="106"/>
      <c r="BL107" s="106"/>
      <c r="BM107" s="106"/>
      <c r="BN107" s="106"/>
    </row>
    <row r="108" spans="58:66" s="103" customFormat="1" x14ac:dyDescent="0.2">
      <c r="BF108" s="106"/>
      <c r="BG108" s="106"/>
      <c r="BH108" s="106"/>
      <c r="BI108" s="106"/>
      <c r="BJ108" s="106"/>
      <c r="BK108" s="106"/>
      <c r="BL108" s="106"/>
      <c r="BM108" s="106"/>
      <c r="BN108" s="106"/>
    </row>
    <row r="109" spans="58:66" s="103" customFormat="1" x14ac:dyDescent="0.2">
      <c r="BF109" s="106"/>
      <c r="BG109" s="106"/>
      <c r="BH109" s="106"/>
      <c r="BI109" s="106"/>
      <c r="BJ109" s="106"/>
      <c r="BK109" s="106"/>
      <c r="BL109" s="106"/>
      <c r="BM109" s="106"/>
      <c r="BN109" s="106"/>
    </row>
    <row r="110" spans="58:66" s="103" customFormat="1" x14ac:dyDescent="0.2">
      <c r="BF110" s="106"/>
      <c r="BG110" s="106"/>
      <c r="BH110" s="106"/>
      <c r="BI110" s="106"/>
      <c r="BJ110" s="106"/>
      <c r="BK110" s="106"/>
      <c r="BL110" s="106"/>
      <c r="BM110" s="106"/>
      <c r="BN110" s="106"/>
    </row>
    <row r="111" spans="58:66" s="103" customFormat="1" x14ac:dyDescent="0.2">
      <c r="BF111" s="106"/>
      <c r="BG111" s="106"/>
      <c r="BH111" s="106"/>
      <c r="BI111" s="106"/>
      <c r="BJ111" s="106"/>
      <c r="BK111" s="106"/>
      <c r="BL111" s="106"/>
      <c r="BM111" s="106"/>
      <c r="BN111" s="106"/>
    </row>
    <row r="112" spans="58:66" s="103" customFormat="1" x14ac:dyDescent="0.2">
      <c r="BF112" s="106"/>
      <c r="BG112" s="106"/>
      <c r="BH112" s="106"/>
      <c r="BI112" s="106"/>
      <c r="BJ112" s="106"/>
      <c r="BK112" s="106"/>
      <c r="BL112" s="106"/>
      <c r="BM112" s="106"/>
      <c r="BN112" s="106"/>
    </row>
    <row r="113" spans="58:66" s="103" customFormat="1" x14ac:dyDescent="0.2">
      <c r="BF113" s="106"/>
      <c r="BG113" s="106"/>
      <c r="BH113" s="106"/>
      <c r="BI113" s="106"/>
      <c r="BJ113" s="106"/>
      <c r="BK113" s="106"/>
      <c r="BL113" s="106"/>
      <c r="BM113" s="106"/>
      <c r="BN113" s="106"/>
    </row>
    <row r="114" spans="58:66" s="103" customFormat="1" x14ac:dyDescent="0.2">
      <c r="BF114" s="106"/>
      <c r="BG114" s="106"/>
      <c r="BH114" s="106"/>
      <c r="BI114" s="106"/>
      <c r="BJ114" s="106"/>
      <c r="BK114" s="106"/>
      <c r="BL114" s="106"/>
      <c r="BM114" s="106"/>
      <c r="BN114" s="106"/>
    </row>
    <row r="115" spans="58:66" s="103" customFormat="1" x14ac:dyDescent="0.2">
      <c r="BF115" s="106"/>
      <c r="BG115" s="106"/>
      <c r="BH115" s="106"/>
      <c r="BI115" s="106"/>
      <c r="BJ115" s="106"/>
      <c r="BK115" s="106"/>
      <c r="BL115" s="106"/>
      <c r="BM115" s="106"/>
      <c r="BN115" s="106"/>
    </row>
    <row r="116" spans="58:66" s="103" customFormat="1" x14ac:dyDescent="0.2">
      <c r="BF116" s="106"/>
      <c r="BG116" s="106"/>
      <c r="BH116" s="106"/>
      <c r="BI116" s="106"/>
      <c r="BJ116" s="106"/>
      <c r="BK116" s="106"/>
      <c r="BL116" s="106"/>
      <c r="BM116" s="106"/>
      <c r="BN116" s="106"/>
    </row>
    <row r="117" spans="58:66" s="103" customFormat="1" x14ac:dyDescent="0.2">
      <c r="BF117" s="106"/>
      <c r="BG117" s="106"/>
      <c r="BH117" s="106"/>
      <c r="BI117" s="106"/>
      <c r="BJ117" s="106"/>
      <c r="BK117" s="106"/>
      <c r="BL117" s="106"/>
      <c r="BM117" s="106"/>
      <c r="BN117" s="106"/>
    </row>
    <row r="118" spans="58:66" s="103" customFormat="1" x14ac:dyDescent="0.2">
      <c r="BF118" s="106"/>
      <c r="BG118" s="106"/>
      <c r="BH118" s="106"/>
      <c r="BI118" s="106"/>
      <c r="BJ118" s="106"/>
      <c r="BK118" s="106"/>
      <c r="BL118" s="106"/>
      <c r="BM118" s="106"/>
      <c r="BN118" s="106"/>
    </row>
    <row r="119" spans="58:66" s="103" customFormat="1" x14ac:dyDescent="0.2">
      <c r="BF119" s="106"/>
      <c r="BG119" s="106"/>
      <c r="BH119" s="106"/>
      <c r="BI119" s="106"/>
      <c r="BJ119" s="106"/>
      <c r="BK119" s="106"/>
      <c r="BL119" s="106"/>
      <c r="BM119" s="106"/>
      <c r="BN119" s="106"/>
    </row>
    <row r="120" spans="58:66" s="103" customFormat="1" x14ac:dyDescent="0.2">
      <c r="BF120" s="106"/>
      <c r="BG120" s="106"/>
      <c r="BH120" s="106"/>
      <c r="BI120" s="106"/>
      <c r="BJ120" s="106"/>
      <c r="BK120" s="106"/>
      <c r="BL120" s="106"/>
      <c r="BM120" s="106"/>
      <c r="BN120" s="106"/>
    </row>
    <row r="121" spans="58:66" s="103" customFormat="1" x14ac:dyDescent="0.2">
      <c r="BF121" s="106"/>
      <c r="BG121" s="106"/>
      <c r="BH121" s="106"/>
      <c r="BI121" s="106"/>
      <c r="BJ121" s="106"/>
      <c r="BK121" s="106"/>
      <c r="BL121" s="106"/>
      <c r="BM121" s="106"/>
      <c r="BN121" s="106"/>
    </row>
    <row r="122" spans="58:66" s="103" customFormat="1" x14ac:dyDescent="0.2">
      <c r="BF122" s="106"/>
      <c r="BG122" s="106"/>
      <c r="BH122" s="106"/>
      <c r="BI122" s="106"/>
      <c r="BJ122" s="106"/>
      <c r="BK122" s="106"/>
      <c r="BL122" s="106"/>
      <c r="BM122" s="106"/>
      <c r="BN122" s="106"/>
    </row>
    <row r="123" spans="58:66" s="103" customFormat="1" x14ac:dyDescent="0.2">
      <c r="BF123" s="106"/>
      <c r="BG123" s="106"/>
      <c r="BH123" s="106"/>
      <c r="BI123" s="106"/>
      <c r="BJ123" s="106"/>
      <c r="BK123" s="106"/>
      <c r="BL123" s="106"/>
      <c r="BM123" s="106"/>
      <c r="BN123" s="106"/>
    </row>
    <row r="124" spans="58:66" s="103" customFormat="1" x14ac:dyDescent="0.2">
      <c r="BF124" s="106"/>
      <c r="BG124" s="106"/>
      <c r="BH124" s="106"/>
      <c r="BI124" s="106"/>
      <c r="BJ124" s="106"/>
      <c r="BK124" s="106"/>
      <c r="BL124" s="106"/>
      <c r="BM124" s="106"/>
      <c r="BN124" s="106"/>
    </row>
    <row r="125" spans="58:66" s="103" customFormat="1" x14ac:dyDescent="0.2">
      <c r="BF125" s="106"/>
      <c r="BG125" s="106"/>
      <c r="BH125" s="106"/>
      <c r="BI125" s="106"/>
      <c r="BJ125" s="106"/>
      <c r="BK125" s="106"/>
      <c r="BL125" s="106"/>
      <c r="BM125" s="106"/>
      <c r="BN125" s="106"/>
    </row>
    <row r="126" spans="58:66" s="103" customFormat="1" x14ac:dyDescent="0.2">
      <c r="BF126" s="106"/>
      <c r="BG126" s="106"/>
      <c r="BH126" s="106"/>
      <c r="BI126" s="106"/>
      <c r="BJ126" s="106"/>
      <c r="BK126" s="106"/>
      <c r="BL126" s="106"/>
      <c r="BM126" s="106"/>
      <c r="BN126" s="106"/>
    </row>
    <row r="127" spans="58:66" s="103" customFormat="1" x14ac:dyDescent="0.2">
      <c r="BF127" s="106"/>
      <c r="BG127" s="106"/>
      <c r="BH127" s="106"/>
      <c r="BI127" s="106"/>
      <c r="BJ127" s="106"/>
      <c r="BK127" s="106"/>
      <c r="BL127" s="106"/>
      <c r="BM127" s="106"/>
      <c r="BN127" s="106"/>
    </row>
    <row r="128" spans="58:66" s="103" customFormat="1" x14ac:dyDescent="0.2">
      <c r="BF128" s="106"/>
      <c r="BG128" s="106"/>
      <c r="BH128" s="106"/>
      <c r="BI128" s="106"/>
      <c r="BJ128" s="106"/>
      <c r="BK128" s="106"/>
      <c r="BL128" s="106"/>
      <c r="BM128" s="106"/>
      <c r="BN128" s="106"/>
    </row>
    <row r="129" spans="58:66" s="103" customFormat="1" x14ac:dyDescent="0.2">
      <c r="BF129" s="106"/>
      <c r="BG129" s="106"/>
      <c r="BH129" s="106"/>
      <c r="BI129" s="106"/>
      <c r="BJ129" s="106"/>
      <c r="BK129" s="106"/>
      <c r="BL129" s="106"/>
      <c r="BM129" s="106"/>
      <c r="BN129" s="106"/>
    </row>
    <row r="130" spans="58:66" s="103" customFormat="1" x14ac:dyDescent="0.2">
      <c r="BF130" s="106"/>
      <c r="BG130" s="106"/>
      <c r="BH130" s="106"/>
      <c r="BI130" s="106"/>
      <c r="BJ130" s="106"/>
      <c r="BK130" s="106"/>
      <c r="BL130" s="106"/>
      <c r="BM130" s="106"/>
      <c r="BN130" s="106"/>
    </row>
    <row r="131" spans="58:66" s="103" customFormat="1" x14ac:dyDescent="0.2">
      <c r="BF131" s="106"/>
      <c r="BG131" s="106"/>
      <c r="BH131" s="106"/>
      <c r="BI131" s="106"/>
      <c r="BJ131" s="106"/>
      <c r="BK131" s="106"/>
      <c r="BL131" s="106"/>
      <c r="BM131" s="106"/>
      <c r="BN131" s="106"/>
    </row>
    <row r="132" spans="58:66" s="103" customFormat="1" x14ac:dyDescent="0.2">
      <c r="BF132" s="106"/>
      <c r="BG132" s="106"/>
      <c r="BH132" s="106"/>
      <c r="BI132" s="106"/>
      <c r="BJ132" s="106"/>
      <c r="BK132" s="106"/>
      <c r="BL132" s="106"/>
      <c r="BM132" s="106"/>
      <c r="BN132" s="106"/>
    </row>
    <row r="133" spans="58:66" s="103" customFormat="1" x14ac:dyDescent="0.2">
      <c r="BF133" s="106"/>
      <c r="BG133" s="106"/>
      <c r="BH133" s="106"/>
      <c r="BI133" s="106"/>
      <c r="BJ133" s="106"/>
      <c r="BK133" s="106"/>
      <c r="BL133" s="106"/>
      <c r="BM133" s="106"/>
      <c r="BN133" s="106"/>
    </row>
    <row r="134" spans="58:66" s="103" customFormat="1" x14ac:dyDescent="0.2">
      <c r="BF134" s="106"/>
      <c r="BG134" s="106"/>
      <c r="BH134" s="106"/>
      <c r="BI134" s="106"/>
      <c r="BJ134" s="106"/>
      <c r="BK134" s="106"/>
      <c r="BL134" s="106"/>
      <c r="BM134" s="106"/>
      <c r="BN134" s="106"/>
    </row>
    <row r="135" spans="58:66" s="103" customFormat="1" x14ac:dyDescent="0.2">
      <c r="BF135" s="106"/>
      <c r="BG135" s="106"/>
      <c r="BH135" s="106"/>
      <c r="BI135" s="106"/>
      <c r="BJ135" s="106"/>
      <c r="BK135" s="106"/>
      <c r="BL135" s="106"/>
      <c r="BM135" s="106"/>
      <c r="BN135" s="106"/>
    </row>
    <row r="136" spans="58:66" s="103" customFormat="1" x14ac:dyDescent="0.2">
      <c r="BF136" s="106"/>
      <c r="BG136" s="106"/>
      <c r="BH136" s="106"/>
      <c r="BI136" s="106"/>
      <c r="BJ136" s="106"/>
      <c r="BK136" s="106"/>
      <c r="BL136" s="106"/>
      <c r="BM136" s="106"/>
      <c r="BN136" s="106"/>
    </row>
    <row r="137" spans="58:66" s="103" customFormat="1" x14ac:dyDescent="0.2">
      <c r="BF137" s="106"/>
      <c r="BG137" s="106"/>
      <c r="BH137" s="106"/>
      <c r="BI137" s="106"/>
      <c r="BJ137" s="106"/>
      <c r="BK137" s="106"/>
      <c r="BL137" s="106"/>
      <c r="BM137" s="106"/>
      <c r="BN137" s="106"/>
    </row>
    <row r="138" spans="58:66" s="103" customFormat="1" x14ac:dyDescent="0.2">
      <c r="BF138" s="106"/>
      <c r="BG138" s="106"/>
      <c r="BH138" s="106"/>
      <c r="BI138" s="106"/>
      <c r="BJ138" s="106"/>
      <c r="BK138" s="106"/>
      <c r="BL138" s="106"/>
      <c r="BM138" s="106"/>
      <c r="BN138" s="106"/>
    </row>
    <row r="139" spans="58:66" s="103" customFormat="1" x14ac:dyDescent="0.2">
      <c r="BF139" s="106"/>
      <c r="BG139" s="106"/>
      <c r="BH139" s="106"/>
      <c r="BI139" s="106"/>
      <c r="BJ139" s="106"/>
      <c r="BK139" s="106"/>
      <c r="BL139" s="106"/>
      <c r="BM139" s="106"/>
      <c r="BN139" s="106"/>
    </row>
    <row r="140" spans="58:66" s="103" customFormat="1" x14ac:dyDescent="0.2">
      <c r="BF140" s="106"/>
      <c r="BG140" s="106"/>
      <c r="BH140" s="106"/>
      <c r="BI140" s="106"/>
      <c r="BJ140" s="106"/>
      <c r="BK140" s="106"/>
      <c r="BL140" s="106"/>
      <c r="BM140" s="106"/>
      <c r="BN140" s="106"/>
    </row>
    <row r="141" spans="58:66" s="103" customFormat="1" x14ac:dyDescent="0.2">
      <c r="BF141" s="106"/>
      <c r="BG141" s="106"/>
      <c r="BH141" s="106"/>
      <c r="BI141" s="106"/>
      <c r="BJ141" s="106"/>
      <c r="BK141" s="106"/>
      <c r="BL141" s="106"/>
      <c r="BM141" s="106"/>
      <c r="BN141" s="106"/>
    </row>
    <row r="142" spans="58:66" s="103" customFormat="1" x14ac:dyDescent="0.2">
      <c r="BF142" s="106"/>
      <c r="BG142" s="106"/>
      <c r="BH142" s="106"/>
      <c r="BI142" s="106"/>
      <c r="BJ142" s="106"/>
      <c r="BK142" s="106"/>
      <c r="BL142" s="106"/>
      <c r="BM142" s="106"/>
      <c r="BN142" s="106"/>
    </row>
    <row r="143" spans="58:66" s="103" customFormat="1" x14ac:dyDescent="0.2">
      <c r="BF143" s="106"/>
      <c r="BG143" s="106"/>
      <c r="BH143" s="106"/>
      <c r="BI143" s="106"/>
      <c r="BJ143" s="106"/>
      <c r="BK143" s="106"/>
      <c r="BL143" s="106"/>
      <c r="BM143" s="106"/>
      <c r="BN143" s="106"/>
    </row>
    <row r="144" spans="58:66" s="103" customFormat="1" x14ac:dyDescent="0.2">
      <c r="BF144" s="106"/>
      <c r="BG144" s="106"/>
      <c r="BH144" s="106"/>
      <c r="BI144" s="106"/>
      <c r="BJ144" s="106"/>
      <c r="BK144" s="106"/>
      <c r="BL144" s="106"/>
      <c r="BM144" s="106"/>
      <c r="BN144" s="106"/>
    </row>
    <row r="145" spans="58:66" s="103" customFormat="1" x14ac:dyDescent="0.2">
      <c r="BF145" s="106"/>
      <c r="BG145" s="106"/>
      <c r="BH145" s="106"/>
      <c r="BI145" s="106"/>
      <c r="BJ145" s="106"/>
      <c r="BK145" s="106"/>
      <c r="BL145" s="106"/>
      <c r="BM145" s="106"/>
      <c r="BN145" s="106"/>
    </row>
    <row r="146" spans="58:66" s="103" customFormat="1" x14ac:dyDescent="0.2">
      <c r="BF146" s="106"/>
      <c r="BG146" s="106"/>
      <c r="BH146" s="106"/>
      <c r="BI146" s="106"/>
      <c r="BJ146" s="106"/>
      <c r="BK146" s="106"/>
      <c r="BL146" s="106"/>
      <c r="BM146" s="106"/>
      <c r="BN146" s="106"/>
    </row>
    <row r="147" spans="58:66" s="103" customFormat="1" x14ac:dyDescent="0.2">
      <c r="BF147" s="106"/>
      <c r="BG147" s="106"/>
      <c r="BH147" s="106"/>
      <c r="BI147" s="106"/>
      <c r="BJ147" s="106"/>
      <c r="BK147" s="106"/>
      <c r="BL147" s="106"/>
      <c r="BM147" s="106"/>
      <c r="BN147" s="106"/>
    </row>
    <row r="148" spans="58:66" s="103" customFormat="1" x14ac:dyDescent="0.2">
      <c r="BF148" s="106"/>
      <c r="BG148" s="106"/>
      <c r="BH148" s="106"/>
      <c r="BI148" s="106"/>
      <c r="BJ148" s="106"/>
      <c r="BK148" s="106"/>
      <c r="BL148" s="106"/>
      <c r="BM148" s="106"/>
      <c r="BN148" s="106"/>
    </row>
    <row r="149" spans="58:66" s="103" customFormat="1" x14ac:dyDescent="0.2">
      <c r="BF149" s="106"/>
      <c r="BG149" s="106"/>
      <c r="BH149" s="106"/>
      <c r="BI149" s="106"/>
      <c r="BJ149" s="106"/>
      <c r="BK149" s="106"/>
      <c r="BL149" s="106"/>
      <c r="BM149" s="106"/>
      <c r="BN149" s="106"/>
    </row>
    <row r="150" spans="58:66" s="103" customFormat="1" x14ac:dyDescent="0.2">
      <c r="BF150" s="106"/>
      <c r="BG150" s="106"/>
      <c r="BH150" s="106"/>
      <c r="BI150" s="106"/>
      <c r="BJ150" s="106"/>
      <c r="BK150" s="106"/>
      <c r="BL150" s="106"/>
      <c r="BM150" s="106"/>
      <c r="BN150" s="106"/>
    </row>
    <row r="151" spans="58:66" s="103" customFormat="1" x14ac:dyDescent="0.2">
      <c r="BF151" s="106"/>
      <c r="BG151" s="106"/>
      <c r="BH151" s="106"/>
      <c r="BI151" s="106"/>
      <c r="BJ151" s="106"/>
      <c r="BK151" s="106"/>
      <c r="BL151" s="106"/>
      <c r="BM151" s="106"/>
      <c r="BN151" s="106"/>
    </row>
    <row r="152" spans="58:66" s="103" customFormat="1" x14ac:dyDescent="0.2">
      <c r="BF152" s="106"/>
      <c r="BG152" s="106"/>
      <c r="BH152" s="106"/>
      <c r="BI152" s="106"/>
      <c r="BJ152" s="106"/>
      <c r="BK152" s="106"/>
      <c r="BL152" s="106"/>
      <c r="BM152" s="106"/>
      <c r="BN152" s="106"/>
    </row>
    <row r="153" spans="58:66" s="103" customFormat="1" x14ac:dyDescent="0.2">
      <c r="BF153" s="106"/>
      <c r="BG153" s="106"/>
      <c r="BH153" s="106"/>
      <c r="BI153" s="106"/>
      <c r="BJ153" s="106"/>
      <c r="BK153" s="106"/>
      <c r="BL153" s="106"/>
      <c r="BM153" s="106"/>
      <c r="BN153" s="106"/>
    </row>
    <row r="154" spans="58:66" s="103" customFormat="1" x14ac:dyDescent="0.2">
      <c r="BF154" s="106"/>
      <c r="BG154" s="106"/>
      <c r="BH154" s="106"/>
      <c r="BI154" s="106"/>
      <c r="BJ154" s="106"/>
      <c r="BK154" s="106"/>
      <c r="BL154" s="106"/>
      <c r="BM154" s="106"/>
      <c r="BN154" s="106"/>
    </row>
    <row r="155" spans="58:66" s="103" customFormat="1" x14ac:dyDescent="0.2">
      <c r="BF155" s="106"/>
      <c r="BG155" s="106"/>
      <c r="BH155" s="106"/>
      <c r="BI155" s="106"/>
      <c r="BJ155" s="106"/>
      <c r="BK155" s="106"/>
      <c r="BL155" s="106"/>
      <c r="BM155" s="106"/>
      <c r="BN155" s="106"/>
    </row>
    <row r="156" spans="58:66" s="103" customFormat="1" x14ac:dyDescent="0.2">
      <c r="BF156" s="106"/>
      <c r="BG156" s="106"/>
      <c r="BH156" s="106"/>
      <c r="BI156" s="106"/>
      <c r="BJ156" s="106"/>
      <c r="BK156" s="106"/>
      <c r="BL156" s="106"/>
      <c r="BM156" s="106"/>
      <c r="BN156" s="106"/>
    </row>
    <row r="157" spans="58:66" s="103" customFormat="1" x14ac:dyDescent="0.2">
      <c r="BF157" s="106"/>
      <c r="BG157" s="106"/>
      <c r="BH157" s="106"/>
      <c r="BI157" s="106"/>
      <c r="BJ157" s="106"/>
      <c r="BK157" s="106"/>
      <c r="BL157" s="106"/>
      <c r="BM157" s="106"/>
      <c r="BN157" s="106"/>
    </row>
    <row r="158" spans="58:66" s="103" customFormat="1" x14ac:dyDescent="0.2">
      <c r="BF158" s="106"/>
      <c r="BG158" s="106"/>
      <c r="BH158" s="106"/>
      <c r="BI158" s="106"/>
      <c r="BJ158" s="106"/>
      <c r="BK158" s="106"/>
      <c r="BL158" s="106"/>
      <c r="BM158" s="106"/>
      <c r="BN158" s="106"/>
    </row>
    <row r="159" spans="58:66" s="103" customFormat="1" x14ac:dyDescent="0.2">
      <c r="BF159" s="106"/>
      <c r="BG159" s="106"/>
      <c r="BH159" s="106"/>
      <c r="BI159" s="106"/>
      <c r="BJ159" s="106"/>
      <c r="BK159" s="106"/>
      <c r="BL159" s="106"/>
      <c r="BM159" s="106"/>
      <c r="BN159" s="106"/>
    </row>
    <row r="160" spans="58:66" s="103" customFormat="1" x14ac:dyDescent="0.2">
      <c r="BF160" s="106"/>
      <c r="BG160" s="106"/>
      <c r="BH160" s="106"/>
      <c r="BI160" s="106"/>
      <c r="BJ160" s="106"/>
      <c r="BK160" s="106"/>
      <c r="BL160" s="106"/>
      <c r="BM160" s="106"/>
      <c r="BN160" s="106"/>
    </row>
    <row r="161" spans="58:66" s="103" customFormat="1" x14ac:dyDescent="0.2">
      <c r="BF161" s="106"/>
      <c r="BG161" s="106"/>
      <c r="BH161" s="106"/>
      <c r="BI161" s="106"/>
      <c r="BJ161" s="106"/>
      <c r="BK161" s="106"/>
      <c r="BL161" s="106"/>
      <c r="BM161" s="106"/>
      <c r="BN161" s="106"/>
    </row>
    <row r="162" spans="58:66" s="103" customFormat="1" x14ac:dyDescent="0.2">
      <c r="BF162" s="106"/>
      <c r="BG162" s="106"/>
      <c r="BH162" s="106"/>
      <c r="BI162" s="106"/>
      <c r="BJ162" s="106"/>
      <c r="BK162" s="106"/>
      <c r="BL162" s="106"/>
      <c r="BM162" s="106"/>
      <c r="BN162" s="106"/>
    </row>
    <row r="163" spans="58:66" s="103" customFormat="1" x14ac:dyDescent="0.2">
      <c r="BF163" s="106"/>
      <c r="BG163" s="106"/>
      <c r="BH163" s="106"/>
      <c r="BI163" s="106"/>
      <c r="BJ163" s="106"/>
      <c r="BK163" s="106"/>
      <c r="BL163" s="106"/>
      <c r="BM163" s="106"/>
      <c r="BN163" s="106"/>
    </row>
    <row r="164" spans="58:66" s="103" customFormat="1" x14ac:dyDescent="0.2">
      <c r="BF164" s="106"/>
      <c r="BG164" s="106"/>
      <c r="BH164" s="106"/>
      <c r="BI164" s="106"/>
      <c r="BJ164" s="106"/>
      <c r="BK164" s="106"/>
      <c r="BL164" s="106"/>
      <c r="BM164" s="106"/>
      <c r="BN164" s="106"/>
    </row>
    <row r="165" spans="58:66" s="103" customFormat="1" x14ac:dyDescent="0.2">
      <c r="BF165" s="106"/>
      <c r="BG165" s="106"/>
      <c r="BH165" s="106"/>
      <c r="BI165" s="106"/>
      <c r="BJ165" s="106"/>
      <c r="BK165" s="106"/>
      <c r="BL165" s="106"/>
      <c r="BM165" s="106"/>
      <c r="BN165" s="106"/>
    </row>
    <row r="166" spans="58:66" s="103" customFormat="1" x14ac:dyDescent="0.2">
      <c r="BF166" s="106"/>
      <c r="BG166" s="106"/>
      <c r="BH166" s="106"/>
      <c r="BI166" s="106"/>
      <c r="BJ166" s="106"/>
      <c r="BK166" s="106"/>
      <c r="BL166" s="106"/>
      <c r="BM166" s="106"/>
      <c r="BN166" s="106"/>
    </row>
    <row r="167" spans="58:66" s="103" customFormat="1" x14ac:dyDescent="0.2">
      <c r="BF167" s="106"/>
      <c r="BG167" s="106"/>
      <c r="BH167" s="106"/>
      <c r="BI167" s="106"/>
      <c r="BJ167" s="106"/>
      <c r="BK167" s="106"/>
      <c r="BL167" s="106"/>
      <c r="BM167" s="106"/>
      <c r="BN167" s="106"/>
    </row>
    <row r="168" spans="58:66" s="103" customFormat="1" x14ac:dyDescent="0.2">
      <c r="BF168" s="106"/>
      <c r="BG168" s="106"/>
      <c r="BH168" s="106"/>
      <c r="BI168" s="106"/>
      <c r="BJ168" s="106"/>
      <c r="BK168" s="106"/>
      <c r="BL168" s="106"/>
      <c r="BM168" s="106"/>
      <c r="BN168" s="106"/>
    </row>
    <row r="169" spans="58:66" s="103" customFormat="1" x14ac:dyDescent="0.2">
      <c r="BF169" s="106"/>
      <c r="BG169" s="106"/>
      <c r="BH169" s="106"/>
      <c r="BI169" s="106"/>
      <c r="BJ169" s="106"/>
      <c r="BK169" s="106"/>
      <c r="BL169" s="106"/>
      <c r="BM169" s="106"/>
      <c r="BN169" s="106"/>
    </row>
    <row r="170" spans="58:66" s="103" customFormat="1" x14ac:dyDescent="0.2">
      <c r="BF170" s="106"/>
      <c r="BG170" s="106"/>
      <c r="BH170" s="106"/>
      <c r="BI170" s="106"/>
      <c r="BJ170" s="106"/>
      <c r="BK170" s="106"/>
      <c r="BL170" s="106"/>
      <c r="BM170" s="106"/>
      <c r="BN170" s="106"/>
    </row>
    <row r="171" spans="58:66" s="103" customFormat="1" x14ac:dyDescent="0.2">
      <c r="BF171" s="106"/>
      <c r="BG171" s="106"/>
      <c r="BH171" s="106"/>
      <c r="BI171" s="106"/>
      <c r="BJ171" s="106"/>
      <c r="BK171" s="106"/>
      <c r="BL171" s="106"/>
      <c r="BM171" s="106"/>
      <c r="BN171" s="106"/>
    </row>
    <row r="172" spans="58:66" s="103" customFormat="1" x14ac:dyDescent="0.2">
      <c r="BF172" s="106"/>
      <c r="BG172" s="106"/>
      <c r="BH172" s="106"/>
      <c r="BI172" s="106"/>
      <c r="BJ172" s="106"/>
      <c r="BK172" s="106"/>
      <c r="BL172" s="106"/>
      <c r="BM172" s="106"/>
      <c r="BN172" s="106"/>
    </row>
    <row r="173" spans="58:66" s="103" customFormat="1" x14ac:dyDescent="0.2">
      <c r="BF173" s="106"/>
      <c r="BG173" s="106"/>
      <c r="BH173" s="106"/>
      <c r="BI173" s="106"/>
      <c r="BJ173" s="106"/>
      <c r="BK173" s="106"/>
      <c r="BL173" s="106"/>
      <c r="BM173" s="106"/>
      <c r="BN173" s="106"/>
    </row>
    <row r="174" spans="58:66" s="103" customFormat="1" x14ac:dyDescent="0.2">
      <c r="BF174" s="106"/>
      <c r="BG174" s="106"/>
      <c r="BH174" s="106"/>
      <c r="BI174" s="106"/>
      <c r="BJ174" s="106"/>
      <c r="BK174" s="106"/>
      <c r="BL174" s="106"/>
      <c r="BM174" s="106"/>
      <c r="BN174" s="106"/>
    </row>
    <row r="175" spans="58:66" s="103" customFormat="1" x14ac:dyDescent="0.2">
      <c r="BF175" s="106"/>
      <c r="BG175" s="106"/>
      <c r="BH175" s="106"/>
      <c r="BI175" s="106"/>
      <c r="BJ175" s="106"/>
      <c r="BK175" s="106"/>
      <c r="BL175" s="106"/>
      <c r="BM175" s="106"/>
      <c r="BN175" s="106"/>
    </row>
    <row r="176" spans="58:66" s="103" customFormat="1" x14ac:dyDescent="0.2">
      <c r="BF176" s="106"/>
      <c r="BG176" s="106"/>
      <c r="BH176" s="106"/>
      <c r="BI176" s="106"/>
      <c r="BJ176" s="106"/>
      <c r="BK176" s="106"/>
      <c r="BL176" s="106"/>
      <c r="BM176" s="106"/>
      <c r="BN176" s="106"/>
    </row>
    <row r="177" spans="58:66" s="103" customFormat="1" x14ac:dyDescent="0.2">
      <c r="BF177" s="106"/>
      <c r="BG177" s="106"/>
      <c r="BH177" s="106"/>
      <c r="BI177" s="106"/>
      <c r="BJ177" s="106"/>
      <c r="BK177" s="106"/>
      <c r="BL177" s="106"/>
      <c r="BM177" s="106"/>
      <c r="BN177" s="106"/>
    </row>
    <row r="178" spans="58:66" s="103" customFormat="1" x14ac:dyDescent="0.2">
      <c r="BF178" s="106"/>
      <c r="BG178" s="106"/>
      <c r="BH178" s="106"/>
      <c r="BI178" s="106"/>
      <c r="BJ178" s="106"/>
      <c r="BK178" s="106"/>
      <c r="BL178" s="106"/>
      <c r="BM178" s="106"/>
      <c r="BN178" s="106"/>
    </row>
    <row r="179" spans="58:66" s="103" customFormat="1" x14ac:dyDescent="0.2">
      <c r="BF179" s="106"/>
      <c r="BG179" s="106"/>
      <c r="BH179" s="106"/>
      <c r="BI179" s="106"/>
      <c r="BJ179" s="106"/>
      <c r="BK179" s="106"/>
      <c r="BL179" s="106"/>
      <c r="BM179" s="106"/>
      <c r="BN179" s="106"/>
    </row>
    <row r="180" spans="58:66" s="103" customFormat="1" x14ac:dyDescent="0.2">
      <c r="BF180" s="106"/>
      <c r="BG180" s="106"/>
      <c r="BH180" s="106"/>
      <c r="BI180" s="106"/>
      <c r="BJ180" s="106"/>
      <c r="BK180" s="106"/>
      <c r="BL180" s="106"/>
      <c r="BM180" s="106"/>
      <c r="BN180" s="106"/>
    </row>
    <row r="181" spans="58:66" s="103" customFormat="1" x14ac:dyDescent="0.2">
      <c r="BF181" s="106"/>
      <c r="BG181" s="106"/>
      <c r="BH181" s="106"/>
      <c r="BI181" s="106"/>
      <c r="BJ181" s="106"/>
      <c r="BK181" s="106"/>
      <c r="BL181" s="106"/>
      <c r="BM181" s="106"/>
      <c r="BN181" s="106"/>
    </row>
    <row r="182" spans="58:66" s="103" customFormat="1" x14ac:dyDescent="0.2">
      <c r="BF182" s="106"/>
      <c r="BG182" s="106"/>
      <c r="BH182" s="106"/>
      <c r="BI182" s="106"/>
      <c r="BJ182" s="106"/>
      <c r="BK182" s="106"/>
      <c r="BL182" s="106"/>
      <c r="BM182" s="106"/>
      <c r="BN182" s="106"/>
    </row>
    <row r="183" spans="58:66" s="103" customFormat="1" x14ac:dyDescent="0.2">
      <c r="BF183" s="106"/>
      <c r="BG183" s="106"/>
      <c r="BH183" s="106"/>
      <c r="BI183" s="106"/>
      <c r="BJ183" s="106"/>
      <c r="BK183" s="106"/>
      <c r="BL183" s="106"/>
      <c r="BM183" s="106"/>
      <c r="BN183" s="106"/>
    </row>
    <row r="184" spans="58:66" s="103" customFormat="1" x14ac:dyDescent="0.2">
      <c r="BF184" s="106"/>
      <c r="BG184" s="106"/>
      <c r="BH184" s="106"/>
      <c r="BI184" s="106"/>
      <c r="BJ184" s="106"/>
      <c r="BK184" s="106"/>
      <c r="BL184" s="106"/>
      <c r="BM184" s="106"/>
      <c r="BN184" s="106"/>
    </row>
    <row r="185" spans="58:66" s="103" customFormat="1" x14ac:dyDescent="0.2">
      <c r="BF185" s="106"/>
      <c r="BG185" s="106"/>
      <c r="BH185" s="106"/>
      <c r="BI185" s="106"/>
      <c r="BJ185" s="106"/>
      <c r="BK185" s="106"/>
      <c r="BL185" s="106"/>
      <c r="BM185" s="106"/>
      <c r="BN185" s="106"/>
    </row>
    <row r="186" spans="58:66" s="103" customFormat="1" x14ac:dyDescent="0.2">
      <c r="BF186" s="106"/>
      <c r="BG186" s="106"/>
      <c r="BH186" s="106"/>
      <c r="BI186" s="106"/>
      <c r="BJ186" s="106"/>
      <c r="BK186" s="106"/>
      <c r="BL186" s="106"/>
      <c r="BM186" s="106"/>
      <c r="BN186" s="106"/>
    </row>
    <row r="187" spans="58:66" s="103" customFormat="1" x14ac:dyDescent="0.2">
      <c r="BF187" s="106"/>
      <c r="BG187" s="106"/>
      <c r="BH187" s="106"/>
      <c r="BI187" s="106"/>
      <c r="BJ187" s="106"/>
      <c r="BK187" s="106"/>
      <c r="BL187" s="106"/>
      <c r="BM187" s="106"/>
      <c r="BN187" s="106"/>
    </row>
    <row r="188" spans="58:66" s="103" customFormat="1" x14ac:dyDescent="0.2">
      <c r="BF188" s="106"/>
      <c r="BG188" s="106"/>
      <c r="BH188" s="106"/>
      <c r="BI188" s="106"/>
      <c r="BJ188" s="106"/>
      <c r="BK188" s="106"/>
      <c r="BL188" s="106"/>
      <c r="BM188" s="106"/>
      <c r="BN188" s="106"/>
    </row>
    <row r="189" spans="58:66" s="103" customFormat="1" x14ac:dyDescent="0.2">
      <c r="BF189" s="106"/>
      <c r="BG189" s="106"/>
      <c r="BH189" s="106"/>
      <c r="BI189" s="106"/>
      <c r="BJ189" s="106"/>
      <c r="BK189" s="106"/>
      <c r="BL189" s="106"/>
      <c r="BM189" s="106"/>
      <c r="BN189" s="106"/>
    </row>
    <row r="190" spans="58:66" s="103" customFormat="1" x14ac:dyDescent="0.2">
      <c r="BF190" s="106"/>
      <c r="BG190" s="106"/>
      <c r="BH190" s="106"/>
      <c r="BI190" s="106"/>
      <c r="BJ190" s="106"/>
      <c r="BK190" s="106"/>
      <c r="BL190" s="106"/>
      <c r="BM190" s="106"/>
      <c r="BN190" s="106"/>
    </row>
    <row r="191" spans="58:66" s="103" customFormat="1" x14ac:dyDescent="0.2">
      <c r="BF191" s="106"/>
      <c r="BG191" s="106"/>
      <c r="BH191" s="106"/>
      <c r="BI191" s="106"/>
      <c r="BJ191" s="106"/>
      <c r="BK191" s="106"/>
      <c r="BL191" s="106"/>
      <c r="BM191" s="106"/>
      <c r="BN191" s="106"/>
    </row>
    <row r="192" spans="58:66" s="103" customFormat="1" x14ac:dyDescent="0.2">
      <c r="BF192" s="106"/>
      <c r="BG192" s="106"/>
      <c r="BH192" s="106"/>
      <c r="BI192" s="106"/>
      <c r="BJ192" s="106"/>
      <c r="BK192" s="106"/>
      <c r="BL192" s="106"/>
      <c r="BM192" s="106"/>
      <c r="BN192" s="106"/>
    </row>
    <row r="193" spans="58:66" s="103" customFormat="1" x14ac:dyDescent="0.2">
      <c r="BF193" s="106"/>
      <c r="BG193" s="106"/>
      <c r="BH193" s="106"/>
      <c r="BI193" s="106"/>
      <c r="BJ193" s="106"/>
      <c r="BK193" s="106"/>
      <c r="BL193" s="106"/>
      <c r="BM193" s="106"/>
      <c r="BN193" s="106"/>
    </row>
    <row r="194" spans="58:66" s="103" customFormat="1" x14ac:dyDescent="0.2">
      <c r="BF194" s="106"/>
      <c r="BG194" s="106"/>
      <c r="BH194" s="106"/>
      <c r="BI194" s="106"/>
      <c r="BJ194" s="106"/>
      <c r="BK194" s="106"/>
      <c r="BL194" s="106"/>
      <c r="BM194" s="106"/>
      <c r="BN194" s="106"/>
    </row>
    <row r="195" spans="58:66" s="103" customFormat="1" x14ac:dyDescent="0.2">
      <c r="BF195" s="106"/>
      <c r="BG195" s="106"/>
      <c r="BH195" s="106"/>
      <c r="BI195" s="106"/>
      <c r="BJ195" s="106"/>
      <c r="BK195" s="106"/>
      <c r="BL195" s="106"/>
      <c r="BM195" s="106"/>
      <c r="BN195" s="106"/>
    </row>
    <row r="196" spans="58:66" s="103" customFormat="1" x14ac:dyDescent="0.2">
      <c r="BF196" s="106"/>
      <c r="BG196" s="106"/>
      <c r="BH196" s="106"/>
      <c r="BI196" s="106"/>
      <c r="BJ196" s="106"/>
      <c r="BK196" s="106"/>
      <c r="BL196" s="106"/>
      <c r="BM196" s="106"/>
      <c r="BN196" s="106"/>
    </row>
    <row r="197" spans="58:66" s="103" customFormat="1" x14ac:dyDescent="0.2">
      <c r="BF197" s="106"/>
      <c r="BG197" s="106"/>
      <c r="BH197" s="106"/>
      <c r="BI197" s="106"/>
      <c r="BJ197" s="106"/>
      <c r="BK197" s="106"/>
      <c r="BL197" s="106"/>
      <c r="BM197" s="106"/>
      <c r="BN197" s="106"/>
    </row>
    <row r="198" spans="58:66" s="103" customFormat="1" x14ac:dyDescent="0.2">
      <c r="BF198" s="106"/>
      <c r="BG198" s="106"/>
      <c r="BH198" s="106"/>
      <c r="BI198" s="106"/>
      <c r="BJ198" s="106"/>
      <c r="BK198" s="106"/>
      <c r="BL198" s="106"/>
      <c r="BM198" s="106"/>
      <c r="BN198" s="106"/>
    </row>
    <row r="199" spans="58:66" s="103" customFormat="1" x14ac:dyDescent="0.2">
      <c r="BF199" s="106"/>
      <c r="BG199" s="106"/>
      <c r="BH199" s="106"/>
      <c r="BI199" s="106"/>
      <c r="BJ199" s="106"/>
      <c r="BK199" s="106"/>
      <c r="BL199" s="106"/>
      <c r="BM199" s="106"/>
      <c r="BN199" s="106"/>
    </row>
    <row r="200" spans="58:66" s="103" customFormat="1" x14ac:dyDescent="0.2">
      <c r="BF200" s="106"/>
      <c r="BG200" s="106"/>
      <c r="BH200" s="106"/>
      <c r="BI200" s="106"/>
      <c r="BJ200" s="106"/>
      <c r="BK200" s="106"/>
      <c r="BL200" s="106"/>
      <c r="BM200" s="106"/>
      <c r="BN200" s="106"/>
    </row>
    <row r="201" spans="58:66" s="103" customFormat="1" x14ac:dyDescent="0.2">
      <c r="BF201" s="106"/>
      <c r="BG201" s="106"/>
      <c r="BH201" s="106"/>
      <c r="BI201" s="106"/>
      <c r="BJ201" s="106"/>
      <c r="BK201" s="106"/>
      <c r="BL201" s="106"/>
      <c r="BM201" s="106"/>
      <c r="BN201" s="106"/>
    </row>
    <row r="202" spans="58:66" s="103" customFormat="1" x14ac:dyDescent="0.2">
      <c r="BF202" s="106"/>
      <c r="BG202" s="106"/>
      <c r="BH202" s="106"/>
      <c r="BI202" s="106"/>
      <c r="BJ202" s="106"/>
      <c r="BK202" s="106"/>
      <c r="BL202" s="106"/>
      <c r="BM202" s="106"/>
      <c r="BN202" s="106"/>
    </row>
    <row r="203" spans="58:66" s="103" customFormat="1" x14ac:dyDescent="0.2">
      <c r="BF203" s="106"/>
      <c r="BG203" s="106"/>
      <c r="BH203" s="106"/>
      <c r="BI203" s="106"/>
      <c r="BJ203" s="106"/>
      <c r="BK203" s="106"/>
      <c r="BL203" s="106"/>
      <c r="BM203" s="106"/>
      <c r="BN203" s="106"/>
    </row>
    <row r="204" spans="58:66" s="103" customFormat="1" x14ac:dyDescent="0.2">
      <c r="BF204" s="106"/>
      <c r="BG204" s="106"/>
      <c r="BH204" s="106"/>
      <c r="BI204" s="106"/>
      <c r="BJ204" s="106"/>
      <c r="BK204" s="106"/>
      <c r="BL204" s="106"/>
      <c r="BM204" s="106"/>
      <c r="BN204" s="106"/>
    </row>
    <row r="205" spans="58:66" s="103" customFormat="1" x14ac:dyDescent="0.2">
      <c r="BF205" s="106"/>
      <c r="BG205" s="106"/>
      <c r="BH205" s="106"/>
      <c r="BI205" s="106"/>
      <c r="BJ205" s="106"/>
      <c r="BK205" s="106"/>
      <c r="BL205" s="106"/>
      <c r="BM205" s="106"/>
      <c r="BN205" s="106"/>
    </row>
    <row r="206" spans="58:66" s="103" customFormat="1" x14ac:dyDescent="0.2">
      <c r="BF206" s="106"/>
      <c r="BG206" s="106"/>
      <c r="BH206" s="106"/>
      <c r="BI206" s="106"/>
      <c r="BJ206" s="106"/>
      <c r="BK206" s="106"/>
      <c r="BL206" s="106"/>
      <c r="BM206" s="106"/>
      <c r="BN206" s="106"/>
    </row>
    <row r="207" spans="58:66" s="103" customFormat="1" x14ac:dyDescent="0.2">
      <c r="BF207" s="106"/>
      <c r="BG207" s="106"/>
      <c r="BH207" s="106"/>
      <c r="BI207" s="106"/>
      <c r="BJ207" s="106"/>
      <c r="BK207" s="106"/>
      <c r="BL207" s="106"/>
      <c r="BM207" s="106"/>
      <c r="BN207" s="106"/>
    </row>
    <row r="208" spans="58:66" s="103" customFormat="1" x14ac:dyDescent="0.2">
      <c r="BF208" s="106"/>
      <c r="BG208" s="106"/>
      <c r="BH208" s="106"/>
      <c r="BI208" s="106"/>
      <c r="BJ208" s="106"/>
      <c r="BK208" s="106"/>
      <c r="BL208" s="106"/>
      <c r="BM208" s="106"/>
      <c r="BN208" s="106"/>
    </row>
    <row r="209" spans="58:66" s="103" customFormat="1" x14ac:dyDescent="0.2">
      <c r="BF209" s="106"/>
      <c r="BG209" s="106"/>
      <c r="BH209" s="106"/>
      <c r="BI209" s="106"/>
      <c r="BJ209" s="106"/>
      <c r="BK209" s="106"/>
      <c r="BL209" s="106"/>
      <c r="BM209" s="106"/>
      <c r="BN209" s="106"/>
    </row>
    <row r="210" spans="58:66" s="103" customFormat="1" x14ac:dyDescent="0.2">
      <c r="BF210" s="106"/>
      <c r="BG210" s="106"/>
      <c r="BH210" s="106"/>
      <c r="BI210" s="106"/>
      <c r="BJ210" s="106"/>
      <c r="BK210" s="106"/>
      <c r="BL210" s="106"/>
      <c r="BM210" s="106"/>
      <c r="BN210" s="106"/>
    </row>
    <row r="211" spans="58:66" s="103" customFormat="1" x14ac:dyDescent="0.2">
      <c r="BF211" s="106"/>
      <c r="BG211" s="106"/>
      <c r="BH211" s="106"/>
      <c r="BI211" s="106"/>
      <c r="BJ211" s="106"/>
      <c r="BK211" s="106"/>
      <c r="BL211" s="106"/>
      <c r="BM211" s="106"/>
      <c r="BN211" s="106"/>
    </row>
    <row r="212" spans="58:66" s="103" customFormat="1" x14ac:dyDescent="0.2">
      <c r="BF212" s="106"/>
      <c r="BG212" s="106"/>
      <c r="BH212" s="106"/>
      <c r="BI212" s="106"/>
      <c r="BJ212" s="106"/>
      <c r="BK212" s="106"/>
      <c r="BL212" s="106"/>
      <c r="BM212" s="106"/>
      <c r="BN212" s="106"/>
    </row>
    <row r="213" spans="58:66" s="103" customFormat="1" x14ac:dyDescent="0.2">
      <c r="BF213" s="106"/>
      <c r="BG213" s="106"/>
      <c r="BH213" s="106"/>
      <c r="BI213" s="106"/>
      <c r="BJ213" s="106"/>
      <c r="BK213" s="106"/>
      <c r="BL213" s="106"/>
      <c r="BM213" s="106"/>
      <c r="BN213" s="106"/>
    </row>
    <row r="214" spans="58:66" s="103" customFormat="1" x14ac:dyDescent="0.2">
      <c r="BF214" s="106"/>
      <c r="BG214" s="106"/>
      <c r="BH214" s="106"/>
      <c r="BI214" s="106"/>
      <c r="BJ214" s="106"/>
      <c r="BK214" s="106"/>
      <c r="BL214" s="106"/>
      <c r="BM214" s="106"/>
      <c r="BN214" s="106"/>
    </row>
    <row r="215" spans="58:66" s="103" customFormat="1" x14ac:dyDescent="0.2">
      <c r="BF215" s="106"/>
      <c r="BG215" s="106"/>
      <c r="BH215" s="106"/>
      <c r="BI215" s="106"/>
      <c r="BJ215" s="106"/>
      <c r="BK215" s="106"/>
      <c r="BL215" s="106"/>
      <c r="BM215" s="106"/>
      <c r="BN215" s="106"/>
    </row>
    <row r="216" spans="58:66" s="103" customFormat="1" x14ac:dyDescent="0.2">
      <c r="BF216" s="106"/>
      <c r="BG216" s="106"/>
      <c r="BH216" s="106"/>
      <c r="BI216" s="106"/>
      <c r="BJ216" s="106"/>
      <c r="BK216" s="106"/>
      <c r="BL216" s="106"/>
      <c r="BM216" s="106"/>
      <c r="BN216" s="106"/>
    </row>
    <row r="217" spans="58:66" s="103" customFormat="1" x14ac:dyDescent="0.2">
      <c r="BF217" s="106"/>
      <c r="BG217" s="106"/>
      <c r="BH217" s="106"/>
      <c r="BI217" s="106"/>
      <c r="BJ217" s="106"/>
      <c r="BK217" s="106"/>
      <c r="BL217" s="106"/>
      <c r="BM217" s="106"/>
      <c r="BN217" s="106"/>
    </row>
    <row r="218" spans="58:66" s="103" customFormat="1" x14ac:dyDescent="0.2">
      <c r="BF218" s="106"/>
      <c r="BG218" s="106"/>
      <c r="BH218" s="106"/>
      <c r="BI218" s="106"/>
      <c r="BJ218" s="106"/>
      <c r="BK218" s="106"/>
      <c r="BL218" s="106"/>
      <c r="BM218" s="106"/>
      <c r="BN218" s="106"/>
    </row>
    <row r="219" spans="58:66" s="103" customFormat="1" x14ac:dyDescent="0.2">
      <c r="BF219" s="106"/>
      <c r="BG219" s="106"/>
      <c r="BH219" s="106"/>
      <c r="BI219" s="106"/>
      <c r="BJ219" s="106"/>
      <c r="BK219" s="106"/>
      <c r="BL219" s="106"/>
      <c r="BM219" s="106"/>
      <c r="BN219" s="106"/>
    </row>
    <row r="220" spans="58:66" s="103" customFormat="1" x14ac:dyDescent="0.2">
      <c r="BF220" s="106"/>
      <c r="BG220" s="106"/>
      <c r="BH220" s="106"/>
      <c r="BI220" s="106"/>
      <c r="BJ220" s="106"/>
      <c r="BK220" s="106"/>
      <c r="BL220" s="106"/>
      <c r="BM220" s="106"/>
      <c r="BN220" s="106"/>
    </row>
    <row r="221" spans="58:66" s="103" customFormat="1" x14ac:dyDescent="0.2">
      <c r="BF221" s="106"/>
      <c r="BG221" s="106"/>
      <c r="BH221" s="106"/>
      <c r="BI221" s="106"/>
      <c r="BJ221" s="106"/>
      <c r="BK221" s="106"/>
      <c r="BL221" s="106"/>
      <c r="BM221" s="106"/>
      <c r="BN221" s="106"/>
    </row>
    <row r="222" spans="58:66" s="103" customFormat="1" x14ac:dyDescent="0.2">
      <c r="BF222" s="106"/>
      <c r="BG222" s="106"/>
      <c r="BH222" s="106"/>
      <c r="BI222" s="106"/>
      <c r="BJ222" s="106"/>
      <c r="BK222" s="106"/>
      <c r="BL222" s="106"/>
      <c r="BM222" s="106"/>
      <c r="BN222" s="106"/>
    </row>
    <row r="223" spans="58:66" s="103" customFormat="1" x14ac:dyDescent="0.2">
      <c r="BF223" s="106"/>
      <c r="BG223" s="106"/>
      <c r="BH223" s="106"/>
      <c r="BI223" s="106"/>
      <c r="BJ223" s="106"/>
      <c r="BK223" s="106"/>
      <c r="BL223" s="106"/>
      <c r="BM223" s="106"/>
      <c r="BN223" s="106"/>
    </row>
    <row r="224" spans="58:66" s="103" customFormat="1" x14ac:dyDescent="0.2">
      <c r="BF224" s="106"/>
      <c r="BG224" s="106"/>
      <c r="BH224" s="106"/>
      <c r="BI224" s="106"/>
      <c r="BJ224" s="106"/>
      <c r="BK224" s="106"/>
      <c r="BL224" s="106"/>
      <c r="BM224" s="106"/>
      <c r="BN224" s="106"/>
    </row>
    <row r="225" spans="58:66" s="103" customFormat="1" x14ac:dyDescent="0.2">
      <c r="BF225" s="106"/>
      <c r="BG225" s="106"/>
      <c r="BH225" s="106"/>
      <c r="BI225" s="106"/>
      <c r="BJ225" s="106"/>
      <c r="BK225" s="106"/>
      <c r="BL225" s="106"/>
      <c r="BM225" s="106"/>
      <c r="BN225" s="106"/>
    </row>
    <row r="226" spans="58:66" s="103" customFormat="1" x14ac:dyDescent="0.2">
      <c r="BF226" s="106"/>
      <c r="BG226" s="106"/>
      <c r="BH226" s="106"/>
      <c r="BI226" s="106"/>
      <c r="BJ226" s="106"/>
      <c r="BK226" s="106"/>
      <c r="BL226" s="106"/>
      <c r="BM226" s="106"/>
      <c r="BN226" s="106"/>
    </row>
    <row r="227" spans="58:66" s="103" customFormat="1" x14ac:dyDescent="0.2">
      <c r="BF227" s="106"/>
      <c r="BG227" s="106"/>
      <c r="BH227" s="106"/>
      <c r="BI227" s="106"/>
      <c r="BJ227" s="106"/>
      <c r="BK227" s="106"/>
      <c r="BL227" s="106"/>
      <c r="BM227" s="106"/>
      <c r="BN227" s="106"/>
    </row>
    <row r="228" spans="58:66" s="103" customFormat="1" x14ac:dyDescent="0.2">
      <c r="BF228" s="106"/>
      <c r="BG228" s="106"/>
      <c r="BH228" s="106"/>
      <c r="BI228" s="106"/>
      <c r="BJ228" s="106"/>
      <c r="BK228" s="106"/>
      <c r="BL228" s="106"/>
      <c r="BM228" s="106"/>
      <c r="BN228" s="106"/>
    </row>
    <row r="229" spans="58:66" s="103" customFormat="1" x14ac:dyDescent="0.2">
      <c r="BF229" s="106"/>
      <c r="BG229" s="106"/>
      <c r="BH229" s="106"/>
      <c r="BI229" s="106"/>
      <c r="BJ229" s="106"/>
      <c r="BK229" s="106"/>
      <c r="BL229" s="106"/>
      <c r="BM229" s="106"/>
      <c r="BN229" s="106"/>
    </row>
    <row r="230" spans="58:66" s="103" customFormat="1" x14ac:dyDescent="0.2">
      <c r="BF230" s="106"/>
      <c r="BG230" s="106"/>
      <c r="BH230" s="106"/>
      <c r="BI230" s="106"/>
      <c r="BJ230" s="106"/>
      <c r="BK230" s="106"/>
      <c r="BL230" s="106"/>
      <c r="BM230" s="106"/>
      <c r="BN230" s="106"/>
    </row>
    <row r="231" spans="58:66" s="103" customFormat="1" x14ac:dyDescent="0.2">
      <c r="BF231" s="106"/>
      <c r="BG231" s="106"/>
      <c r="BH231" s="106"/>
      <c r="BI231" s="106"/>
      <c r="BJ231" s="106"/>
      <c r="BK231" s="106"/>
      <c r="BL231" s="106"/>
      <c r="BM231" s="106"/>
      <c r="BN231" s="106"/>
    </row>
    <row r="232" spans="58:66" s="103" customFormat="1" x14ac:dyDescent="0.2">
      <c r="BF232" s="106"/>
      <c r="BG232" s="106"/>
      <c r="BH232" s="106"/>
      <c r="BI232" s="106"/>
      <c r="BJ232" s="106"/>
      <c r="BK232" s="106"/>
      <c r="BL232" s="106"/>
      <c r="BM232" s="106"/>
      <c r="BN232" s="106"/>
    </row>
    <row r="233" spans="58:66" s="103" customFormat="1" x14ac:dyDescent="0.2">
      <c r="BF233" s="106"/>
      <c r="BG233" s="106"/>
      <c r="BH233" s="106"/>
      <c r="BI233" s="106"/>
      <c r="BJ233" s="106"/>
      <c r="BK233" s="106"/>
      <c r="BL233" s="106"/>
      <c r="BM233" s="106"/>
      <c r="BN233" s="106"/>
    </row>
    <row r="234" spans="58:66" s="103" customFormat="1" x14ac:dyDescent="0.2">
      <c r="BF234" s="106"/>
      <c r="BG234" s="106"/>
      <c r="BH234" s="106"/>
      <c r="BI234" s="106"/>
      <c r="BJ234" s="106"/>
      <c r="BK234" s="106"/>
      <c r="BL234" s="106"/>
      <c r="BM234" s="106"/>
      <c r="BN234" s="106"/>
    </row>
    <row r="235" spans="58:66" s="103" customFormat="1" x14ac:dyDescent="0.2">
      <c r="BF235" s="106"/>
      <c r="BG235" s="106"/>
      <c r="BH235" s="106"/>
      <c r="BI235" s="106"/>
      <c r="BJ235" s="106"/>
      <c r="BK235" s="106"/>
      <c r="BL235" s="106"/>
      <c r="BM235" s="106"/>
      <c r="BN235" s="106"/>
    </row>
    <row r="236" spans="58:66" s="103" customFormat="1" x14ac:dyDescent="0.2">
      <c r="BF236" s="106"/>
      <c r="BG236" s="106"/>
      <c r="BH236" s="106"/>
      <c r="BI236" s="106"/>
      <c r="BJ236" s="106"/>
      <c r="BK236" s="106"/>
      <c r="BL236" s="106"/>
      <c r="BM236" s="106"/>
      <c r="BN236" s="106"/>
    </row>
    <row r="237" spans="58:66" s="103" customFormat="1" x14ac:dyDescent="0.2">
      <c r="BF237" s="106"/>
      <c r="BG237" s="106"/>
      <c r="BH237" s="106"/>
      <c r="BI237" s="106"/>
      <c r="BJ237" s="106"/>
      <c r="BK237" s="106"/>
      <c r="BL237" s="106"/>
      <c r="BM237" s="106"/>
      <c r="BN237" s="106"/>
    </row>
    <row r="238" spans="58:66" s="103" customFormat="1" x14ac:dyDescent="0.2">
      <c r="BF238" s="106"/>
      <c r="BG238" s="106"/>
      <c r="BH238" s="106"/>
      <c r="BI238" s="106"/>
      <c r="BJ238" s="106"/>
      <c r="BK238" s="106"/>
      <c r="BL238" s="106"/>
      <c r="BM238" s="106"/>
      <c r="BN238" s="106"/>
    </row>
    <row r="239" spans="58:66" s="103" customFormat="1" x14ac:dyDescent="0.2">
      <c r="BF239" s="106"/>
      <c r="BG239" s="106"/>
      <c r="BH239" s="106"/>
      <c r="BI239" s="106"/>
      <c r="BJ239" s="106"/>
      <c r="BK239" s="106"/>
      <c r="BL239" s="106"/>
      <c r="BM239" s="106"/>
      <c r="BN239" s="106"/>
    </row>
    <row r="240" spans="58:66" s="103" customFormat="1" x14ac:dyDescent="0.2">
      <c r="BF240" s="106"/>
      <c r="BG240" s="106"/>
      <c r="BH240" s="106"/>
      <c r="BI240" s="106"/>
      <c r="BJ240" s="106"/>
      <c r="BK240" s="106"/>
      <c r="BL240" s="106"/>
      <c r="BM240" s="106"/>
      <c r="BN240" s="106"/>
    </row>
    <row r="241" spans="58:66" s="103" customFormat="1" x14ac:dyDescent="0.2">
      <c r="BF241" s="106"/>
      <c r="BG241" s="106"/>
      <c r="BH241" s="106"/>
      <c r="BI241" s="106"/>
      <c r="BJ241" s="106"/>
      <c r="BK241" s="106"/>
      <c r="BL241" s="106"/>
      <c r="BM241" s="106"/>
      <c r="BN241" s="106"/>
    </row>
    <row r="242" spans="58:66" s="103" customFormat="1" x14ac:dyDescent="0.2">
      <c r="BF242" s="106"/>
      <c r="BG242" s="106"/>
      <c r="BH242" s="106"/>
      <c r="BI242" s="106"/>
      <c r="BJ242" s="106"/>
      <c r="BK242" s="106"/>
      <c r="BL242" s="106"/>
      <c r="BM242" s="106"/>
      <c r="BN242" s="106"/>
    </row>
    <row r="243" spans="58:66" s="103" customFormat="1" x14ac:dyDescent="0.2">
      <c r="BF243" s="106"/>
      <c r="BG243" s="106"/>
      <c r="BH243" s="106"/>
      <c r="BI243" s="106"/>
      <c r="BJ243" s="106"/>
      <c r="BK243" s="106"/>
      <c r="BL243" s="106"/>
      <c r="BM243" s="106"/>
      <c r="BN243" s="106"/>
    </row>
    <row r="244" spans="58:66" s="103" customFormat="1" x14ac:dyDescent="0.2">
      <c r="BF244" s="106"/>
      <c r="BG244" s="106"/>
      <c r="BH244" s="106"/>
      <c r="BI244" s="106"/>
      <c r="BJ244" s="106"/>
      <c r="BK244" s="106"/>
      <c r="BL244" s="106"/>
      <c r="BM244" s="106"/>
      <c r="BN244" s="106"/>
    </row>
    <row r="245" spans="58:66" s="103" customFormat="1" x14ac:dyDescent="0.2">
      <c r="BF245" s="106"/>
      <c r="BG245" s="106"/>
      <c r="BH245" s="106"/>
      <c r="BI245" s="106"/>
      <c r="BJ245" s="106"/>
      <c r="BK245" s="106"/>
      <c r="BL245" s="106"/>
      <c r="BM245" s="106"/>
      <c r="BN245" s="106"/>
    </row>
    <row r="246" spans="58:66" s="103" customFormat="1" x14ac:dyDescent="0.2">
      <c r="BF246" s="106"/>
      <c r="BG246" s="106"/>
      <c r="BH246" s="106"/>
      <c r="BI246" s="106"/>
      <c r="BJ246" s="106"/>
      <c r="BK246" s="106"/>
      <c r="BL246" s="106"/>
      <c r="BM246" s="106"/>
      <c r="BN246" s="106"/>
    </row>
    <row r="247" spans="58:66" s="103" customFormat="1" x14ac:dyDescent="0.2">
      <c r="BF247" s="106"/>
      <c r="BG247" s="106"/>
      <c r="BH247" s="106"/>
      <c r="BI247" s="106"/>
      <c r="BJ247" s="106"/>
      <c r="BK247" s="106"/>
      <c r="BL247" s="106"/>
      <c r="BM247" s="106"/>
      <c r="BN247" s="106"/>
    </row>
    <row r="248" spans="58:66" s="103" customFormat="1" x14ac:dyDescent="0.2">
      <c r="BF248" s="106"/>
      <c r="BG248" s="106"/>
      <c r="BH248" s="106"/>
      <c r="BI248" s="106"/>
      <c r="BJ248" s="106"/>
      <c r="BK248" s="106"/>
      <c r="BL248" s="106"/>
      <c r="BM248" s="106"/>
      <c r="BN248" s="106"/>
    </row>
    <row r="249" spans="58:66" s="103" customFormat="1" x14ac:dyDescent="0.2">
      <c r="BF249" s="106"/>
      <c r="BG249" s="106"/>
      <c r="BH249" s="106"/>
      <c r="BI249" s="106"/>
      <c r="BJ249" s="106"/>
      <c r="BK249" s="106"/>
      <c r="BL249" s="106"/>
      <c r="BM249" s="106"/>
      <c r="BN249" s="106"/>
    </row>
    <row r="250" spans="58:66" s="103" customFormat="1" x14ac:dyDescent="0.2">
      <c r="BF250" s="106"/>
      <c r="BG250" s="106"/>
      <c r="BH250" s="106"/>
      <c r="BI250" s="106"/>
      <c r="BJ250" s="106"/>
      <c r="BK250" s="106"/>
      <c r="BL250" s="106"/>
      <c r="BM250" s="106"/>
      <c r="BN250" s="106"/>
    </row>
    <row r="251" spans="58:66" s="103" customFormat="1" x14ac:dyDescent="0.2">
      <c r="BF251" s="106"/>
      <c r="BG251" s="106"/>
      <c r="BH251" s="106"/>
      <c r="BI251" s="106"/>
      <c r="BJ251" s="106"/>
      <c r="BK251" s="106"/>
      <c r="BL251" s="106"/>
      <c r="BM251" s="106"/>
      <c r="BN251" s="106"/>
    </row>
    <row r="252" spans="58:66" s="103" customFormat="1" x14ac:dyDescent="0.2">
      <c r="BF252" s="106"/>
      <c r="BG252" s="106"/>
      <c r="BH252" s="106"/>
      <c r="BI252" s="106"/>
      <c r="BJ252" s="106"/>
      <c r="BK252" s="106"/>
      <c r="BL252" s="106"/>
      <c r="BM252" s="106"/>
      <c r="BN252" s="106"/>
    </row>
    <row r="253" spans="58:66" s="103" customFormat="1" x14ac:dyDescent="0.2">
      <c r="BF253" s="106"/>
      <c r="BG253" s="106"/>
      <c r="BH253" s="106"/>
      <c r="BI253" s="106"/>
      <c r="BJ253" s="106"/>
      <c r="BK253" s="106"/>
      <c r="BL253" s="106"/>
      <c r="BM253" s="106"/>
      <c r="BN253" s="106"/>
    </row>
    <row r="254" spans="58:66" s="103" customFormat="1" x14ac:dyDescent="0.2">
      <c r="BF254" s="106"/>
      <c r="BG254" s="106"/>
      <c r="BH254" s="106"/>
      <c r="BI254" s="106"/>
      <c r="BJ254" s="106"/>
      <c r="BK254" s="106"/>
      <c r="BL254" s="106"/>
      <c r="BM254" s="106"/>
      <c r="BN254" s="106"/>
    </row>
    <row r="255" spans="58:66" s="103" customFormat="1" x14ac:dyDescent="0.2">
      <c r="BF255" s="106"/>
      <c r="BG255" s="106"/>
      <c r="BH255" s="106"/>
      <c r="BI255" s="106"/>
      <c r="BJ255" s="106"/>
      <c r="BK255" s="106"/>
      <c r="BL255" s="106"/>
      <c r="BM255" s="106"/>
      <c r="BN255" s="106"/>
    </row>
    <row r="256" spans="58:66" s="103" customFormat="1" x14ac:dyDescent="0.2">
      <c r="BF256" s="106"/>
      <c r="BG256" s="106"/>
      <c r="BH256" s="106"/>
      <c r="BI256" s="106"/>
      <c r="BJ256" s="106"/>
      <c r="BK256" s="106"/>
      <c r="BL256" s="106"/>
      <c r="BM256" s="106"/>
      <c r="BN256" s="106"/>
    </row>
    <row r="257" spans="58:66" s="103" customFormat="1" x14ac:dyDescent="0.2">
      <c r="BF257" s="106"/>
      <c r="BG257" s="106"/>
      <c r="BH257" s="106"/>
      <c r="BI257" s="106"/>
      <c r="BJ257" s="106"/>
      <c r="BK257" s="106"/>
      <c r="BL257" s="106"/>
      <c r="BM257" s="106"/>
      <c r="BN257" s="106"/>
    </row>
    <row r="258" spans="58:66" s="103" customFormat="1" x14ac:dyDescent="0.2">
      <c r="BF258" s="106"/>
      <c r="BG258" s="106"/>
      <c r="BH258" s="106"/>
      <c r="BI258" s="106"/>
      <c r="BJ258" s="106"/>
      <c r="BK258" s="106"/>
      <c r="BL258" s="106"/>
      <c r="BM258" s="106"/>
      <c r="BN258" s="106"/>
    </row>
    <row r="259" spans="58:66" s="103" customFormat="1" x14ac:dyDescent="0.2">
      <c r="BF259" s="106"/>
      <c r="BG259" s="106"/>
      <c r="BH259" s="106"/>
      <c r="BI259" s="106"/>
      <c r="BJ259" s="106"/>
      <c r="BK259" s="106"/>
      <c r="BL259" s="106"/>
      <c r="BM259" s="106"/>
      <c r="BN259" s="106"/>
    </row>
    <row r="260" spans="58:66" s="103" customFormat="1" x14ac:dyDescent="0.2">
      <c r="BF260" s="106"/>
      <c r="BG260" s="106"/>
      <c r="BH260" s="106"/>
      <c r="BI260" s="106"/>
      <c r="BJ260" s="106"/>
      <c r="BK260" s="106"/>
      <c r="BL260" s="106"/>
      <c r="BM260" s="106"/>
      <c r="BN260" s="106"/>
    </row>
    <row r="261" spans="58:66" s="103" customFormat="1" x14ac:dyDescent="0.2">
      <c r="BF261" s="106"/>
      <c r="BG261" s="106"/>
      <c r="BH261" s="106"/>
      <c r="BI261" s="106"/>
      <c r="BJ261" s="106"/>
      <c r="BK261" s="106"/>
      <c r="BL261" s="106"/>
      <c r="BM261" s="106"/>
      <c r="BN261" s="106"/>
    </row>
    <row r="262" spans="58:66" s="103" customFormat="1" x14ac:dyDescent="0.2">
      <c r="BF262" s="106"/>
      <c r="BG262" s="106"/>
      <c r="BH262" s="106"/>
      <c r="BI262" s="106"/>
      <c r="BJ262" s="106"/>
      <c r="BK262" s="106"/>
      <c r="BL262" s="106"/>
      <c r="BM262" s="106"/>
      <c r="BN262" s="106"/>
    </row>
    <row r="263" spans="58:66" s="103" customFormat="1" x14ac:dyDescent="0.2">
      <c r="BF263" s="106"/>
      <c r="BG263" s="106"/>
      <c r="BH263" s="106"/>
      <c r="BI263" s="106"/>
      <c r="BJ263" s="106"/>
      <c r="BK263" s="106"/>
      <c r="BL263" s="106"/>
      <c r="BM263" s="106"/>
      <c r="BN263" s="106"/>
    </row>
    <row r="264" spans="58:66" s="103" customFormat="1" x14ac:dyDescent="0.2">
      <c r="BF264" s="106"/>
      <c r="BG264" s="106"/>
      <c r="BH264" s="106"/>
      <c r="BI264" s="106"/>
      <c r="BJ264" s="106"/>
      <c r="BK264" s="106"/>
      <c r="BL264" s="106"/>
      <c r="BM264" s="106"/>
      <c r="BN264" s="106"/>
    </row>
    <row r="265" spans="58:66" s="103" customFormat="1" x14ac:dyDescent="0.2">
      <c r="BF265" s="106"/>
      <c r="BG265" s="106"/>
      <c r="BH265" s="106"/>
      <c r="BI265" s="106"/>
      <c r="BJ265" s="106"/>
      <c r="BK265" s="106"/>
      <c r="BL265" s="106"/>
      <c r="BM265" s="106"/>
      <c r="BN265" s="106"/>
    </row>
    <row r="266" spans="58:66" s="103" customFormat="1" x14ac:dyDescent="0.2">
      <c r="BF266" s="106"/>
      <c r="BG266" s="106"/>
      <c r="BH266" s="106"/>
      <c r="BI266" s="106"/>
      <c r="BJ266" s="106"/>
      <c r="BK266" s="106"/>
      <c r="BL266" s="106"/>
      <c r="BM266" s="106"/>
      <c r="BN266" s="106"/>
    </row>
    <row r="267" spans="58:66" s="103" customFormat="1" x14ac:dyDescent="0.2">
      <c r="BF267" s="106"/>
      <c r="BG267" s="106"/>
      <c r="BH267" s="106"/>
      <c r="BI267" s="106"/>
      <c r="BJ267" s="106"/>
      <c r="BK267" s="106"/>
      <c r="BL267" s="106"/>
      <c r="BM267" s="106"/>
      <c r="BN267" s="106"/>
    </row>
    <row r="268" spans="58:66" s="103" customFormat="1" x14ac:dyDescent="0.2">
      <c r="BF268" s="106"/>
      <c r="BG268" s="106"/>
      <c r="BH268" s="106"/>
      <c r="BI268" s="106"/>
      <c r="BJ268" s="106"/>
      <c r="BK268" s="106"/>
      <c r="BL268" s="106"/>
      <c r="BM268" s="106"/>
      <c r="BN268" s="106"/>
    </row>
    <row r="269" spans="58:66" s="103" customFormat="1" x14ac:dyDescent="0.2">
      <c r="BF269" s="106"/>
      <c r="BG269" s="106"/>
      <c r="BH269" s="106"/>
      <c r="BI269" s="106"/>
      <c r="BJ269" s="106"/>
      <c r="BK269" s="106"/>
      <c r="BL269" s="106"/>
      <c r="BM269" s="106"/>
      <c r="BN269" s="106"/>
    </row>
    <row r="270" spans="58:66" s="103" customFormat="1" x14ac:dyDescent="0.2">
      <c r="BF270" s="106"/>
      <c r="BG270" s="106"/>
      <c r="BH270" s="106"/>
      <c r="BI270" s="106"/>
      <c r="BJ270" s="106"/>
      <c r="BK270" s="106"/>
      <c r="BL270" s="106"/>
      <c r="BM270" s="106"/>
      <c r="BN270" s="106"/>
    </row>
    <row r="271" spans="58:66" s="103" customFormat="1" x14ac:dyDescent="0.2">
      <c r="BF271" s="106"/>
      <c r="BG271" s="106"/>
      <c r="BH271" s="106"/>
      <c r="BI271" s="106"/>
      <c r="BJ271" s="106"/>
      <c r="BK271" s="106"/>
      <c r="BL271" s="106"/>
      <c r="BM271" s="106"/>
      <c r="BN271" s="106"/>
    </row>
    <row r="272" spans="58:66" s="103" customFormat="1" x14ac:dyDescent="0.2">
      <c r="BF272" s="106"/>
      <c r="BG272" s="106"/>
      <c r="BH272" s="106"/>
      <c r="BI272" s="106"/>
      <c r="BJ272" s="106"/>
      <c r="BK272" s="106"/>
      <c r="BL272" s="106"/>
      <c r="BM272" s="106"/>
      <c r="BN272" s="106"/>
    </row>
    <row r="273" spans="58:66" s="103" customFormat="1" x14ac:dyDescent="0.2">
      <c r="BF273" s="106"/>
      <c r="BG273" s="106"/>
      <c r="BH273" s="106"/>
      <c r="BI273" s="106"/>
      <c r="BJ273" s="106"/>
      <c r="BK273" s="106"/>
      <c r="BL273" s="106"/>
      <c r="BM273" s="106"/>
      <c r="BN273" s="106"/>
    </row>
    <row r="274" spans="58:66" s="103" customFormat="1" x14ac:dyDescent="0.2">
      <c r="BF274" s="106"/>
      <c r="BG274" s="106"/>
      <c r="BH274" s="106"/>
      <c r="BI274" s="106"/>
      <c r="BJ274" s="106"/>
      <c r="BK274" s="106"/>
      <c r="BL274" s="106"/>
      <c r="BM274" s="106"/>
      <c r="BN274" s="106"/>
    </row>
    <row r="275" spans="58:66" s="103" customFormat="1" x14ac:dyDescent="0.2">
      <c r="BF275" s="106"/>
      <c r="BG275" s="106"/>
      <c r="BH275" s="106"/>
      <c r="BI275" s="106"/>
      <c r="BJ275" s="106"/>
      <c r="BK275" s="106"/>
      <c r="BL275" s="106"/>
      <c r="BM275" s="106"/>
      <c r="BN275" s="106"/>
    </row>
    <row r="276" spans="58:66" s="103" customFormat="1" x14ac:dyDescent="0.2">
      <c r="BF276" s="106"/>
      <c r="BG276" s="106"/>
      <c r="BH276" s="106"/>
      <c r="BI276" s="106"/>
      <c r="BJ276" s="106"/>
      <c r="BK276" s="106"/>
      <c r="BL276" s="106"/>
      <c r="BM276" s="106"/>
      <c r="BN276" s="106"/>
    </row>
    <row r="277" spans="58:66" s="103" customFormat="1" x14ac:dyDescent="0.2">
      <c r="BF277" s="106"/>
      <c r="BG277" s="106"/>
      <c r="BH277" s="106"/>
      <c r="BI277" s="106"/>
      <c r="BJ277" s="106"/>
      <c r="BK277" s="106"/>
      <c r="BL277" s="106"/>
      <c r="BM277" s="106"/>
      <c r="BN277" s="106"/>
    </row>
    <row r="278" spans="58:66" s="103" customFormat="1" x14ac:dyDescent="0.2">
      <c r="BF278" s="106"/>
      <c r="BG278" s="106"/>
      <c r="BH278" s="106"/>
      <c r="BI278" s="106"/>
      <c r="BJ278" s="106"/>
      <c r="BK278" s="106"/>
      <c r="BL278" s="106"/>
      <c r="BM278" s="106"/>
      <c r="BN278" s="106"/>
    </row>
    <row r="279" spans="58:66" s="103" customFormat="1" x14ac:dyDescent="0.2">
      <c r="BF279" s="106"/>
      <c r="BG279" s="106"/>
      <c r="BH279" s="106"/>
      <c r="BI279" s="106"/>
      <c r="BJ279" s="106"/>
      <c r="BK279" s="106"/>
      <c r="BL279" s="106"/>
      <c r="BM279" s="106"/>
      <c r="BN279" s="106"/>
    </row>
    <row r="280" spans="58:66" s="103" customFormat="1" x14ac:dyDescent="0.2">
      <c r="BF280" s="106"/>
      <c r="BG280" s="106"/>
      <c r="BH280" s="106"/>
      <c r="BI280" s="106"/>
      <c r="BJ280" s="106"/>
      <c r="BK280" s="106"/>
      <c r="BL280" s="106"/>
      <c r="BM280" s="106"/>
      <c r="BN280" s="106"/>
    </row>
    <row r="281" spans="58:66" s="103" customFormat="1" x14ac:dyDescent="0.2">
      <c r="BF281" s="106"/>
      <c r="BG281" s="106"/>
      <c r="BH281" s="106"/>
      <c r="BI281" s="106"/>
      <c r="BJ281" s="106"/>
      <c r="BK281" s="106"/>
      <c r="BL281" s="106"/>
      <c r="BM281" s="106"/>
      <c r="BN281" s="106"/>
    </row>
    <row r="282" spans="58:66" s="103" customFormat="1" x14ac:dyDescent="0.2">
      <c r="BF282" s="106"/>
      <c r="BG282" s="106"/>
      <c r="BH282" s="106"/>
      <c r="BI282" s="106"/>
      <c r="BJ282" s="106"/>
      <c r="BK282" s="106"/>
      <c r="BL282" s="106"/>
      <c r="BM282" s="106"/>
      <c r="BN282" s="106"/>
    </row>
    <row r="283" spans="58:66" s="103" customFormat="1" x14ac:dyDescent="0.2">
      <c r="BF283" s="106"/>
      <c r="BG283" s="106"/>
      <c r="BH283" s="106"/>
      <c r="BI283" s="106"/>
      <c r="BJ283" s="106"/>
      <c r="BK283" s="106"/>
      <c r="BL283" s="106"/>
      <c r="BM283" s="106"/>
      <c r="BN283" s="106"/>
    </row>
    <row r="284" spans="58:66" s="103" customFormat="1" x14ac:dyDescent="0.2">
      <c r="BF284" s="106"/>
      <c r="BG284" s="106"/>
      <c r="BH284" s="106"/>
      <c r="BI284" s="106"/>
      <c r="BJ284" s="106"/>
      <c r="BK284" s="106"/>
      <c r="BL284" s="106"/>
      <c r="BM284" s="106"/>
      <c r="BN284" s="106"/>
    </row>
    <row r="285" spans="58:66" s="103" customFormat="1" x14ac:dyDescent="0.2">
      <c r="BF285" s="106"/>
      <c r="BG285" s="106"/>
      <c r="BH285" s="106"/>
      <c r="BI285" s="106"/>
      <c r="BJ285" s="106"/>
      <c r="BK285" s="106"/>
      <c r="BL285" s="106"/>
      <c r="BM285" s="106"/>
      <c r="BN285" s="106"/>
    </row>
    <row r="286" spans="58:66" s="103" customFormat="1" x14ac:dyDescent="0.2">
      <c r="BF286" s="106"/>
      <c r="BG286" s="106"/>
      <c r="BH286" s="106"/>
      <c r="BI286" s="106"/>
      <c r="BJ286" s="106"/>
      <c r="BK286" s="106"/>
      <c r="BL286" s="106"/>
      <c r="BM286" s="106"/>
      <c r="BN286" s="106"/>
    </row>
    <row r="287" spans="58:66" s="103" customFormat="1" x14ac:dyDescent="0.2">
      <c r="BF287" s="106"/>
      <c r="BG287" s="106"/>
      <c r="BH287" s="106"/>
      <c r="BI287" s="106"/>
      <c r="BJ287" s="106"/>
      <c r="BK287" s="106"/>
      <c r="BL287" s="106"/>
      <c r="BM287" s="106"/>
      <c r="BN287" s="106"/>
    </row>
    <row r="288" spans="58:66" s="103" customFormat="1" x14ac:dyDescent="0.2">
      <c r="BF288" s="106"/>
      <c r="BG288" s="106"/>
      <c r="BH288" s="106"/>
      <c r="BI288" s="106"/>
      <c r="BJ288" s="106"/>
      <c r="BK288" s="106"/>
      <c r="BL288" s="106"/>
      <c r="BM288" s="106"/>
      <c r="BN288" s="106"/>
    </row>
    <row r="289" spans="58:66" s="103" customFormat="1" x14ac:dyDescent="0.2">
      <c r="BF289" s="106"/>
      <c r="BG289" s="106"/>
      <c r="BH289" s="106"/>
      <c r="BI289" s="106"/>
      <c r="BJ289" s="106"/>
      <c r="BK289" s="106"/>
      <c r="BL289" s="106"/>
      <c r="BM289" s="106"/>
      <c r="BN289" s="106"/>
    </row>
    <row r="290" spans="58:66" s="103" customFormat="1" x14ac:dyDescent="0.2">
      <c r="BF290" s="106"/>
      <c r="BG290" s="106"/>
      <c r="BH290" s="106"/>
      <c r="BI290" s="106"/>
      <c r="BJ290" s="106"/>
      <c r="BK290" s="106"/>
      <c r="BL290" s="106"/>
      <c r="BM290" s="106"/>
      <c r="BN290" s="106"/>
    </row>
    <row r="291" spans="58:66" s="103" customFormat="1" x14ac:dyDescent="0.2">
      <c r="BF291" s="106"/>
      <c r="BG291" s="106"/>
      <c r="BH291" s="106"/>
      <c r="BI291" s="106"/>
      <c r="BJ291" s="106"/>
      <c r="BK291" s="106"/>
      <c r="BL291" s="106"/>
      <c r="BM291" s="106"/>
      <c r="BN291" s="106"/>
    </row>
    <row r="292" spans="58:66" s="103" customFormat="1" x14ac:dyDescent="0.2">
      <c r="BF292" s="106"/>
      <c r="BG292" s="106"/>
      <c r="BH292" s="106"/>
      <c r="BI292" s="106"/>
      <c r="BJ292" s="106"/>
      <c r="BK292" s="106"/>
      <c r="BL292" s="106"/>
      <c r="BM292" s="106"/>
      <c r="BN292" s="106"/>
    </row>
    <row r="293" spans="58:66" s="103" customFormat="1" x14ac:dyDescent="0.2">
      <c r="BF293" s="106"/>
      <c r="BG293" s="106"/>
      <c r="BH293" s="106"/>
      <c r="BI293" s="106"/>
      <c r="BJ293" s="106"/>
      <c r="BK293" s="106"/>
      <c r="BL293" s="106"/>
      <c r="BM293" s="106"/>
      <c r="BN293" s="106"/>
    </row>
    <row r="294" spans="58:66" s="103" customFormat="1" x14ac:dyDescent="0.2">
      <c r="BF294" s="106"/>
      <c r="BG294" s="106"/>
      <c r="BH294" s="106"/>
      <c r="BI294" s="106"/>
      <c r="BJ294" s="106"/>
      <c r="BK294" s="106"/>
      <c r="BL294" s="106"/>
      <c r="BM294" s="106"/>
      <c r="BN294" s="106"/>
    </row>
    <row r="295" spans="58:66" s="103" customFormat="1" x14ac:dyDescent="0.2">
      <c r="BF295" s="106"/>
      <c r="BG295" s="106"/>
      <c r="BH295" s="106"/>
      <c r="BI295" s="106"/>
      <c r="BJ295" s="106"/>
      <c r="BK295" s="106"/>
      <c r="BL295" s="106"/>
      <c r="BM295" s="106"/>
      <c r="BN295" s="106"/>
    </row>
    <row r="296" spans="58:66" s="103" customFormat="1" x14ac:dyDescent="0.2">
      <c r="BF296" s="106"/>
      <c r="BG296" s="106"/>
      <c r="BH296" s="106"/>
      <c r="BI296" s="106"/>
      <c r="BJ296" s="106"/>
      <c r="BK296" s="106"/>
      <c r="BL296" s="106"/>
      <c r="BM296" s="106"/>
      <c r="BN296" s="106"/>
    </row>
    <row r="297" spans="58:66" s="103" customFormat="1" x14ac:dyDescent="0.2">
      <c r="BF297" s="106"/>
      <c r="BG297" s="106"/>
      <c r="BH297" s="106"/>
      <c r="BI297" s="106"/>
      <c r="BJ297" s="106"/>
      <c r="BK297" s="106"/>
      <c r="BL297" s="106"/>
      <c r="BM297" s="106"/>
      <c r="BN297" s="106"/>
    </row>
    <row r="298" spans="58:66" s="103" customFormat="1" x14ac:dyDescent="0.2">
      <c r="BF298" s="106"/>
      <c r="BG298" s="106"/>
      <c r="BH298" s="106"/>
      <c r="BI298" s="106"/>
      <c r="BJ298" s="106"/>
      <c r="BK298" s="106"/>
      <c r="BL298" s="106"/>
      <c r="BM298" s="106"/>
      <c r="BN298" s="106"/>
    </row>
    <row r="299" spans="58:66" s="103" customFormat="1" x14ac:dyDescent="0.2">
      <c r="BF299" s="106"/>
      <c r="BG299" s="106"/>
      <c r="BH299" s="106"/>
      <c r="BI299" s="106"/>
      <c r="BJ299" s="106"/>
      <c r="BK299" s="106"/>
      <c r="BL299" s="106"/>
      <c r="BM299" s="106"/>
      <c r="BN299" s="106"/>
    </row>
    <row r="300" spans="58:66" s="103" customFormat="1" x14ac:dyDescent="0.2">
      <c r="BF300" s="106"/>
      <c r="BG300" s="106"/>
      <c r="BH300" s="106"/>
      <c r="BI300" s="106"/>
      <c r="BJ300" s="106"/>
      <c r="BK300" s="106"/>
      <c r="BL300" s="106"/>
      <c r="BM300" s="106"/>
      <c r="BN300" s="106"/>
    </row>
    <row r="301" spans="58:66" s="103" customFormat="1" x14ac:dyDescent="0.2">
      <c r="BF301" s="106"/>
      <c r="BG301" s="106"/>
      <c r="BH301" s="106"/>
      <c r="BI301" s="106"/>
      <c r="BJ301" s="106"/>
      <c r="BK301" s="106"/>
      <c r="BL301" s="106"/>
      <c r="BM301" s="106"/>
      <c r="BN301" s="106"/>
    </row>
    <row r="302" spans="58:66" s="103" customFormat="1" x14ac:dyDescent="0.2">
      <c r="BF302" s="106"/>
      <c r="BG302" s="106"/>
      <c r="BH302" s="106"/>
      <c r="BI302" s="106"/>
      <c r="BJ302" s="106"/>
      <c r="BK302" s="106"/>
      <c r="BL302" s="106"/>
      <c r="BM302" s="106"/>
      <c r="BN302" s="106"/>
    </row>
    <row r="303" spans="58:66" s="103" customFormat="1" x14ac:dyDescent="0.2">
      <c r="BF303" s="106"/>
      <c r="BG303" s="106"/>
      <c r="BH303" s="106"/>
      <c r="BI303" s="106"/>
      <c r="BJ303" s="106"/>
      <c r="BK303" s="106"/>
      <c r="BL303" s="106"/>
      <c r="BM303" s="106"/>
      <c r="BN303" s="106"/>
    </row>
    <row r="304" spans="58:66" s="103" customFormat="1" x14ac:dyDescent="0.2">
      <c r="BF304" s="106"/>
      <c r="BG304" s="106"/>
      <c r="BH304" s="106"/>
      <c r="BI304" s="106"/>
      <c r="BJ304" s="106"/>
      <c r="BK304" s="106"/>
      <c r="BL304" s="106"/>
      <c r="BM304" s="106"/>
      <c r="BN304" s="106"/>
    </row>
    <row r="305" spans="58:66" s="103" customFormat="1" x14ac:dyDescent="0.2">
      <c r="BF305" s="106"/>
      <c r="BG305" s="106"/>
      <c r="BH305" s="106"/>
      <c r="BI305" s="106"/>
      <c r="BJ305" s="106"/>
      <c r="BK305" s="106"/>
      <c r="BL305" s="106"/>
      <c r="BM305" s="106"/>
      <c r="BN305" s="106"/>
    </row>
    <row r="306" spans="58:66" s="103" customFormat="1" x14ac:dyDescent="0.2">
      <c r="BF306" s="106"/>
      <c r="BG306" s="106"/>
      <c r="BH306" s="106"/>
      <c r="BI306" s="106"/>
      <c r="BJ306" s="106"/>
      <c r="BK306" s="106"/>
      <c r="BL306" s="106"/>
      <c r="BM306" s="106"/>
      <c r="BN306" s="106"/>
    </row>
    <row r="307" spans="58:66" s="103" customFormat="1" x14ac:dyDescent="0.2">
      <c r="BF307" s="106"/>
      <c r="BG307" s="106"/>
      <c r="BH307" s="106"/>
      <c r="BI307" s="106"/>
      <c r="BJ307" s="106"/>
      <c r="BK307" s="106"/>
      <c r="BL307" s="106"/>
      <c r="BM307" s="106"/>
      <c r="BN307" s="106"/>
    </row>
    <row r="308" spans="58:66" s="103" customFormat="1" x14ac:dyDescent="0.2">
      <c r="BF308" s="106"/>
      <c r="BG308" s="106"/>
      <c r="BH308" s="106"/>
      <c r="BI308" s="106"/>
      <c r="BJ308" s="106"/>
      <c r="BK308" s="106"/>
      <c r="BL308" s="106"/>
      <c r="BM308" s="106"/>
      <c r="BN308" s="106"/>
    </row>
    <row r="309" spans="58:66" s="103" customFormat="1" x14ac:dyDescent="0.2">
      <c r="BF309" s="106"/>
      <c r="BG309" s="106"/>
      <c r="BH309" s="106"/>
      <c r="BI309" s="106"/>
      <c r="BJ309" s="106"/>
      <c r="BK309" s="106"/>
      <c r="BL309" s="106"/>
      <c r="BM309" s="106"/>
      <c r="BN309" s="106"/>
    </row>
    <row r="310" spans="58:66" s="103" customFormat="1" x14ac:dyDescent="0.2">
      <c r="BF310" s="106"/>
      <c r="BG310" s="106"/>
      <c r="BH310" s="106"/>
      <c r="BI310" s="106"/>
      <c r="BJ310" s="106"/>
      <c r="BK310" s="106"/>
      <c r="BL310" s="106"/>
      <c r="BM310" s="106"/>
      <c r="BN310" s="106"/>
    </row>
    <row r="311" spans="58:66" s="103" customFormat="1" x14ac:dyDescent="0.2">
      <c r="BF311" s="106"/>
      <c r="BG311" s="106"/>
      <c r="BH311" s="106"/>
      <c r="BI311" s="106"/>
      <c r="BJ311" s="106"/>
      <c r="BK311" s="106"/>
      <c r="BL311" s="106"/>
      <c r="BM311" s="106"/>
      <c r="BN311" s="106"/>
    </row>
    <row r="312" spans="58:66" s="103" customFormat="1" x14ac:dyDescent="0.2">
      <c r="BF312" s="106"/>
      <c r="BG312" s="106"/>
      <c r="BH312" s="106"/>
      <c r="BI312" s="106"/>
      <c r="BJ312" s="106"/>
      <c r="BK312" s="106"/>
      <c r="BL312" s="106"/>
      <c r="BM312" s="106"/>
      <c r="BN312" s="106"/>
    </row>
    <row r="313" spans="58:66" s="103" customFormat="1" x14ac:dyDescent="0.2">
      <c r="BF313" s="106"/>
      <c r="BG313" s="106"/>
      <c r="BH313" s="106"/>
      <c r="BI313" s="106"/>
      <c r="BJ313" s="106"/>
      <c r="BK313" s="106"/>
      <c r="BL313" s="106"/>
      <c r="BM313" s="106"/>
      <c r="BN313" s="106"/>
    </row>
    <row r="314" spans="58:66" s="103" customFormat="1" x14ac:dyDescent="0.2">
      <c r="BF314" s="106"/>
      <c r="BG314" s="106"/>
      <c r="BH314" s="106"/>
      <c r="BI314" s="106"/>
      <c r="BJ314" s="106"/>
      <c r="BK314" s="106"/>
      <c r="BL314" s="106"/>
      <c r="BM314" s="106"/>
      <c r="BN314" s="106"/>
    </row>
    <row r="315" spans="58:66" s="103" customFormat="1" x14ac:dyDescent="0.2">
      <c r="BF315" s="106"/>
      <c r="BG315" s="106"/>
      <c r="BH315" s="106"/>
      <c r="BI315" s="106"/>
      <c r="BJ315" s="106"/>
      <c r="BK315" s="106"/>
      <c r="BL315" s="106"/>
      <c r="BM315" s="106"/>
      <c r="BN315" s="106"/>
    </row>
    <row r="316" spans="58:66" s="103" customFormat="1" x14ac:dyDescent="0.2">
      <c r="BF316" s="106"/>
      <c r="BG316" s="106"/>
      <c r="BH316" s="106"/>
      <c r="BI316" s="106"/>
      <c r="BJ316" s="106"/>
      <c r="BK316" s="106"/>
      <c r="BL316" s="106"/>
      <c r="BM316" s="106"/>
      <c r="BN316" s="106"/>
    </row>
    <row r="317" spans="58:66" s="103" customFormat="1" x14ac:dyDescent="0.2">
      <c r="BF317" s="106"/>
      <c r="BG317" s="106"/>
      <c r="BH317" s="106"/>
      <c r="BI317" s="106"/>
      <c r="BJ317" s="106"/>
      <c r="BK317" s="106"/>
      <c r="BL317" s="106"/>
      <c r="BM317" s="106"/>
      <c r="BN317" s="106"/>
    </row>
    <row r="318" spans="58:66" s="103" customFormat="1" x14ac:dyDescent="0.2">
      <c r="BF318" s="106"/>
      <c r="BG318" s="106"/>
      <c r="BH318" s="106"/>
      <c r="BI318" s="106"/>
      <c r="BJ318" s="106"/>
      <c r="BK318" s="106"/>
      <c r="BL318" s="106"/>
      <c r="BM318" s="106"/>
      <c r="BN318" s="106"/>
    </row>
    <row r="319" spans="58:66" s="103" customFormat="1" x14ac:dyDescent="0.2">
      <c r="BF319" s="106"/>
      <c r="BG319" s="106"/>
      <c r="BH319" s="106"/>
      <c r="BI319" s="106"/>
      <c r="BJ319" s="106"/>
      <c r="BK319" s="106"/>
      <c r="BL319" s="106"/>
      <c r="BM319" s="106"/>
      <c r="BN319" s="106"/>
    </row>
    <row r="320" spans="58:66" s="103" customFormat="1" x14ac:dyDescent="0.2">
      <c r="BF320" s="106"/>
      <c r="BG320" s="106"/>
      <c r="BH320" s="106"/>
      <c r="BI320" s="106"/>
      <c r="BJ320" s="106"/>
      <c r="BK320" s="106"/>
      <c r="BL320" s="106"/>
      <c r="BM320" s="106"/>
      <c r="BN320" s="106"/>
    </row>
    <row r="321" spans="58:66" s="103" customFormat="1" x14ac:dyDescent="0.2">
      <c r="BF321" s="106"/>
      <c r="BG321" s="106"/>
      <c r="BH321" s="106"/>
      <c r="BI321" s="106"/>
      <c r="BJ321" s="106"/>
      <c r="BK321" s="106"/>
      <c r="BL321" s="106"/>
      <c r="BM321" s="106"/>
      <c r="BN321" s="106"/>
    </row>
    <row r="322" spans="58:66" s="103" customFormat="1" x14ac:dyDescent="0.2">
      <c r="BF322" s="106"/>
      <c r="BG322" s="106"/>
      <c r="BH322" s="106"/>
      <c r="BI322" s="106"/>
      <c r="BJ322" s="106"/>
      <c r="BK322" s="106"/>
      <c r="BL322" s="106"/>
      <c r="BM322" s="106"/>
      <c r="BN322" s="106"/>
    </row>
    <row r="323" spans="58:66" s="103" customFormat="1" x14ac:dyDescent="0.2">
      <c r="BF323" s="106"/>
      <c r="BG323" s="106"/>
      <c r="BH323" s="106"/>
      <c r="BI323" s="106"/>
      <c r="BJ323" s="106"/>
      <c r="BK323" s="106"/>
      <c r="BL323" s="106"/>
      <c r="BM323" s="106"/>
      <c r="BN323" s="106"/>
    </row>
    <row r="324" spans="58:66" s="103" customFormat="1" x14ac:dyDescent="0.2">
      <c r="BF324" s="106"/>
      <c r="BG324" s="106"/>
      <c r="BH324" s="106"/>
      <c r="BI324" s="106"/>
      <c r="BJ324" s="106"/>
      <c r="BK324" s="106"/>
      <c r="BL324" s="106"/>
      <c r="BM324" s="106"/>
      <c r="BN324" s="106"/>
    </row>
    <row r="325" spans="58:66" s="103" customFormat="1" x14ac:dyDescent="0.2">
      <c r="BF325" s="106"/>
      <c r="BG325" s="106"/>
      <c r="BH325" s="106"/>
      <c r="BI325" s="106"/>
      <c r="BJ325" s="106"/>
      <c r="BK325" s="106"/>
      <c r="BL325" s="106"/>
      <c r="BM325" s="106"/>
      <c r="BN325" s="106"/>
    </row>
    <row r="326" spans="58:66" s="103" customFormat="1" x14ac:dyDescent="0.2">
      <c r="BF326" s="106"/>
      <c r="BG326" s="106"/>
      <c r="BH326" s="106"/>
      <c r="BI326" s="106"/>
      <c r="BJ326" s="106"/>
      <c r="BK326" s="106"/>
      <c r="BL326" s="106"/>
      <c r="BM326" s="106"/>
      <c r="BN326" s="106"/>
    </row>
    <row r="327" spans="58:66" s="103" customFormat="1" x14ac:dyDescent="0.2">
      <c r="BF327" s="106"/>
      <c r="BG327" s="106"/>
      <c r="BH327" s="106"/>
      <c r="BI327" s="106"/>
      <c r="BJ327" s="106"/>
      <c r="BK327" s="106"/>
      <c r="BL327" s="106"/>
      <c r="BM327" s="106"/>
      <c r="BN327" s="106"/>
    </row>
    <row r="328" spans="58:66" s="103" customFormat="1" x14ac:dyDescent="0.2">
      <c r="BF328" s="106"/>
      <c r="BG328" s="106"/>
      <c r="BH328" s="106"/>
      <c r="BI328" s="106"/>
      <c r="BJ328" s="106"/>
      <c r="BK328" s="106"/>
      <c r="BL328" s="106"/>
      <c r="BM328" s="106"/>
      <c r="BN328" s="106"/>
    </row>
    <row r="329" spans="58:66" s="103" customFormat="1" x14ac:dyDescent="0.2">
      <c r="BF329" s="106"/>
      <c r="BG329" s="106"/>
      <c r="BH329" s="106"/>
      <c r="BI329" s="106"/>
      <c r="BJ329" s="106"/>
      <c r="BK329" s="106"/>
      <c r="BL329" s="106"/>
      <c r="BM329" s="106"/>
      <c r="BN329" s="106"/>
    </row>
    <row r="330" spans="58:66" s="103" customFormat="1" x14ac:dyDescent="0.2">
      <c r="BF330" s="106"/>
      <c r="BG330" s="106"/>
      <c r="BH330" s="106"/>
      <c r="BI330" s="106"/>
      <c r="BJ330" s="106"/>
      <c r="BK330" s="106"/>
      <c r="BL330" s="106"/>
      <c r="BM330" s="106"/>
      <c r="BN330" s="106"/>
    </row>
    <row r="331" spans="58:66" s="103" customFormat="1" x14ac:dyDescent="0.2">
      <c r="BF331" s="106"/>
      <c r="BG331" s="106"/>
      <c r="BH331" s="106"/>
      <c r="BI331" s="106"/>
      <c r="BJ331" s="106"/>
      <c r="BK331" s="106"/>
      <c r="BL331" s="106"/>
      <c r="BM331" s="106"/>
      <c r="BN331" s="106"/>
    </row>
    <row r="332" spans="58:66" s="103" customFormat="1" x14ac:dyDescent="0.2">
      <c r="BF332" s="106"/>
      <c r="BG332" s="106"/>
      <c r="BH332" s="106"/>
      <c r="BI332" s="106"/>
      <c r="BJ332" s="106"/>
      <c r="BK332" s="106"/>
      <c r="BL332" s="106"/>
      <c r="BM332" s="106"/>
      <c r="BN332" s="106"/>
    </row>
    <row r="333" spans="58:66" s="103" customFormat="1" x14ac:dyDescent="0.2">
      <c r="BF333" s="106"/>
      <c r="BG333" s="106"/>
      <c r="BH333" s="106"/>
      <c r="BI333" s="106"/>
      <c r="BJ333" s="106"/>
      <c r="BK333" s="106"/>
      <c r="BL333" s="106"/>
      <c r="BM333" s="106"/>
      <c r="BN333" s="106"/>
    </row>
    <row r="334" spans="58:66" s="103" customFormat="1" x14ac:dyDescent="0.2">
      <c r="BF334" s="106"/>
      <c r="BG334" s="106"/>
      <c r="BH334" s="106"/>
      <c r="BI334" s="106"/>
      <c r="BJ334" s="106"/>
      <c r="BK334" s="106"/>
      <c r="BL334" s="106"/>
      <c r="BM334" s="106"/>
      <c r="BN334" s="106"/>
    </row>
    <row r="335" spans="58:66" s="103" customFormat="1" x14ac:dyDescent="0.2">
      <c r="BF335" s="106"/>
      <c r="BG335" s="106"/>
      <c r="BH335" s="106"/>
      <c r="BI335" s="106"/>
      <c r="BJ335" s="106"/>
      <c r="BK335" s="106"/>
      <c r="BL335" s="106"/>
      <c r="BM335" s="106"/>
      <c r="BN335" s="106"/>
    </row>
    <row r="336" spans="58:66" s="103" customFormat="1" x14ac:dyDescent="0.2">
      <c r="BF336" s="106"/>
      <c r="BG336" s="106"/>
      <c r="BH336" s="106"/>
      <c r="BI336" s="106"/>
      <c r="BJ336" s="106"/>
      <c r="BK336" s="106"/>
      <c r="BL336" s="106"/>
      <c r="BM336" s="106"/>
      <c r="BN336" s="106"/>
    </row>
    <row r="337" spans="58:66" s="103" customFormat="1" x14ac:dyDescent="0.2">
      <c r="BF337" s="106"/>
      <c r="BG337" s="106"/>
      <c r="BH337" s="106"/>
      <c r="BI337" s="106"/>
      <c r="BJ337" s="106"/>
      <c r="BK337" s="106"/>
      <c r="BL337" s="106"/>
      <c r="BM337" s="106"/>
      <c r="BN337" s="106"/>
    </row>
    <row r="338" spans="58:66" s="103" customFormat="1" x14ac:dyDescent="0.2">
      <c r="BF338" s="106"/>
      <c r="BG338" s="106"/>
      <c r="BH338" s="106"/>
      <c r="BI338" s="106"/>
      <c r="BJ338" s="106"/>
      <c r="BK338" s="106"/>
      <c r="BL338" s="106"/>
      <c r="BM338" s="106"/>
      <c r="BN338" s="106"/>
    </row>
    <row r="339" spans="58:66" s="103" customFormat="1" x14ac:dyDescent="0.2">
      <c r="BF339" s="106"/>
      <c r="BG339" s="106"/>
      <c r="BH339" s="106"/>
      <c r="BI339" s="106"/>
      <c r="BJ339" s="106"/>
      <c r="BK339" s="106"/>
      <c r="BL339" s="106"/>
      <c r="BM339" s="106"/>
      <c r="BN339" s="106"/>
    </row>
    <row r="340" spans="58:66" s="103" customFormat="1" x14ac:dyDescent="0.2">
      <c r="BF340" s="106"/>
      <c r="BG340" s="106"/>
      <c r="BH340" s="106"/>
      <c r="BI340" s="106"/>
      <c r="BJ340" s="106"/>
      <c r="BK340" s="106"/>
      <c r="BL340" s="106"/>
      <c r="BM340" s="106"/>
      <c r="BN340" s="106"/>
    </row>
    <row r="341" spans="58:66" s="103" customFormat="1" x14ac:dyDescent="0.2">
      <c r="BF341" s="106"/>
      <c r="BG341" s="106"/>
      <c r="BH341" s="106"/>
      <c r="BI341" s="106"/>
      <c r="BJ341" s="106"/>
      <c r="BK341" s="106"/>
      <c r="BL341" s="106"/>
      <c r="BM341" s="106"/>
      <c r="BN341" s="106"/>
    </row>
    <row r="342" spans="58:66" s="103" customFormat="1" x14ac:dyDescent="0.2">
      <c r="BF342" s="106"/>
      <c r="BG342" s="106"/>
      <c r="BH342" s="106"/>
      <c r="BI342" s="106"/>
      <c r="BJ342" s="106"/>
      <c r="BK342" s="106"/>
      <c r="BL342" s="106"/>
      <c r="BM342" s="106"/>
      <c r="BN342" s="106"/>
    </row>
    <row r="343" spans="58:66" s="103" customFormat="1" x14ac:dyDescent="0.2">
      <c r="BF343" s="106"/>
      <c r="BG343" s="106"/>
      <c r="BH343" s="106"/>
      <c r="BI343" s="106"/>
      <c r="BJ343" s="106"/>
      <c r="BK343" s="106"/>
      <c r="BL343" s="106"/>
      <c r="BM343" s="106"/>
      <c r="BN343" s="106"/>
    </row>
    <row r="344" spans="58:66" s="103" customFormat="1" x14ac:dyDescent="0.2">
      <c r="BF344" s="106"/>
      <c r="BG344" s="106"/>
      <c r="BH344" s="106"/>
      <c r="BI344" s="106"/>
      <c r="BJ344" s="106"/>
      <c r="BK344" s="106"/>
      <c r="BL344" s="106"/>
      <c r="BM344" s="106"/>
      <c r="BN344" s="106"/>
    </row>
    <row r="345" spans="58:66" s="103" customFormat="1" x14ac:dyDescent="0.2">
      <c r="BF345" s="106"/>
      <c r="BG345" s="106"/>
      <c r="BH345" s="106"/>
      <c r="BI345" s="106"/>
      <c r="BJ345" s="106"/>
      <c r="BK345" s="106"/>
      <c r="BL345" s="106"/>
      <c r="BM345" s="106"/>
      <c r="BN345" s="106"/>
    </row>
    <row r="346" spans="58:66" s="103" customFormat="1" x14ac:dyDescent="0.2">
      <c r="BF346" s="106"/>
      <c r="BG346" s="106"/>
      <c r="BH346" s="106"/>
      <c r="BI346" s="106"/>
      <c r="BJ346" s="106"/>
      <c r="BK346" s="106"/>
      <c r="BL346" s="106"/>
      <c r="BM346" s="106"/>
      <c r="BN346" s="106"/>
    </row>
    <row r="347" spans="58:66" s="103" customFormat="1" x14ac:dyDescent="0.2">
      <c r="BF347" s="106"/>
      <c r="BG347" s="106"/>
      <c r="BH347" s="106"/>
      <c r="BI347" s="106"/>
      <c r="BJ347" s="106"/>
      <c r="BK347" s="106"/>
      <c r="BL347" s="106"/>
      <c r="BM347" s="106"/>
      <c r="BN347" s="106"/>
    </row>
    <row r="348" spans="58:66" s="103" customFormat="1" x14ac:dyDescent="0.2">
      <c r="BF348" s="106"/>
      <c r="BG348" s="106"/>
      <c r="BH348" s="106"/>
      <c r="BI348" s="106"/>
      <c r="BJ348" s="106"/>
      <c r="BK348" s="106"/>
      <c r="BL348" s="106"/>
      <c r="BM348" s="106"/>
      <c r="BN348" s="106"/>
    </row>
    <row r="349" spans="58:66" s="103" customFormat="1" x14ac:dyDescent="0.2">
      <c r="BF349" s="106"/>
      <c r="BG349" s="106"/>
      <c r="BH349" s="106"/>
      <c r="BI349" s="106"/>
      <c r="BJ349" s="106"/>
      <c r="BK349" s="106"/>
      <c r="BL349" s="106"/>
      <c r="BM349" s="106"/>
      <c r="BN349" s="106"/>
    </row>
    <row r="350" spans="58:66" s="103" customFormat="1" x14ac:dyDescent="0.2">
      <c r="BF350" s="106"/>
      <c r="BG350" s="106"/>
      <c r="BH350" s="106"/>
      <c r="BI350" s="106"/>
      <c r="BJ350" s="106"/>
      <c r="BK350" s="106"/>
      <c r="BL350" s="106"/>
      <c r="BM350" s="106"/>
      <c r="BN350" s="106"/>
    </row>
    <row r="351" spans="58:66" s="103" customFormat="1" x14ac:dyDescent="0.2">
      <c r="BF351" s="106"/>
      <c r="BG351" s="106"/>
      <c r="BH351" s="106"/>
      <c r="BI351" s="106"/>
      <c r="BJ351" s="106"/>
      <c r="BK351" s="106"/>
      <c r="BL351" s="106"/>
      <c r="BM351" s="106"/>
      <c r="BN351" s="106"/>
    </row>
    <row r="352" spans="58:66" s="103" customFormat="1" x14ac:dyDescent="0.2">
      <c r="BF352" s="106"/>
      <c r="BG352" s="106"/>
      <c r="BH352" s="106"/>
      <c r="BI352" s="106"/>
      <c r="BJ352" s="106"/>
      <c r="BK352" s="106"/>
      <c r="BL352" s="106"/>
      <c r="BM352" s="106"/>
      <c r="BN352" s="106"/>
    </row>
    <row r="353" spans="58:66" s="103" customFormat="1" x14ac:dyDescent="0.2">
      <c r="BF353" s="106"/>
      <c r="BG353" s="106"/>
      <c r="BH353" s="106"/>
      <c r="BI353" s="106"/>
      <c r="BJ353" s="106"/>
      <c r="BK353" s="106"/>
      <c r="BL353" s="106"/>
      <c r="BM353" s="106"/>
      <c r="BN353" s="106"/>
    </row>
    <row r="354" spans="58:66" s="103" customFormat="1" x14ac:dyDescent="0.2">
      <c r="BF354" s="106"/>
      <c r="BG354" s="106"/>
      <c r="BH354" s="106"/>
      <c r="BI354" s="106"/>
      <c r="BJ354" s="106"/>
      <c r="BK354" s="106"/>
      <c r="BL354" s="106"/>
      <c r="BM354" s="106"/>
      <c r="BN354" s="106"/>
    </row>
    <row r="355" spans="58:66" s="103" customFormat="1" x14ac:dyDescent="0.2">
      <c r="BF355" s="106"/>
      <c r="BG355" s="106"/>
      <c r="BH355" s="106"/>
      <c r="BI355" s="106"/>
      <c r="BJ355" s="106"/>
      <c r="BK355" s="106"/>
      <c r="BL355" s="106"/>
      <c r="BM355" s="106"/>
      <c r="BN355" s="106"/>
    </row>
    <row r="356" spans="58:66" s="103" customFormat="1" x14ac:dyDescent="0.2">
      <c r="BF356" s="106"/>
      <c r="BG356" s="106"/>
      <c r="BH356" s="106"/>
      <c r="BI356" s="106"/>
      <c r="BJ356" s="106"/>
      <c r="BK356" s="106"/>
      <c r="BL356" s="106"/>
      <c r="BM356" s="106"/>
      <c r="BN356" s="106"/>
    </row>
    <row r="357" spans="58:66" s="103" customFormat="1" x14ac:dyDescent="0.2">
      <c r="BF357" s="106"/>
      <c r="BG357" s="106"/>
      <c r="BH357" s="106"/>
      <c r="BI357" s="106"/>
      <c r="BJ357" s="106"/>
      <c r="BK357" s="106"/>
      <c r="BL357" s="106"/>
      <c r="BM357" s="106"/>
      <c r="BN357" s="106"/>
    </row>
    <row r="358" spans="58:66" s="103" customFormat="1" x14ac:dyDescent="0.2">
      <c r="BF358" s="106"/>
      <c r="BG358" s="106"/>
      <c r="BH358" s="106"/>
      <c r="BI358" s="106"/>
      <c r="BJ358" s="106"/>
      <c r="BK358" s="106"/>
      <c r="BL358" s="106"/>
      <c r="BM358" s="106"/>
      <c r="BN358" s="106"/>
    </row>
    <row r="359" spans="58:66" s="103" customFormat="1" x14ac:dyDescent="0.2">
      <c r="BF359" s="106"/>
      <c r="BG359" s="106"/>
      <c r="BH359" s="106"/>
      <c r="BI359" s="106"/>
      <c r="BJ359" s="106"/>
      <c r="BK359" s="106"/>
      <c r="BL359" s="106"/>
      <c r="BM359" s="106"/>
      <c r="BN359" s="106"/>
    </row>
    <row r="360" spans="58:66" s="103" customFormat="1" x14ac:dyDescent="0.2">
      <c r="BF360" s="106"/>
      <c r="BG360" s="106"/>
      <c r="BH360" s="106"/>
      <c r="BI360" s="106"/>
      <c r="BJ360" s="106"/>
      <c r="BK360" s="106"/>
      <c r="BL360" s="106"/>
      <c r="BM360" s="106"/>
      <c r="BN360" s="106"/>
    </row>
    <row r="361" spans="58:66" s="103" customFormat="1" x14ac:dyDescent="0.2">
      <c r="BF361" s="106"/>
      <c r="BG361" s="106"/>
      <c r="BH361" s="106"/>
      <c r="BI361" s="106"/>
      <c r="BJ361" s="106"/>
      <c r="BK361" s="106"/>
      <c r="BL361" s="106"/>
      <c r="BM361" s="106"/>
      <c r="BN361" s="106"/>
    </row>
    <row r="362" spans="58:66" s="103" customFormat="1" x14ac:dyDescent="0.2">
      <c r="BF362" s="106"/>
      <c r="BG362" s="106"/>
      <c r="BH362" s="106"/>
      <c r="BI362" s="106"/>
      <c r="BJ362" s="106"/>
      <c r="BK362" s="106"/>
      <c r="BL362" s="106"/>
      <c r="BM362" s="106"/>
      <c r="BN362" s="106"/>
    </row>
    <row r="363" spans="58:66" s="103" customFormat="1" x14ac:dyDescent="0.2">
      <c r="BF363" s="106"/>
      <c r="BG363" s="106"/>
      <c r="BH363" s="106"/>
      <c r="BI363" s="106"/>
      <c r="BJ363" s="106"/>
      <c r="BK363" s="106"/>
      <c r="BL363" s="106"/>
      <c r="BM363" s="106"/>
      <c r="BN363" s="106"/>
    </row>
    <row r="364" spans="58:66" s="103" customFormat="1" x14ac:dyDescent="0.2">
      <c r="BF364" s="106"/>
      <c r="BG364" s="106"/>
      <c r="BH364" s="106"/>
      <c r="BI364" s="106"/>
      <c r="BJ364" s="106"/>
      <c r="BK364" s="106"/>
      <c r="BL364" s="106"/>
      <c r="BM364" s="106"/>
      <c r="BN364" s="106"/>
    </row>
    <row r="365" spans="58:66" s="103" customFormat="1" x14ac:dyDescent="0.2">
      <c r="BF365" s="106"/>
      <c r="BG365" s="106"/>
      <c r="BH365" s="106"/>
      <c r="BI365" s="106"/>
      <c r="BJ365" s="106"/>
      <c r="BK365" s="106"/>
      <c r="BL365" s="106"/>
      <c r="BM365" s="106"/>
      <c r="BN365" s="106"/>
    </row>
    <row r="366" spans="58:66" s="103" customFormat="1" x14ac:dyDescent="0.2">
      <c r="BF366" s="106"/>
      <c r="BG366" s="106"/>
      <c r="BH366" s="106"/>
      <c r="BI366" s="106"/>
      <c r="BJ366" s="106"/>
      <c r="BK366" s="106"/>
      <c r="BL366" s="106"/>
      <c r="BM366" s="106"/>
      <c r="BN366" s="106"/>
    </row>
    <row r="367" spans="58:66" s="103" customFormat="1" x14ac:dyDescent="0.2">
      <c r="BF367" s="106"/>
      <c r="BG367" s="106"/>
      <c r="BH367" s="106"/>
      <c r="BI367" s="106"/>
      <c r="BJ367" s="106"/>
      <c r="BK367" s="106"/>
      <c r="BL367" s="106"/>
      <c r="BM367" s="106"/>
      <c r="BN367" s="106"/>
    </row>
    <row r="368" spans="58:66" s="103" customFormat="1" x14ac:dyDescent="0.2">
      <c r="BF368" s="106"/>
      <c r="BG368" s="106"/>
      <c r="BH368" s="106"/>
      <c r="BI368" s="106"/>
      <c r="BJ368" s="106"/>
      <c r="BK368" s="106"/>
      <c r="BL368" s="106"/>
      <c r="BM368" s="106"/>
      <c r="BN368" s="106"/>
    </row>
    <row r="369" spans="58:66" s="103" customFormat="1" x14ac:dyDescent="0.2">
      <c r="BF369" s="106"/>
      <c r="BG369" s="106"/>
      <c r="BH369" s="106"/>
      <c r="BI369" s="106"/>
      <c r="BJ369" s="106"/>
      <c r="BK369" s="106"/>
      <c r="BL369" s="106"/>
      <c r="BM369" s="106"/>
      <c r="BN369" s="106"/>
    </row>
    <row r="370" spans="58:66" s="103" customFormat="1" x14ac:dyDescent="0.2">
      <c r="BF370" s="106"/>
      <c r="BG370" s="106"/>
      <c r="BH370" s="106"/>
      <c r="BI370" s="106"/>
      <c r="BJ370" s="106"/>
      <c r="BK370" s="106"/>
      <c r="BL370" s="106"/>
      <c r="BM370" s="106"/>
      <c r="BN370" s="106"/>
    </row>
    <row r="371" spans="58:66" s="103" customFormat="1" x14ac:dyDescent="0.2">
      <c r="BF371" s="106"/>
      <c r="BG371" s="106"/>
      <c r="BH371" s="106"/>
      <c r="BI371" s="106"/>
      <c r="BJ371" s="106"/>
      <c r="BK371" s="106"/>
      <c r="BL371" s="106"/>
      <c r="BM371" s="106"/>
      <c r="BN371" s="106"/>
    </row>
    <row r="372" spans="58:66" s="103" customFormat="1" x14ac:dyDescent="0.2">
      <c r="BF372" s="106"/>
      <c r="BG372" s="106"/>
      <c r="BH372" s="106"/>
      <c r="BI372" s="106"/>
      <c r="BJ372" s="106"/>
      <c r="BK372" s="106"/>
      <c r="BL372" s="106"/>
      <c r="BM372" s="106"/>
      <c r="BN372" s="106"/>
    </row>
    <row r="373" spans="58:66" s="103" customFormat="1" x14ac:dyDescent="0.2">
      <c r="BF373" s="106"/>
      <c r="BG373" s="106"/>
      <c r="BH373" s="106"/>
      <c r="BI373" s="106"/>
      <c r="BJ373" s="106"/>
      <c r="BK373" s="106"/>
      <c r="BL373" s="106"/>
      <c r="BM373" s="106"/>
      <c r="BN373" s="106"/>
    </row>
    <row r="374" spans="58:66" s="103" customFormat="1" x14ac:dyDescent="0.2"/>
    <row r="375" spans="58:66" s="103" customFormat="1" x14ac:dyDescent="0.2"/>
    <row r="376" spans="58:66" s="103" customFormat="1" x14ac:dyDescent="0.2"/>
    <row r="377" spans="58:66" s="103" customFormat="1" x14ac:dyDescent="0.2"/>
    <row r="378" spans="58:66" s="103" customFormat="1" x14ac:dyDescent="0.2"/>
    <row r="379" spans="58:66" s="103" customFormat="1" x14ac:dyDescent="0.2"/>
    <row r="380" spans="58:66" s="103" customFormat="1" x14ac:dyDescent="0.2"/>
    <row r="381" spans="58:66" s="103" customFormat="1" x14ac:dyDescent="0.2"/>
    <row r="382" spans="58:66" s="103" customFormat="1" x14ac:dyDescent="0.2"/>
    <row r="383" spans="58:66" s="103" customFormat="1" x14ac:dyDescent="0.2"/>
    <row r="384" spans="58:66" s="103" customFormat="1" x14ac:dyDescent="0.2"/>
    <row r="385" s="103" customFormat="1" x14ac:dyDescent="0.2"/>
    <row r="386" s="103" customFormat="1" x14ac:dyDescent="0.2"/>
    <row r="387" s="103" customFormat="1" x14ac:dyDescent="0.2"/>
    <row r="388" s="103" customFormat="1" x14ac:dyDescent="0.2"/>
    <row r="389" s="103" customFormat="1" x14ac:dyDescent="0.2"/>
    <row r="390" s="103" customFormat="1" x14ac:dyDescent="0.2"/>
    <row r="391" s="103" customFormat="1" x14ac:dyDescent="0.2"/>
    <row r="392" s="103" customFormat="1" x14ac:dyDescent="0.2"/>
    <row r="393" s="103" customFormat="1" x14ac:dyDescent="0.2"/>
    <row r="394" s="103" customFormat="1" x14ac:dyDescent="0.2"/>
    <row r="395" s="103" customFormat="1" x14ac:dyDescent="0.2"/>
    <row r="396" s="103" customFormat="1" x14ac:dyDescent="0.2"/>
    <row r="397" s="103" customFormat="1" x14ac:dyDescent="0.2"/>
    <row r="398" s="103" customFormat="1" x14ac:dyDescent="0.2"/>
    <row r="399" s="103" customFormat="1" x14ac:dyDescent="0.2"/>
    <row r="400" s="103" customFormat="1" x14ac:dyDescent="0.2"/>
    <row r="401" s="103" customFormat="1" x14ac:dyDescent="0.2"/>
    <row r="402" s="103" customFormat="1" x14ac:dyDescent="0.2"/>
    <row r="403" s="103" customFormat="1" x14ac:dyDescent="0.2"/>
    <row r="404" s="103" customFormat="1" x14ac:dyDescent="0.2"/>
    <row r="405" s="103" customFormat="1" x14ac:dyDescent="0.2"/>
    <row r="406" s="103" customFormat="1" x14ac:dyDescent="0.2"/>
    <row r="407" s="103" customFormat="1" x14ac:dyDescent="0.2"/>
    <row r="408" s="103" customFormat="1" x14ac:dyDescent="0.2"/>
    <row r="409" s="103" customFormat="1" x14ac:dyDescent="0.2"/>
    <row r="410" s="103" customFormat="1" x14ac:dyDescent="0.2"/>
    <row r="411" s="103" customFormat="1" x14ac:dyDescent="0.2"/>
    <row r="412" s="103" customFormat="1" x14ac:dyDescent="0.2"/>
    <row r="413" s="103" customFormat="1" x14ac:dyDescent="0.2"/>
    <row r="414" s="103" customFormat="1" x14ac:dyDescent="0.2"/>
    <row r="415" s="103" customFormat="1" x14ac:dyDescent="0.2"/>
    <row r="416" s="103" customFormat="1" x14ac:dyDescent="0.2"/>
    <row r="417" s="103" customFormat="1" x14ac:dyDescent="0.2"/>
    <row r="418" s="103" customFormat="1" x14ac:dyDescent="0.2"/>
    <row r="419" s="103" customFormat="1" x14ac:dyDescent="0.2"/>
    <row r="420" s="103" customFormat="1" x14ac:dyDescent="0.2"/>
    <row r="421" s="103" customFormat="1" x14ac:dyDescent="0.2"/>
    <row r="422" s="103" customFormat="1" x14ac:dyDescent="0.2"/>
    <row r="423" s="103" customFormat="1" x14ac:dyDescent="0.2"/>
    <row r="424" s="103" customFormat="1" x14ac:dyDescent="0.2"/>
    <row r="425" s="103" customFormat="1" x14ac:dyDescent="0.2"/>
    <row r="426" s="103" customFormat="1" x14ac:dyDescent="0.2"/>
    <row r="427" s="103" customFormat="1" x14ac:dyDescent="0.2"/>
    <row r="428" s="103" customFormat="1" x14ac:dyDescent="0.2"/>
    <row r="429" s="103" customFormat="1" x14ac:dyDescent="0.2"/>
    <row r="430" s="103" customFormat="1" x14ac:dyDescent="0.2"/>
    <row r="431" s="103" customFormat="1" x14ac:dyDescent="0.2"/>
    <row r="432" s="103" customFormat="1" x14ac:dyDescent="0.2"/>
    <row r="433" s="103" customFormat="1" x14ac:dyDescent="0.2"/>
    <row r="434" s="103" customFormat="1" x14ac:dyDescent="0.2"/>
    <row r="435" s="103" customFormat="1" x14ac:dyDescent="0.2"/>
    <row r="436" s="103" customFormat="1" x14ac:dyDescent="0.2"/>
    <row r="437" s="103" customFormat="1" x14ac:dyDescent="0.2"/>
    <row r="438" s="103" customFormat="1" x14ac:dyDescent="0.2"/>
    <row r="439" s="103" customFormat="1" x14ac:dyDescent="0.2"/>
    <row r="440" s="103" customFormat="1" x14ac:dyDescent="0.2"/>
    <row r="441" s="103" customFormat="1" x14ac:dyDescent="0.2"/>
    <row r="442" s="103" customFormat="1" x14ac:dyDescent="0.2"/>
    <row r="443" s="103" customFormat="1" x14ac:dyDescent="0.2"/>
    <row r="444" s="103" customFormat="1" x14ac:dyDescent="0.2"/>
    <row r="445" s="103" customFormat="1" x14ac:dyDescent="0.2"/>
    <row r="446" s="103" customFormat="1" x14ac:dyDescent="0.2"/>
    <row r="447" s="103" customFormat="1" x14ac:dyDescent="0.2"/>
    <row r="448" s="103" customFormat="1" x14ac:dyDescent="0.2"/>
    <row r="449" s="103" customFormat="1" x14ac:dyDescent="0.2"/>
    <row r="450" s="103" customFormat="1" x14ac:dyDescent="0.2"/>
    <row r="451" s="103" customFormat="1" x14ac:dyDescent="0.2"/>
    <row r="452" s="103" customFormat="1" x14ac:dyDescent="0.2"/>
    <row r="453" s="103" customFormat="1" x14ac:dyDescent="0.2"/>
    <row r="454" s="103" customFormat="1" x14ac:dyDescent="0.2"/>
    <row r="455" s="103" customFormat="1" x14ac:dyDescent="0.2"/>
    <row r="456" s="103" customFormat="1" x14ac:dyDescent="0.2"/>
    <row r="457" s="103" customFormat="1" x14ac:dyDescent="0.2"/>
    <row r="458" s="103" customFormat="1" x14ac:dyDescent="0.2"/>
    <row r="459" s="103" customFormat="1" x14ac:dyDescent="0.2"/>
    <row r="460" s="103" customFormat="1" x14ac:dyDescent="0.2"/>
    <row r="461" s="103" customFormat="1" x14ac:dyDescent="0.2"/>
    <row r="462" s="103" customFormat="1" x14ac:dyDescent="0.2"/>
    <row r="463" s="103" customFormat="1" x14ac:dyDescent="0.2"/>
    <row r="464" s="103" customFormat="1" x14ac:dyDescent="0.2"/>
    <row r="465" s="103" customFormat="1" x14ac:dyDescent="0.2"/>
    <row r="466" s="103" customFormat="1" x14ac:dyDescent="0.2"/>
    <row r="467" s="103" customFormat="1" x14ac:dyDescent="0.2"/>
    <row r="468" s="103" customFormat="1" x14ac:dyDescent="0.2"/>
    <row r="469" s="103" customFormat="1" x14ac:dyDescent="0.2"/>
    <row r="470" s="103" customFormat="1" x14ac:dyDescent="0.2"/>
    <row r="471" s="103" customFormat="1" x14ac:dyDescent="0.2"/>
    <row r="472" s="103" customFormat="1" x14ac:dyDescent="0.2"/>
    <row r="473" s="103" customFormat="1" x14ac:dyDescent="0.2"/>
    <row r="474" s="103" customFormat="1" x14ac:dyDescent="0.2"/>
    <row r="475" s="103" customFormat="1" x14ac:dyDescent="0.2"/>
    <row r="476" s="103" customFormat="1" x14ac:dyDescent="0.2"/>
    <row r="477" s="103" customFormat="1" x14ac:dyDescent="0.2"/>
    <row r="478" s="103" customFormat="1" x14ac:dyDescent="0.2"/>
    <row r="479" s="103" customFormat="1" x14ac:dyDescent="0.2"/>
    <row r="480" s="103" customFormat="1" x14ac:dyDescent="0.2"/>
    <row r="481" s="103" customFormat="1" x14ac:dyDescent="0.2"/>
    <row r="482" s="103" customFormat="1" x14ac:dyDescent="0.2"/>
    <row r="483" s="103" customFormat="1" x14ac:dyDescent="0.2"/>
    <row r="484" s="103" customFormat="1" x14ac:dyDescent="0.2"/>
    <row r="485" s="103" customFormat="1" x14ac:dyDescent="0.2"/>
    <row r="486" s="103" customFormat="1" x14ac:dyDescent="0.2"/>
    <row r="487" s="103" customFormat="1" x14ac:dyDescent="0.2"/>
    <row r="488" s="103" customFormat="1" x14ac:dyDescent="0.2"/>
    <row r="489" s="103" customFormat="1" x14ac:dyDescent="0.2"/>
    <row r="490" s="103" customFormat="1" x14ac:dyDescent="0.2"/>
    <row r="491" s="103" customFormat="1" x14ac:dyDescent="0.2"/>
    <row r="492" s="103" customFormat="1" x14ac:dyDescent="0.2"/>
    <row r="493" s="103" customFormat="1" x14ac:dyDescent="0.2"/>
    <row r="494" s="103" customFormat="1" x14ac:dyDescent="0.2"/>
    <row r="495" s="103" customFormat="1" x14ac:dyDescent="0.2"/>
    <row r="496" s="103" customFormat="1" x14ac:dyDescent="0.2"/>
    <row r="497" s="103" customFormat="1" x14ac:dyDescent="0.2"/>
    <row r="498" s="103" customFormat="1" x14ac:dyDescent="0.2"/>
    <row r="499" s="103" customFormat="1" x14ac:dyDescent="0.2"/>
    <row r="500" s="103" customFormat="1" x14ac:dyDescent="0.2"/>
    <row r="501" s="103" customFormat="1" x14ac:dyDescent="0.2"/>
    <row r="502" s="103" customFormat="1" x14ac:dyDescent="0.2"/>
    <row r="503" s="103" customFormat="1" x14ac:dyDescent="0.2"/>
    <row r="504" s="103" customFormat="1" x14ac:dyDescent="0.2"/>
    <row r="505" s="103" customFormat="1" x14ac:dyDescent="0.2"/>
    <row r="506" s="103" customFormat="1" x14ac:dyDescent="0.2"/>
    <row r="507" s="103" customFormat="1" x14ac:dyDescent="0.2"/>
    <row r="508" s="103" customFormat="1" x14ac:dyDescent="0.2"/>
    <row r="509" s="103" customFormat="1" x14ac:dyDescent="0.2"/>
    <row r="510" s="103" customFormat="1" x14ac:dyDescent="0.2"/>
    <row r="511" s="103" customFormat="1" x14ac:dyDescent="0.2"/>
    <row r="512" s="103" customFormat="1" x14ac:dyDescent="0.2"/>
    <row r="513" s="103" customFormat="1" x14ac:dyDescent="0.2"/>
    <row r="514" s="103" customFormat="1" x14ac:dyDescent="0.2"/>
    <row r="515" s="103" customFormat="1" x14ac:dyDescent="0.2"/>
    <row r="516" s="103" customFormat="1" x14ac:dyDescent="0.2"/>
    <row r="517" s="103" customFormat="1" x14ac:dyDescent="0.2"/>
    <row r="518" s="103" customFormat="1" x14ac:dyDescent="0.2"/>
    <row r="519" s="103" customFormat="1" x14ac:dyDescent="0.2"/>
    <row r="520" s="103" customFormat="1" x14ac:dyDescent="0.2"/>
    <row r="521" s="103" customFormat="1" x14ac:dyDescent="0.2"/>
    <row r="522" s="103" customFormat="1" x14ac:dyDescent="0.2"/>
    <row r="523" s="103" customFormat="1" x14ac:dyDescent="0.2"/>
    <row r="524" s="103" customFormat="1" x14ac:dyDescent="0.2"/>
    <row r="525" s="103" customFormat="1" x14ac:dyDescent="0.2"/>
    <row r="526" s="103" customFormat="1" x14ac:dyDescent="0.2"/>
    <row r="527" s="103" customFormat="1" x14ac:dyDescent="0.2"/>
    <row r="528" s="103" customFormat="1" x14ac:dyDescent="0.2"/>
    <row r="529" s="103" customFormat="1" x14ac:dyDescent="0.2"/>
    <row r="530" s="103" customFormat="1" x14ac:dyDescent="0.2"/>
    <row r="531" s="103" customFormat="1" x14ac:dyDescent="0.2"/>
    <row r="532" s="103" customFormat="1" x14ac:dyDescent="0.2"/>
    <row r="533" s="103" customFormat="1" x14ac:dyDescent="0.2"/>
    <row r="534" s="103" customFormat="1" x14ac:dyDescent="0.2"/>
  </sheetData>
  <sheetProtection algorithmName="SHA-512" hashValue="DA2YXo6LTEK7I9umxbl6N5dN8VwceNnWX5GIlImZTjJZkZf2H8EfQChBs8I9T2+OosymyCd1PyXzbFY5qNVvjg==" saltValue="jNODmOHGKLWnGMq4g8tFqg==" spinCount="100000" sheet="1" objects="1" scenarios="1"/>
  <pageMargins left="0.75" right="0.75" top="1" bottom="1" header="0.5" footer="0.5"/>
  <pageSetup paperSize="9" orientation="portrait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4" tint="0.79998168889431442"/>
  </sheetPr>
  <dimension ref="A1:BN484"/>
  <sheetViews>
    <sheetView workbookViewId="0">
      <selection activeCell="F9" sqref="F9"/>
    </sheetView>
  </sheetViews>
  <sheetFormatPr baseColWidth="10" defaultRowHeight="15" x14ac:dyDescent="0.2"/>
  <cols>
    <col min="1" max="1" width="14.83203125" style="74" customWidth="1"/>
    <col min="2" max="2" width="14.5" style="74" customWidth="1"/>
    <col min="3" max="3" width="14.83203125" style="74" customWidth="1"/>
    <col min="4" max="19" width="14.1640625" style="74" customWidth="1"/>
    <col min="20" max="21" width="14.1640625" style="74" hidden="1" customWidth="1"/>
    <col min="22" max="25" width="14.1640625" style="74" customWidth="1"/>
    <col min="26" max="35" width="14.1640625" style="87" customWidth="1"/>
    <col min="36" max="66" width="12.5" style="87" customWidth="1"/>
    <col min="67" max="16384" width="10.83203125" style="74"/>
  </cols>
  <sheetData>
    <row r="1" spans="1:66" s="87" customFormat="1" x14ac:dyDescent="0.2">
      <c r="A1" s="86" t="s">
        <v>31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6"/>
      <c r="BM1" s="86"/>
      <c r="BN1" s="86"/>
    </row>
    <row r="2" spans="1:66" s="87" customFormat="1" x14ac:dyDescent="0.2">
      <c r="A2" s="88" t="s">
        <v>92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</row>
    <row r="3" spans="1:66" s="87" customFormat="1" ht="16" thickBot="1" x14ac:dyDescent="0.25">
      <c r="A3" s="86"/>
      <c r="B3" s="89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  <c r="BM3" s="86"/>
      <c r="BN3" s="86"/>
    </row>
    <row r="4" spans="1:66" x14ac:dyDescent="0.2">
      <c r="A4" s="77" t="s">
        <v>60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9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</row>
    <row r="5" spans="1:66" x14ac:dyDescent="0.2">
      <c r="A5" s="80" t="s">
        <v>228</v>
      </c>
      <c r="B5" s="81"/>
      <c r="C5" s="85">
        <v>100000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2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</row>
    <row r="6" spans="1:66" x14ac:dyDescent="0.2">
      <c r="A6" s="32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2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</row>
    <row r="7" spans="1:66" ht="76" x14ac:dyDescent="0.2">
      <c r="A7" s="128" t="s">
        <v>67</v>
      </c>
      <c r="B7" s="129" t="s">
        <v>68</v>
      </c>
      <c r="C7" s="129" t="s">
        <v>69</v>
      </c>
      <c r="D7" s="130" t="s">
        <v>70</v>
      </c>
      <c r="E7" s="130" t="s">
        <v>71</v>
      </c>
      <c r="F7" s="128" t="s">
        <v>72</v>
      </c>
      <c r="G7" s="130" t="s">
        <v>73</v>
      </c>
      <c r="H7" s="130" t="s">
        <v>226</v>
      </c>
      <c r="I7" s="130" t="s">
        <v>75</v>
      </c>
      <c r="J7" s="130" t="s">
        <v>76</v>
      </c>
      <c r="K7" s="130" t="s">
        <v>77</v>
      </c>
      <c r="L7" s="130" t="s">
        <v>78</v>
      </c>
      <c r="M7" s="130" t="s">
        <v>74</v>
      </c>
      <c r="N7" s="130" t="s">
        <v>79</v>
      </c>
      <c r="O7" s="131" t="s">
        <v>80</v>
      </c>
      <c r="P7" s="132" t="s">
        <v>81</v>
      </c>
      <c r="Q7" s="132" t="s">
        <v>82</v>
      </c>
      <c r="R7" s="132" t="s">
        <v>0</v>
      </c>
      <c r="S7" s="132" t="s">
        <v>87</v>
      </c>
      <c r="T7" s="134" t="s">
        <v>88</v>
      </c>
      <c r="U7" s="134" t="s">
        <v>89</v>
      </c>
      <c r="V7" s="134" t="s">
        <v>32</v>
      </c>
      <c r="W7" s="134" t="s">
        <v>33</v>
      </c>
      <c r="X7" s="135" t="s">
        <v>90</v>
      </c>
      <c r="Y7" s="135" t="s">
        <v>91</v>
      </c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</row>
    <row r="8" spans="1:66" ht="20" customHeight="1" x14ac:dyDescent="0.2">
      <c r="A8" s="91" t="str">
        <f>'ACT Apr 2017'!D2</f>
        <v>ActewAGL ACT</v>
      </c>
      <c r="B8" s="92" t="str">
        <f>'ACT Apr 2017'!F2</f>
        <v>ActewAGL</v>
      </c>
      <c r="C8" s="92" t="str">
        <f>'ACT Apr 2017'!G2</f>
        <v>Business plan</v>
      </c>
      <c r="D8" s="93">
        <f>365*'ACT Apr 2017'!H2/100</f>
        <v>501.4735</v>
      </c>
      <c r="E8" s="94">
        <f>IF($C$5*'ACT Apr 2017'!AK2/'ACT Apr 2017'!AI2&gt;='ACT Apr 2017'!J2,('ACT Apr 2017'!J2*'ACT Apr 2017'!O2/100)*'ACT Apr 2017'!AI2,($C$5*'ACT Apr 2017'!AK2/'ACT Apr 2017'!AI2*'ACT Apr 2017'!O2/100)*'ACT Apr 2017'!AI2)</f>
        <v>352.51719000000003</v>
      </c>
      <c r="F8" s="95">
        <f>IF($C$5*'ACT Apr 2017'!AK2/'ACT Apr 2017'!AI2&lt;'ACT Apr 2017'!J2,0,IF($C$5*'ACT Apr 2017'!AK2/'ACT Apr 2017'!AI2&lt;='ACT Apr 2017'!K2,($C$5*'ACT Apr 2017'!AK2/'ACT Apr 2017'!AI2-'ACT Apr 2017'!J2)*('ACT Apr 2017'!P2/100)*'ACT Apr 2017'!AI2,('ACT Apr 2017'!K2-'ACT Apr 2017'!J2)*('ACT Apr 2017'!P2/100)*'ACT Apr 2017'!AI2))</f>
        <v>767.51260000000013</v>
      </c>
      <c r="G8" s="93">
        <v>0</v>
      </c>
      <c r="H8" s="93">
        <v>0</v>
      </c>
      <c r="I8" s="93">
        <f>IF($C$5*'ACT Apr 2017'!AK2/'ACT Apr 2017'!AI2&lt;'ACT Apr 2017'!K2,0,IF($C$5*'ACT Apr 2017'!AK2/'ACT Apr 2017'!AI2&lt;='ACT Apr 2017'!L2,($C$5*'ACT Apr 2017'!AK2/'ACT Apr 2017'!AI2-'ACT Apr 2017'!K2)*('ACT Apr 2017'!Q2/100)*'ACT Apr 2017'!AI2,('ACT Apr 2017'!L2-'ACT Apr 2017'!K2)*('ACT Apr 2017'!Q2/100)*'ACT Apr 2017'!AI2))</f>
        <v>0</v>
      </c>
      <c r="J8" s="95">
        <f>IF($C$5*'ACT Apr 2017'!AL2/'ACT Apr 2017'!AJ2&gt;='ACT Apr 2017'!J2,('ACT Apr 2017'!J2*'ACT Apr 2017'!U2/100)*'ACT Apr 2017'!AJ2,($C$5*'ACT Apr 2017'!AL2/'ACT Apr 2017'!AJ2*'ACT Apr 2017'!U2/100)*'ACT Apr 2017'!AJ2)</f>
        <v>352.51719000000003</v>
      </c>
      <c r="K8" s="95">
        <f>IF($C$5*'ACT Apr 2017'!AL2/'ACT Apr 2017'!AJ2&lt;'ACT Apr 2017'!J2,0,IF($C$5*'ACT Apr 2017'!AL2/'ACT Apr 2017'!AJ2&lt;='ACT Apr 2017'!K2,($C$5*'ACT Apr 2017'!AL2/'ACT Apr 2017'!AJ2-'ACT Apr 2017'!J2)*('ACT Apr 2017'!V2/100)*'ACT Apr 2017'!AJ2,('ACT Apr 2017'!K2-'ACT Apr 2017'!J2)*('ACT Apr 2017'!V2/100)*'ACT Apr 2017'!AJ2))</f>
        <v>767.51260000000013</v>
      </c>
      <c r="L8" s="93">
        <v>0</v>
      </c>
      <c r="M8" s="93">
        <v>0</v>
      </c>
      <c r="N8" s="96">
        <f>IF($C$5*'ACT Apr 2017'!AL2/'ACT Apr 2017'!AJ2&lt;'ACT Apr 2017'!K2,0,IF($C$5*'ACT Apr 2017'!AL2/'ACT Apr 2017'!AJ2&lt;='ACT Apr 2017'!L2,($C$5*'ACT Apr 2017'!AL2/'ACT Apr 2017'!AJ2-'ACT Apr 2017'!K2)*('ACT Apr 2017'!W2/100)*'ACT Apr 2017'!AJ2,('ACT Apr 2017'!L2-'ACT Apr 2017'!K2)*('ACT Apr 2017'!W2/100)*'ACT Apr 2017'!AJ2))</f>
        <v>0</v>
      </c>
      <c r="O8" s="97">
        <f>SUM(D8:N8)</f>
        <v>2741.5330800000002</v>
      </c>
      <c r="P8" s="98">
        <f>'ACT Apr 2017'!AM2</f>
        <v>0</v>
      </c>
      <c r="Q8" s="98">
        <f>'ACT Apr 2017'!AN2</f>
        <v>0</v>
      </c>
      <c r="R8" s="98">
        <f>'ACT Apr 2017'!AO2</f>
        <v>0</v>
      </c>
      <c r="S8" s="98">
        <f>'ACT Apr 2017'!AP2</f>
        <v>0</v>
      </c>
      <c r="T8" s="99">
        <f>O8</f>
        <v>2741.5330800000002</v>
      </c>
      <c r="U8" s="99">
        <f>T8</f>
        <v>2741.5330800000002</v>
      </c>
      <c r="V8" s="99">
        <f>T8*1.1</f>
        <v>3015.6863880000005</v>
      </c>
      <c r="W8" s="99">
        <f>U8*1.1</f>
        <v>3015.6863880000005</v>
      </c>
      <c r="X8" s="100">
        <f>'ACT Apr 2017'!AW2</f>
        <v>0</v>
      </c>
      <c r="Y8" s="101" t="str">
        <f>'ACT Apr 2017'!AX2</f>
        <v>n</v>
      </c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</row>
    <row r="9" spans="1:66" ht="20" customHeight="1" x14ac:dyDescent="0.2">
      <c r="A9" s="91" t="str">
        <f>'ACT Apr 2017'!D3</f>
        <v>ActewAGL ACT</v>
      </c>
      <c r="B9" s="92" t="str">
        <f>'ACT Apr 2017'!F3</f>
        <v>EnergyAustralia</v>
      </c>
      <c r="C9" s="92" t="str">
        <f>'ACT Apr 2017'!G3</f>
        <v>Everyday Saver</v>
      </c>
      <c r="D9" s="93">
        <f>365*'ACT Apr 2017'!H3/100</f>
        <v>460.411</v>
      </c>
      <c r="E9" s="94">
        <f>IF($C$5*'ACT Apr 2017'!AK3/'ACT Apr 2017'!AI3&gt;='ACT Apr 2017'!J3,('ACT Apr 2017'!J3*'ACT Apr 2017'!O3/100)*'ACT Apr 2017'!AI3,($C$5*'ACT Apr 2017'!AK3/'ACT Apr 2017'!AI3*'ACT Apr 2017'!O3/100)*'ACT Apr 2017'!AI3)</f>
        <v>197.48518415999996</v>
      </c>
      <c r="F9" s="95">
        <f>IF($C$5*'ACT Apr 2017'!AK3/'ACT Apr 2017'!AI3&lt;'ACT Apr 2017'!J3,0,IF($C$5*'ACT Apr 2017'!AK3/'ACT Apr 2017'!AI3&lt;='ACT Apr 2017'!K3,($C$5*'ACT Apr 2017'!AK3/'ACT Apr 2017'!AI3-'ACT Apr 2017'!J3)*('ACT Apr 2017'!P3/100)*'ACT Apr 2017'!AI3,('ACT Apr 2017'!K3-'ACT Apr 2017'!J3)*('ACT Apr 2017'!P3/100)*'ACT Apr 2017'!AI3))</f>
        <v>1028.3870580800001</v>
      </c>
      <c r="G9" s="93">
        <f>IF($C$5*'ACT Apr 2017'!AK3/'ACT Apr 2017'!AI3&lt;'ACT Apr 2017'!K3,0,IF($C$5*'ACT Apr 2017'!AK3/'ACT Apr 2017'!AI3&lt;='ACT Apr 2017'!L3,($C$5*'ACT Apr 2017'!AK3/'ACT Apr 2017'!AI3-'ACT Apr 2017'!K3)*('ACT Apr 2017'!Q3/100)*'ACT Apr 2017'!AI3,('ACT Apr 2017'!L3-'ACT Apr 2017'!K3)*('ACT Apr 2017'!Q3/100)*'ACT Apr 2017'!AI3))</f>
        <v>0</v>
      </c>
      <c r="H9" s="93">
        <v>0</v>
      </c>
      <c r="I9" s="93">
        <f>IF(($C$5*'ACT Apr 2017'!AK3/'ACT Apr 2017'!AI3&gt;'ACT Apr 2017'!L3),($C$5*'ACT Apr 2017'!AK3/'ACT Apr 2017'!AI3-'ACT Apr 2017'!L3)*'ACT Apr 2017'!R3/100*'ACT Apr 2017'!AI3,0)</f>
        <v>0</v>
      </c>
      <c r="J9" s="93">
        <f>IF($C$5*'ACT Apr 2017'!AL3/'ACT Apr 2017'!AJ3&gt;='ACT Apr 2017'!J3,('ACT Apr 2017'!J3*'ACT Apr 2017'!U3/100)*'ACT Apr 2017'!AJ3,($C$5*'ACT Apr 2017'!AL3/'ACT Apr 2017'!AJ3*'ACT Apr 2017'!U3/100)*'ACT Apr 2017'!AJ3)</f>
        <v>197.48518415999996</v>
      </c>
      <c r="K9" s="93">
        <f>IF($C$5*'ACT Apr 2017'!AL3/'ACT Apr 2017'!AJ3&lt;'ACT Apr 2017'!J3,0,IF($C$5*'ACT Apr 2017'!AL3/'ACT Apr 2017'!AJ3&lt;='ACT Apr 2017'!K3,($C$5*'ACT Apr 2017'!AL3/'ACT Apr 2017'!AJ3-'ACT Apr 2017'!J3)*('ACT Apr 2017'!V3/100)*'ACT Apr 2017'!AJ3,('ACT Apr 2017'!K3-'ACT Apr 2017'!J3)*('ACT Apr 2017'!V3/100)*'ACT Apr 2017'!AJ3))</f>
        <v>1028.3870580800001</v>
      </c>
      <c r="L9" s="93">
        <f>IF($C$5*'ACT Apr 2017'!AL3/'ACT Apr 2017'!AJ3&lt;'ACT Apr 2017'!K3,0,IF($C$5*'ACT Apr 2017'!AL3/'ACT Apr 2017'!AJ3&lt;='ACT Apr 2017'!L3,($C$5*'ACT Apr 2017'!AL3/'ACT Apr 2017'!AJ3-'ACT Apr 2017'!K3)*('ACT Apr 2017'!W3/100)*'ACT Apr 2017'!AJ3,('ACT Apr 2017'!L3-'ACT Apr 2017'!K3)*('ACT Apr 2017'!W3/100)*'ACT Apr 2017'!AJ3))</f>
        <v>0</v>
      </c>
      <c r="M9" s="93">
        <v>0</v>
      </c>
      <c r="N9" s="93">
        <f>IF(($C$5*'ACT Apr 2017'!AL3/'ACT Apr 2017'!AJ3&gt;'ACT Apr 2017'!L3),($C$5*'ACT Apr 2017'!AL3/'ACT Apr 2017'!AJ3-'ACT Apr 2017'!L3)*'ACT Apr 2017'!X3/100*'ACT Apr 2017'!AJ3,0)</f>
        <v>0</v>
      </c>
      <c r="O9" s="99">
        <f t="shared" ref="O9:O10" si="0">SUM(D9:N9)</f>
        <v>2912.1554844800003</v>
      </c>
      <c r="P9" s="98">
        <f>'ACT Apr 2017'!AM3</f>
        <v>0</v>
      </c>
      <c r="Q9" s="98">
        <f>'ACT Apr 2017'!AN3</f>
        <v>10</v>
      </c>
      <c r="R9" s="98">
        <f>'ACT Apr 2017'!AO3</f>
        <v>0</v>
      </c>
      <c r="S9" s="98">
        <f>'ACT Apr 2017'!AP3</f>
        <v>0</v>
      </c>
      <c r="T9" s="99">
        <f>(O9-(O9-D9)*Q9/100)</f>
        <v>2666.9810360320002</v>
      </c>
      <c r="U9" s="99">
        <f t="shared" ref="U9:U10" si="1">T9</f>
        <v>2666.9810360320002</v>
      </c>
      <c r="V9" s="99">
        <f t="shared" ref="V9:W10" si="2">T9*1.1</f>
        <v>2933.6791396352005</v>
      </c>
      <c r="W9" s="99">
        <f t="shared" si="2"/>
        <v>2933.6791396352005</v>
      </c>
      <c r="X9" s="100">
        <f>'ACT Apr 2017'!AW3</f>
        <v>24</v>
      </c>
      <c r="Y9" s="101" t="str">
        <f>'ACT Apr 2017'!AX3</f>
        <v>y</v>
      </c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</row>
    <row r="10" spans="1:66" ht="20" customHeight="1" thickBot="1" x14ac:dyDescent="0.25">
      <c r="A10" s="119" t="str">
        <f>'ACT Apr 2017'!D4</f>
        <v>ActewAGL ACT</v>
      </c>
      <c r="B10" s="120" t="str">
        <f>'ACT Apr 2017'!F4</f>
        <v>Origin Energy</v>
      </c>
      <c r="C10" s="120" t="str">
        <f>'ACT Apr 2017'!G4</f>
        <v>Business Saver</v>
      </c>
      <c r="D10" s="121">
        <f>365*'ACT Apr 2017'!H4/100</f>
        <v>501.4735</v>
      </c>
      <c r="E10" s="122">
        <f>IF($C$5*'ACT Apr 2017'!AK4/'ACT Apr 2017'!AI4&gt;='ACT Apr 2017'!J4,('ACT Apr 2017'!J4*'ACT Apr 2017'!O4/100)*'ACT Apr 2017'!AI4,($C$5*'ACT Apr 2017'!AK4/'ACT Apr 2017'!AI4*'ACT Apr 2017'!O4/100)*'ACT Apr 2017'!AI4)</f>
        <v>352.51719000000003</v>
      </c>
      <c r="F10" s="123">
        <f>IF($C$5*'ACT Apr 2017'!AK4/'ACT Apr 2017'!AI4&lt;'ACT Apr 2017'!J4,0,IF($C$5*'ACT Apr 2017'!AK4/'ACT Apr 2017'!AI4&lt;='ACT Apr 2017'!K4,($C$5*'ACT Apr 2017'!AK4/'ACT Apr 2017'!AI4-'ACT Apr 2017'!J4)*('ACT Apr 2017'!P4/100)*'ACT Apr 2017'!AI4,('ACT Apr 2017'!K4-'ACT Apr 2017'!J4)*('ACT Apr 2017'!P4/100)*'ACT Apr 2017'!AI4))</f>
        <v>767.51260000000013</v>
      </c>
      <c r="G10" s="121">
        <f>IF($C$5*'ACT Apr 2017'!AK4/'ACT Apr 2017'!AI4&lt;'ACT Apr 2017'!K4,0,IF($C$5*'ACT Apr 2017'!AK4/'ACT Apr 2017'!AI4&lt;='ACT Apr 2017'!L4,($C$5*'ACT Apr 2017'!AK4/'ACT Apr 2017'!AI4-'ACT Apr 2017'!K4)*('ACT Apr 2017'!Q4/100)*'ACT Apr 2017'!AI4,('ACT Apr 2017'!L4-'ACT Apr 2017'!K4)*('ACT Apr 2017'!Q4/100)*'ACT Apr 2017'!AI4))</f>
        <v>0</v>
      </c>
      <c r="H10" s="121">
        <v>0</v>
      </c>
      <c r="I10" s="121">
        <f>IF($C$5*'ACT Apr 2017'!AK4/'ACT Apr 2017'!AI4&lt;'ACT Apr 2017'!K4,0,IF($C$5*'ACT Apr 2017'!AK4/'ACT Apr 2017'!AI4&lt;='ACT Apr 2017'!L4,($C$5*'ACT Apr 2017'!AK4/'ACT Apr 2017'!AI4-'ACT Apr 2017'!K4)*('ACT Apr 2017'!Q4/100)*'ACT Apr 2017'!AI4,('ACT Apr 2017'!L4-'ACT Apr 2017'!K4)*('ACT Apr 2017'!Q4/100)*'ACT Apr 2017'!AI4))</f>
        <v>0</v>
      </c>
      <c r="J10" s="121">
        <f>IF($C$5*'ACT Apr 2017'!AL4/'ACT Apr 2017'!AJ4&gt;='ACT Apr 2017'!J4,('ACT Apr 2017'!J4*'ACT Apr 2017'!U4/100)*'ACT Apr 2017'!AJ4,($C$5*'ACT Apr 2017'!AL4/'ACT Apr 2017'!AJ4*'ACT Apr 2017'!U4/100)*'ACT Apr 2017'!AJ4)</f>
        <v>352.51719000000003</v>
      </c>
      <c r="K10" s="121">
        <f>IF($C$5*'ACT Apr 2017'!AL4/'ACT Apr 2017'!AJ4&lt;'ACT Apr 2017'!J4,0,IF($C$5*'ACT Apr 2017'!AL4/'ACT Apr 2017'!AJ4&lt;='ACT Apr 2017'!K4,($C$5*'ACT Apr 2017'!AL4/'ACT Apr 2017'!AJ4-'ACT Apr 2017'!J4)*('ACT Apr 2017'!V4/100)*'ACT Apr 2017'!AJ4,('ACT Apr 2017'!K4-'ACT Apr 2017'!J4)*('ACT Apr 2017'!V4/100)*'ACT Apr 2017'!AJ4))</f>
        <v>767.51260000000013</v>
      </c>
      <c r="L10" s="121">
        <v>0</v>
      </c>
      <c r="M10" s="121">
        <v>0</v>
      </c>
      <c r="N10" s="121">
        <f>IF($C$5*'ACT Apr 2017'!AL4/'ACT Apr 2017'!AJ4&lt;'ACT Apr 2017'!K4,0,IF($C$5*'ACT Apr 2017'!AL4/'ACT Apr 2017'!AJ4&lt;='ACT Apr 2017'!L4,($C$5*'ACT Apr 2017'!AL4/'ACT Apr 2017'!AJ4-'ACT Apr 2017'!K4)*('ACT Apr 2017'!W4/100)*'ACT Apr 2017'!AJ4,('ACT Apr 2017'!L4-'ACT Apr 2017'!K4)*('ACT Apr 2017'!W4/100)*'ACT Apr 2017'!AJ4))</f>
        <v>0</v>
      </c>
      <c r="O10" s="124">
        <f t="shared" si="0"/>
        <v>2741.5330800000002</v>
      </c>
      <c r="P10" s="125">
        <f>'ACT Apr 2017'!AM4</f>
        <v>0</v>
      </c>
      <c r="Q10" s="125">
        <f>'ACT Apr 2017'!AN4</f>
        <v>15</v>
      </c>
      <c r="R10" s="125">
        <f>'ACT Apr 2017'!AO4</f>
        <v>0</v>
      </c>
      <c r="S10" s="125">
        <f>'ACT Apr 2017'!AP4</f>
        <v>0</v>
      </c>
      <c r="T10" s="124">
        <f>(O10-(O10-D10)*Q10/100)</f>
        <v>2405.5241430000001</v>
      </c>
      <c r="U10" s="124">
        <f t="shared" si="1"/>
        <v>2405.5241430000001</v>
      </c>
      <c r="V10" s="124">
        <f t="shared" si="2"/>
        <v>2646.0765573000003</v>
      </c>
      <c r="W10" s="124">
        <f t="shared" si="2"/>
        <v>2646.0765573000003</v>
      </c>
      <c r="X10" s="126">
        <f>'ACT Apr 2017'!AW4</f>
        <v>12</v>
      </c>
      <c r="Y10" s="127" t="str">
        <f>'ACT Apr 2017'!AX4</f>
        <v>y</v>
      </c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</row>
    <row r="11" spans="1:66" s="87" customFormat="1" x14ac:dyDescent="0.2">
      <c r="BF11" s="90"/>
      <c r="BG11" s="90"/>
      <c r="BH11" s="90"/>
      <c r="BI11" s="90"/>
      <c r="BJ11" s="90"/>
      <c r="BK11" s="90"/>
      <c r="BL11" s="90"/>
      <c r="BM11" s="90"/>
      <c r="BN11" s="90"/>
    </row>
    <row r="12" spans="1:66" s="87" customFormat="1" x14ac:dyDescent="0.2">
      <c r="BF12" s="90"/>
      <c r="BG12" s="90"/>
      <c r="BH12" s="90"/>
      <c r="BI12" s="90"/>
      <c r="BJ12" s="90"/>
      <c r="BK12" s="90"/>
      <c r="BL12" s="90"/>
      <c r="BM12" s="90"/>
      <c r="BN12" s="90"/>
    </row>
    <row r="13" spans="1:66" s="87" customFormat="1" x14ac:dyDescent="0.2">
      <c r="BF13" s="90"/>
      <c r="BG13" s="90"/>
      <c r="BH13" s="90"/>
      <c r="BI13" s="90"/>
      <c r="BJ13" s="90"/>
      <c r="BK13" s="90"/>
      <c r="BL13" s="90"/>
      <c r="BM13" s="90"/>
      <c r="BN13" s="90"/>
    </row>
    <row r="14" spans="1:66" s="87" customFormat="1" x14ac:dyDescent="0.2">
      <c r="BF14" s="90"/>
      <c r="BG14" s="90"/>
      <c r="BH14" s="90"/>
      <c r="BI14" s="90"/>
      <c r="BJ14" s="90"/>
      <c r="BK14" s="90"/>
      <c r="BL14" s="90"/>
      <c r="BM14" s="90"/>
      <c r="BN14" s="90"/>
    </row>
    <row r="15" spans="1:66" s="87" customFormat="1" x14ac:dyDescent="0.2">
      <c r="BF15" s="90"/>
      <c r="BG15" s="90"/>
      <c r="BH15" s="90"/>
      <c r="BI15" s="90"/>
      <c r="BJ15" s="90"/>
      <c r="BK15" s="90"/>
      <c r="BL15" s="90"/>
      <c r="BM15" s="90"/>
      <c r="BN15" s="90"/>
    </row>
    <row r="16" spans="1:66" s="87" customFormat="1" x14ac:dyDescent="0.2">
      <c r="BF16" s="90"/>
      <c r="BG16" s="90"/>
      <c r="BH16" s="90"/>
      <c r="BI16" s="90"/>
      <c r="BJ16" s="90"/>
      <c r="BK16" s="90"/>
      <c r="BL16" s="90"/>
      <c r="BM16" s="90"/>
      <c r="BN16" s="90"/>
    </row>
    <row r="17" spans="58:66" s="87" customFormat="1" x14ac:dyDescent="0.2">
      <c r="BF17" s="90"/>
      <c r="BG17" s="90"/>
      <c r="BH17" s="90"/>
      <c r="BI17" s="90"/>
      <c r="BJ17" s="90"/>
      <c r="BK17" s="90"/>
      <c r="BL17" s="90"/>
      <c r="BM17" s="90"/>
      <c r="BN17" s="90"/>
    </row>
    <row r="18" spans="58:66" s="87" customFormat="1" x14ac:dyDescent="0.2">
      <c r="BF18" s="90"/>
      <c r="BG18" s="90"/>
      <c r="BH18" s="90"/>
      <c r="BI18" s="90"/>
      <c r="BJ18" s="90"/>
      <c r="BK18" s="90"/>
      <c r="BL18" s="90"/>
      <c r="BM18" s="90"/>
      <c r="BN18" s="90"/>
    </row>
    <row r="19" spans="58:66" s="87" customFormat="1" x14ac:dyDescent="0.2">
      <c r="BF19" s="90"/>
      <c r="BG19" s="90"/>
      <c r="BH19" s="90"/>
      <c r="BI19" s="90"/>
      <c r="BJ19" s="90"/>
      <c r="BK19" s="90"/>
      <c r="BL19" s="90"/>
      <c r="BM19" s="90"/>
      <c r="BN19" s="90"/>
    </row>
    <row r="20" spans="58:66" s="87" customFormat="1" x14ac:dyDescent="0.2">
      <c r="BF20" s="90"/>
      <c r="BG20" s="90"/>
      <c r="BH20" s="90"/>
      <c r="BI20" s="90"/>
      <c r="BJ20" s="90"/>
      <c r="BK20" s="90"/>
      <c r="BL20" s="90"/>
      <c r="BM20" s="90"/>
      <c r="BN20" s="90"/>
    </row>
    <row r="21" spans="58:66" s="87" customFormat="1" x14ac:dyDescent="0.2">
      <c r="BF21" s="90"/>
      <c r="BG21" s="90"/>
      <c r="BH21" s="90"/>
      <c r="BI21" s="90"/>
      <c r="BJ21" s="90"/>
      <c r="BK21" s="90"/>
      <c r="BL21" s="90"/>
      <c r="BM21" s="90"/>
      <c r="BN21" s="90"/>
    </row>
    <row r="22" spans="58:66" s="87" customFormat="1" x14ac:dyDescent="0.2">
      <c r="BF22" s="90"/>
      <c r="BG22" s="90"/>
      <c r="BH22" s="90"/>
      <c r="BI22" s="90"/>
      <c r="BJ22" s="90"/>
      <c r="BK22" s="90"/>
      <c r="BL22" s="90"/>
      <c r="BM22" s="90"/>
      <c r="BN22" s="90"/>
    </row>
    <row r="23" spans="58:66" s="87" customFormat="1" x14ac:dyDescent="0.2">
      <c r="BF23" s="90"/>
      <c r="BG23" s="90"/>
      <c r="BH23" s="90"/>
      <c r="BI23" s="90"/>
      <c r="BJ23" s="90"/>
      <c r="BK23" s="90"/>
      <c r="BL23" s="90"/>
      <c r="BM23" s="90"/>
      <c r="BN23" s="90"/>
    </row>
    <row r="24" spans="58:66" s="87" customFormat="1" x14ac:dyDescent="0.2">
      <c r="BF24" s="90"/>
      <c r="BG24" s="90"/>
      <c r="BH24" s="90"/>
      <c r="BI24" s="90"/>
      <c r="BJ24" s="90"/>
      <c r="BK24" s="90"/>
      <c r="BL24" s="90"/>
      <c r="BM24" s="90"/>
      <c r="BN24" s="90"/>
    </row>
    <row r="25" spans="58:66" s="87" customFormat="1" x14ac:dyDescent="0.2">
      <c r="BF25" s="90"/>
      <c r="BG25" s="90"/>
      <c r="BH25" s="90"/>
      <c r="BI25" s="90"/>
      <c r="BJ25" s="90"/>
      <c r="BK25" s="90"/>
      <c r="BL25" s="90"/>
      <c r="BM25" s="90"/>
      <c r="BN25" s="90"/>
    </row>
    <row r="26" spans="58:66" s="87" customFormat="1" x14ac:dyDescent="0.2">
      <c r="BF26" s="90"/>
      <c r="BG26" s="90"/>
      <c r="BH26" s="90"/>
      <c r="BI26" s="90"/>
      <c r="BJ26" s="90"/>
      <c r="BK26" s="90"/>
      <c r="BL26" s="90"/>
      <c r="BM26" s="90"/>
      <c r="BN26" s="90"/>
    </row>
    <row r="27" spans="58:66" s="87" customFormat="1" x14ac:dyDescent="0.2">
      <c r="BF27" s="90"/>
      <c r="BG27" s="90"/>
      <c r="BH27" s="90"/>
      <c r="BI27" s="90"/>
      <c r="BJ27" s="90"/>
      <c r="BK27" s="90"/>
      <c r="BL27" s="90"/>
      <c r="BM27" s="90"/>
      <c r="BN27" s="90"/>
    </row>
    <row r="28" spans="58:66" s="87" customFormat="1" x14ac:dyDescent="0.2">
      <c r="BF28" s="90"/>
      <c r="BG28" s="90"/>
      <c r="BH28" s="90"/>
      <c r="BI28" s="90"/>
      <c r="BJ28" s="90"/>
      <c r="BK28" s="90"/>
      <c r="BL28" s="90"/>
      <c r="BM28" s="90"/>
      <c r="BN28" s="90"/>
    </row>
    <row r="29" spans="58:66" s="87" customFormat="1" x14ac:dyDescent="0.2">
      <c r="BF29" s="90"/>
      <c r="BG29" s="90"/>
      <c r="BH29" s="90"/>
      <c r="BI29" s="90"/>
      <c r="BJ29" s="90"/>
      <c r="BK29" s="90"/>
      <c r="BL29" s="90"/>
      <c r="BM29" s="90"/>
      <c r="BN29" s="90"/>
    </row>
    <row r="30" spans="58:66" s="87" customFormat="1" x14ac:dyDescent="0.2">
      <c r="BF30" s="90"/>
      <c r="BG30" s="90"/>
      <c r="BH30" s="90"/>
      <c r="BI30" s="90"/>
      <c r="BJ30" s="90"/>
      <c r="BK30" s="90"/>
      <c r="BL30" s="90"/>
      <c r="BM30" s="90"/>
      <c r="BN30" s="90"/>
    </row>
    <row r="31" spans="58:66" s="87" customFormat="1" x14ac:dyDescent="0.2">
      <c r="BF31" s="90"/>
      <c r="BG31" s="90"/>
      <c r="BH31" s="90"/>
      <c r="BI31" s="90"/>
      <c r="BJ31" s="90"/>
      <c r="BK31" s="90"/>
      <c r="BL31" s="90"/>
      <c r="BM31" s="90"/>
      <c r="BN31" s="90"/>
    </row>
    <row r="32" spans="58:66" s="87" customFormat="1" x14ac:dyDescent="0.2">
      <c r="BF32" s="90"/>
      <c r="BG32" s="90"/>
      <c r="BH32" s="90"/>
      <c r="BI32" s="90"/>
      <c r="BJ32" s="90"/>
      <c r="BK32" s="90"/>
      <c r="BL32" s="90"/>
      <c r="BM32" s="90"/>
      <c r="BN32" s="90"/>
    </row>
    <row r="33" spans="58:66" s="87" customFormat="1" x14ac:dyDescent="0.2">
      <c r="BF33" s="90"/>
      <c r="BG33" s="90"/>
      <c r="BH33" s="90"/>
      <c r="BI33" s="90"/>
      <c r="BJ33" s="90"/>
      <c r="BK33" s="90"/>
      <c r="BL33" s="90"/>
      <c r="BM33" s="90"/>
      <c r="BN33" s="90"/>
    </row>
    <row r="34" spans="58:66" s="87" customFormat="1" x14ac:dyDescent="0.2">
      <c r="BF34" s="90"/>
      <c r="BG34" s="90"/>
      <c r="BH34" s="90"/>
      <c r="BI34" s="90"/>
      <c r="BJ34" s="90"/>
      <c r="BK34" s="90"/>
      <c r="BL34" s="90"/>
      <c r="BM34" s="90"/>
      <c r="BN34" s="90"/>
    </row>
    <row r="35" spans="58:66" s="87" customFormat="1" x14ac:dyDescent="0.2">
      <c r="BF35" s="90"/>
      <c r="BG35" s="90"/>
      <c r="BH35" s="90"/>
      <c r="BI35" s="90"/>
      <c r="BJ35" s="90"/>
      <c r="BK35" s="90"/>
      <c r="BL35" s="90"/>
      <c r="BM35" s="90"/>
      <c r="BN35" s="90"/>
    </row>
    <row r="36" spans="58:66" s="87" customFormat="1" x14ac:dyDescent="0.2">
      <c r="BF36" s="90"/>
      <c r="BG36" s="90"/>
      <c r="BH36" s="90"/>
      <c r="BI36" s="90"/>
      <c r="BJ36" s="90"/>
      <c r="BK36" s="90"/>
      <c r="BL36" s="90"/>
      <c r="BM36" s="90"/>
      <c r="BN36" s="90"/>
    </row>
    <row r="37" spans="58:66" s="87" customFormat="1" x14ac:dyDescent="0.2">
      <c r="BF37" s="90"/>
      <c r="BG37" s="90"/>
      <c r="BH37" s="90"/>
      <c r="BI37" s="90"/>
      <c r="BJ37" s="90"/>
      <c r="BK37" s="90"/>
      <c r="BL37" s="90"/>
      <c r="BM37" s="90"/>
      <c r="BN37" s="90"/>
    </row>
    <row r="38" spans="58:66" s="87" customFormat="1" x14ac:dyDescent="0.2">
      <c r="BF38" s="90"/>
      <c r="BG38" s="90"/>
      <c r="BH38" s="90"/>
      <c r="BI38" s="90"/>
      <c r="BJ38" s="90"/>
      <c r="BK38" s="90"/>
      <c r="BL38" s="90"/>
      <c r="BM38" s="90"/>
      <c r="BN38" s="90"/>
    </row>
    <row r="39" spans="58:66" s="87" customFormat="1" x14ac:dyDescent="0.2">
      <c r="BF39" s="90"/>
      <c r="BG39" s="90"/>
      <c r="BH39" s="90"/>
      <c r="BI39" s="90"/>
      <c r="BJ39" s="90"/>
      <c r="BK39" s="90"/>
      <c r="BL39" s="90"/>
      <c r="BM39" s="90"/>
      <c r="BN39" s="90"/>
    </row>
    <row r="40" spans="58:66" s="87" customFormat="1" x14ac:dyDescent="0.2">
      <c r="BF40" s="90"/>
      <c r="BG40" s="90"/>
      <c r="BH40" s="90"/>
      <c r="BI40" s="90"/>
      <c r="BJ40" s="90"/>
      <c r="BK40" s="90"/>
      <c r="BL40" s="90"/>
      <c r="BM40" s="90"/>
      <c r="BN40" s="90"/>
    </row>
    <row r="41" spans="58:66" s="87" customFormat="1" x14ac:dyDescent="0.2">
      <c r="BF41" s="90"/>
      <c r="BG41" s="90"/>
      <c r="BH41" s="90"/>
      <c r="BI41" s="90"/>
      <c r="BJ41" s="90"/>
      <c r="BK41" s="90"/>
      <c r="BL41" s="90"/>
      <c r="BM41" s="90"/>
      <c r="BN41" s="90"/>
    </row>
    <row r="42" spans="58:66" s="87" customFormat="1" x14ac:dyDescent="0.2">
      <c r="BF42" s="90"/>
      <c r="BG42" s="90"/>
      <c r="BH42" s="90"/>
      <c r="BI42" s="90"/>
      <c r="BJ42" s="90"/>
      <c r="BK42" s="90"/>
      <c r="BL42" s="90"/>
      <c r="BM42" s="90"/>
      <c r="BN42" s="90"/>
    </row>
    <row r="43" spans="58:66" s="87" customFormat="1" x14ac:dyDescent="0.2">
      <c r="BF43" s="90"/>
      <c r="BG43" s="90"/>
      <c r="BH43" s="90"/>
      <c r="BI43" s="90"/>
      <c r="BJ43" s="90"/>
      <c r="BK43" s="90"/>
      <c r="BL43" s="90"/>
      <c r="BM43" s="90"/>
      <c r="BN43" s="90"/>
    </row>
    <row r="44" spans="58:66" s="87" customFormat="1" x14ac:dyDescent="0.2">
      <c r="BF44" s="90"/>
      <c r="BG44" s="90"/>
      <c r="BH44" s="90"/>
      <c r="BI44" s="90"/>
      <c r="BJ44" s="90"/>
      <c r="BK44" s="90"/>
      <c r="BL44" s="90"/>
      <c r="BM44" s="90"/>
      <c r="BN44" s="90"/>
    </row>
    <row r="45" spans="58:66" s="87" customFormat="1" x14ac:dyDescent="0.2">
      <c r="BF45" s="90"/>
      <c r="BG45" s="90"/>
      <c r="BH45" s="90"/>
      <c r="BI45" s="90"/>
      <c r="BJ45" s="90"/>
      <c r="BK45" s="90"/>
      <c r="BL45" s="90"/>
      <c r="BM45" s="90"/>
      <c r="BN45" s="90"/>
    </row>
    <row r="46" spans="58:66" s="87" customFormat="1" x14ac:dyDescent="0.2">
      <c r="BF46" s="90"/>
      <c r="BG46" s="90"/>
      <c r="BH46" s="90"/>
      <c r="BI46" s="90"/>
      <c r="BJ46" s="90"/>
      <c r="BK46" s="90"/>
      <c r="BL46" s="90"/>
      <c r="BM46" s="90"/>
      <c r="BN46" s="90"/>
    </row>
    <row r="47" spans="58:66" s="87" customFormat="1" x14ac:dyDescent="0.2">
      <c r="BF47" s="90"/>
      <c r="BG47" s="90"/>
      <c r="BH47" s="90"/>
      <c r="BI47" s="90"/>
      <c r="BJ47" s="90"/>
      <c r="BK47" s="90"/>
      <c r="BL47" s="90"/>
      <c r="BM47" s="90"/>
      <c r="BN47" s="90"/>
    </row>
    <row r="48" spans="58:66" s="87" customFormat="1" x14ac:dyDescent="0.2">
      <c r="BF48" s="90"/>
      <c r="BG48" s="90"/>
      <c r="BH48" s="90"/>
      <c r="BI48" s="90"/>
      <c r="BJ48" s="90"/>
      <c r="BK48" s="90"/>
      <c r="BL48" s="90"/>
      <c r="BM48" s="90"/>
      <c r="BN48" s="90"/>
    </row>
    <row r="49" spans="58:66" s="87" customFormat="1" x14ac:dyDescent="0.2">
      <c r="BF49" s="90"/>
      <c r="BG49" s="90"/>
      <c r="BH49" s="90"/>
      <c r="BI49" s="90"/>
      <c r="BJ49" s="90"/>
      <c r="BK49" s="90"/>
      <c r="BL49" s="90"/>
      <c r="BM49" s="90"/>
      <c r="BN49" s="90"/>
    </row>
    <row r="50" spans="58:66" s="87" customFormat="1" x14ac:dyDescent="0.2">
      <c r="BF50" s="90"/>
      <c r="BG50" s="90"/>
      <c r="BH50" s="90"/>
      <c r="BI50" s="90"/>
      <c r="BJ50" s="90"/>
      <c r="BK50" s="90"/>
      <c r="BL50" s="90"/>
      <c r="BM50" s="90"/>
      <c r="BN50" s="90"/>
    </row>
    <row r="51" spans="58:66" s="87" customFormat="1" x14ac:dyDescent="0.2">
      <c r="BF51" s="90"/>
      <c r="BG51" s="90"/>
      <c r="BH51" s="90"/>
      <c r="BI51" s="90"/>
      <c r="BJ51" s="90"/>
      <c r="BK51" s="90"/>
      <c r="BL51" s="90"/>
      <c r="BM51" s="90"/>
      <c r="BN51" s="90"/>
    </row>
    <row r="52" spans="58:66" s="87" customFormat="1" x14ac:dyDescent="0.2">
      <c r="BF52" s="90"/>
      <c r="BG52" s="90"/>
      <c r="BH52" s="90"/>
      <c r="BI52" s="90"/>
      <c r="BJ52" s="90"/>
      <c r="BK52" s="90"/>
      <c r="BL52" s="90"/>
      <c r="BM52" s="90"/>
      <c r="BN52" s="90"/>
    </row>
    <row r="53" spans="58:66" s="87" customFormat="1" x14ac:dyDescent="0.2">
      <c r="BF53" s="90"/>
      <c r="BG53" s="90"/>
      <c r="BH53" s="90"/>
      <c r="BI53" s="90"/>
      <c r="BJ53" s="90"/>
      <c r="BK53" s="90"/>
      <c r="BL53" s="90"/>
      <c r="BM53" s="90"/>
      <c r="BN53" s="90"/>
    </row>
    <row r="54" spans="58:66" s="87" customFormat="1" x14ac:dyDescent="0.2">
      <c r="BF54" s="90"/>
      <c r="BG54" s="90"/>
      <c r="BH54" s="90"/>
      <c r="BI54" s="90"/>
      <c r="BJ54" s="90"/>
      <c r="BK54" s="90"/>
      <c r="BL54" s="90"/>
      <c r="BM54" s="90"/>
      <c r="BN54" s="90"/>
    </row>
    <row r="55" spans="58:66" s="87" customFormat="1" x14ac:dyDescent="0.2">
      <c r="BF55" s="90"/>
      <c r="BG55" s="90"/>
      <c r="BH55" s="90"/>
      <c r="BI55" s="90"/>
      <c r="BJ55" s="90"/>
      <c r="BK55" s="90"/>
      <c r="BL55" s="90"/>
      <c r="BM55" s="90"/>
      <c r="BN55" s="90"/>
    </row>
    <row r="56" spans="58:66" s="87" customFormat="1" x14ac:dyDescent="0.2">
      <c r="BF56" s="90"/>
      <c r="BG56" s="90"/>
      <c r="BH56" s="90"/>
      <c r="BI56" s="90"/>
      <c r="BJ56" s="90"/>
      <c r="BK56" s="90"/>
      <c r="BL56" s="90"/>
      <c r="BM56" s="90"/>
      <c r="BN56" s="90"/>
    </row>
    <row r="57" spans="58:66" s="87" customFormat="1" x14ac:dyDescent="0.2">
      <c r="BF57" s="90"/>
      <c r="BG57" s="90"/>
      <c r="BH57" s="90"/>
      <c r="BI57" s="90"/>
      <c r="BJ57" s="90"/>
      <c r="BK57" s="90"/>
      <c r="BL57" s="90"/>
      <c r="BM57" s="90"/>
      <c r="BN57" s="90"/>
    </row>
    <row r="58" spans="58:66" s="87" customFormat="1" x14ac:dyDescent="0.2">
      <c r="BF58" s="90"/>
      <c r="BG58" s="90"/>
      <c r="BH58" s="90"/>
      <c r="BI58" s="90"/>
      <c r="BJ58" s="90"/>
      <c r="BK58" s="90"/>
      <c r="BL58" s="90"/>
      <c r="BM58" s="90"/>
      <c r="BN58" s="90"/>
    </row>
    <row r="59" spans="58:66" s="87" customFormat="1" x14ac:dyDescent="0.2">
      <c r="BF59" s="90"/>
      <c r="BG59" s="90"/>
      <c r="BH59" s="90"/>
      <c r="BI59" s="90"/>
      <c r="BJ59" s="90"/>
      <c r="BK59" s="90"/>
      <c r="BL59" s="90"/>
      <c r="BM59" s="90"/>
      <c r="BN59" s="90"/>
    </row>
    <row r="60" spans="58:66" s="87" customFormat="1" x14ac:dyDescent="0.2">
      <c r="BF60" s="90"/>
      <c r="BG60" s="90"/>
      <c r="BH60" s="90"/>
      <c r="BI60" s="90"/>
      <c r="BJ60" s="90"/>
      <c r="BK60" s="90"/>
      <c r="BL60" s="90"/>
      <c r="BM60" s="90"/>
      <c r="BN60" s="90"/>
    </row>
    <row r="61" spans="58:66" s="87" customFormat="1" x14ac:dyDescent="0.2">
      <c r="BF61" s="90"/>
      <c r="BG61" s="90"/>
      <c r="BH61" s="90"/>
      <c r="BI61" s="90"/>
      <c r="BJ61" s="90"/>
      <c r="BK61" s="90"/>
      <c r="BL61" s="90"/>
      <c r="BM61" s="90"/>
      <c r="BN61" s="90"/>
    </row>
    <row r="62" spans="58:66" s="87" customFormat="1" x14ac:dyDescent="0.2">
      <c r="BF62" s="90"/>
      <c r="BG62" s="90"/>
      <c r="BH62" s="90"/>
      <c r="BI62" s="90"/>
      <c r="BJ62" s="90"/>
      <c r="BK62" s="90"/>
      <c r="BL62" s="90"/>
      <c r="BM62" s="90"/>
      <c r="BN62" s="90"/>
    </row>
    <row r="63" spans="58:66" s="87" customFormat="1" x14ac:dyDescent="0.2">
      <c r="BF63" s="90"/>
      <c r="BG63" s="90"/>
      <c r="BH63" s="90"/>
      <c r="BI63" s="90"/>
      <c r="BJ63" s="90"/>
      <c r="BK63" s="90"/>
      <c r="BL63" s="90"/>
      <c r="BM63" s="90"/>
      <c r="BN63" s="90"/>
    </row>
    <row r="64" spans="58:66" s="87" customFormat="1" x14ac:dyDescent="0.2">
      <c r="BF64" s="90"/>
      <c r="BG64" s="90"/>
      <c r="BH64" s="90"/>
      <c r="BI64" s="90"/>
      <c r="BJ64" s="90"/>
      <c r="BK64" s="90"/>
      <c r="BL64" s="90"/>
      <c r="BM64" s="90"/>
      <c r="BN64" s="90"/>
    </row>
    <row r="65" spans="58:66" s="87" customFormat="1" x14ac:dyDescent="0.2">
      <c r="BF65" s="90"/>
      <c r="BG65" s="90"/>
      <c r="BH65" s="90"/>
      <c r="BI65" s="90"/>
      <c r="BJ65" s="90"/>
      <c r="BK65" s="90"/>
      <c r="BL65" s="90"/>
      <c r="BM65" s="90"/>
      <c r="BN65" s="90"/>
    </row>
    <row r="66" spans="58:66" s="87" customFormat="1" x14ac:dyDescent="0.2">
      <c r="BF66" s="90"/>
      <c r="BG66" s="90"/>
      <c r="BH66" s="90"/>
      <c r="BI66" s="90"/>
      <c r="BJ66" s="90"/>
      <c r="BK66" s="90"/>
      <c r="BL66" s="90"/>
      <c r="BM66" s="90"/>
      <c r="BN66" s="90"/>
    </row>
    <row r="67" spans="58:66" s="87" customFormat="1" x14ac:dyDescent="0.2">
      <c r="BF67" s="90"/>
      <c r="BG67" s="90"/>
      <c r="BH67" s="90"/>
      <c r="BI67" s="90"/>
      <c r="BJ67" s="90"/>
      <c r="BK67" s="90"/>
      <c r="BL67" s="90"/>
      <c r="BM67" s="90"/>
      <c r="BN67" s="90"/>
    </row>
    <row r="68" spans="58:66" s="87" customFormat="1" x14ac:dyDescent="0.2">
      <c r="BF68" s="90"/>
      <c r="BG68" s="90"/>
      <c r="BH68" s="90"/>
      <c r="BI68" s="90"/>
      <c r="BJ68" s="90"/>
      <c r="BK68" s="90"/>
      <c r="BL68" s="90"/>
      <c r="BM68" s="90"/>
      <c r="BN68" s="90"/>
    </row>
    <row r="69" spans="58:66" s="87" customFormat="1" x14ac:dyDescent="0.2">
      <c r="BF69" s="90"/>
      <c r="BG69" s="90"/>
      <c r="BH69" s="90"/>
      <c r="BI69" s="90"/>
      <c r="BJ69" s="90"/>
      <c r="BK69" s="90"/>
      <c r="BL69" s="90"/>
      <c r="BM69" s="90"/>
      <c r="BN69" s="90"/>
    </row>
    <row r="70" spans="58:66" s="87" customFormat="1" x14ac:dyDescent="0.2">
      <c r="BF70" s="90"/>
      <c r="BG70" s="90"/>
      <c r="BH70" s="90"/>
      <c r="BI70" s="90"/>
      <c r="BJ70" s="90"/>
      <c r="BK70" s="90"/>
      <c r="BL70" s="90"/>
      <c r="BM70" s="90"/>
      <c r="BN70" s="90"/>
    </row>
    <row r="71" spans="58:66" s="87" customFormat="1" x14ac:dyDescent="0.2">
      <c r="BF71" s="90"/>
      <c r="BG71" s="90"/>
      <c r="BH71" s="90"/>
      <c r="BI71" s="90"/>
      <c r="BJ71" s="90"/>
      <c r="BK71" s="90"/>
      <c r="BL71" s="90"/>
      <c r="BM71" s="90"/>
      <c r="BN71" s="90"/>
    </row>
    <row r="72" spans="58:66" s="87" customFormat="1" x14ac:dyDescent="0.2">
      <c r="BF72" s="90"/>
      <c r="BG72" s="90"/>
      <c r="BH72" s="90"/>
      <c r="BI72" s="90"/>
      <c r="BJ72" s="90"/>
      <c r="BK72" s="90"/>
      <c r="BL72" s="90"/>
      <c r="BM72" s="90"/>
      <c r="BN72" s="90"/>
    </row>
    <row r="73" spans="58:66" s="87" customFormat="1" x14ac:dyDescent="0.2">
      <c r="BF73" s="90"/>
      <c r="BG73" s="90"/>
      <c r="BH73" s="90"/>
      <c r="BI73" s="90"/>
      <c r="BJ73" s="90"/>
      <c r="BK73" s="90"/>
      <c r="BL73" s="90"/>
      <c r="BM73" s="90"/>
      <c r="BN73" s="90"/>
    </row>
    <row r="74" spans="58:66" s="87" customFormat="1" x14ac:dyDescent="0.2">
      <c r="BF74" s="90"/>
      <c r="BG74" s="90"/>
      <c r="BH74" s="90"/>
      <c r="BI74" s="90"/>
      <c r="BJ74" s="90"/>
      <c r="BK74" s="90"/>
      <c r="BL74" s="90"/>
      <c r="BM74" s="90"/>
      <c r="BN74" s="90"/>
    </row>
    <row r="75" spans="58:66" s="87" customFormat="1" x14ac:dyDescent="0.2">
      <c r="BF75" s="90"/>
      <c r="BG75" s="90"/>
      <c r="BH75" s="90"/>
      <c r="BI75" s="90"/>
      <c r="BJ75" s="90"/>
      <c r="BK75" s="90"/>
      <c r="BL75" s="90"/>
      <c r="BM75" s="90"/>
      <c r="BN75" s="90"/>
    </row>
    <row r="76" spans="58:66" s="87" customFormat="1" x14ac:dyDescent="0.2">
      <c r="BF76" s="90"/>
      <c r="BG76" s="90"/>
      <c r="BH76" s="90"/>
      <c r="BI76" s="90"/>
      <c r="BJ76" s="90"/>
      <c r="BK76" s="90"/>
      <c r="BL76" s="90"/>
      <c r="BM76" s="90"/>
      <c r="BN76" s="90"/>
    </row>
    <row r="77" spans="58:66" s="87" customFormat="1" x14ac:dyDescent="0.2">
      <c r="BF77" s="90"/>
      <c r="BG77" s="90"/>
      <c r="BH77" s="90"/>
      <c r="BI77" s="90"/>
      <c r="BJ77" s="90"/>
      <c r="BK77" s="90"/>
      <c r="BL77" s="90"/>
      <c r="BM77" s="90"/>
      <c r="BN77" s="90"/>
    </row>
    <row r="78" spans="58:66" s="87" customFormat="1" x14ac:dyDescent="0.2">
      <c r="BF78" s="90"/>
      <c r="BG78" s="90"/>
      <c r="BH78" s="90"/>
      <c r="BI78" s="90"/>
      <c r="BJ78" s="90"/>
      <c r="BK78" s="90"/>
      <c r="BL78" s="90"/>
      <c r="BM78" s="90"/>
      <c r="BN78" s="90"/>
    </row>
    <row r="79" spans="58:66" s="87" customFormat="1" x14ac:dyDescent="0.2">
      <c r="BF79" s="90"/>
      <c r="BG79" s="90"/>
      <c r="BH79" s="90"/>
      <c r="BI79" s="90"/>
      <c r="BJ79" s="90"/>
      <c r="BK79" s="90"/>
      <c r="BL79" s="90"/>
      <c r="BM79" s="90"/>
      <c r="BN79" s="90"/>
    </row>
    <row r="80" spans="58:66" s="87" customFormat="1" x14ac:dyDescent="0.2">
      <c r="BF80" s="90"/>
      <c r="BG80" s="90"/>
      <c r="BH80" s="90"/>
      <c r="BI80" s="90"/>
      <c r="BJ80" s="90"/>
      <c r="BK80" s="90"/>
      <c r="BL80" s="90"/>
      <c r="BM80" s="90"/>
      <c r="BN80" s="90"/>
    </row>
    <row r="81" spans="58:66" s="87" customFormat="1" x14ac:dyDescent="0.2">
      <c r="BF81" s="90"/>
      <c r="BG81" s="90"/>
      <c r="BH81" s="90"/>
      <c r="BI81" s="90"/>
      <c r="BJ81" s="90"/>
      <c r="BK81" s="90"/>
      <c r="BL81" s="90"/>
      <c r="BM81" s="90"/>
      <c r="BN81" s="90"/>
    </row>
    <row r="82" spans="58:66" s="87" customFormat="1" x14ac:dyDescent="0.2">
      <c r="BF82" s="90"/>
      <c r="BG82" s="90"/>
      <c r="BH82" s="90"/>
      <c r="BI82" s="90"/>
      <c r="BJ82" s="90"/>
      <c r="BK82" s="90"/>
      <c r="BL82" s="90"/>
      <c r="BM82" s="90"/>
      <c r="BN82" s="90"/>
    </row>
    <row r="83" spans="58:66" s="87" customFormat="1" x14ac:dyDescent="0.2">
      <c r="BF83" s="90"/>
      <c r="BG83" s="90"/>
      <c r="BH83" s="90"/>
      <c r="BI83" s="90"/>
      <c r="BJ83" s="90"/>
      <c r="BK83" s="90"/>
      <c r="BL83" s="90"/>
      <c r="BM83" s="90"/>
      <c r="BN83" s="90"/>
    </row>
    <row r="84" spans="58:66" s="87" customFormat="1" x14ac:dyDescent="0.2">
      <c r="BF84" s="90"/>
      <c r="BG84" s="90"/>
      <c r="BH84" s="90"/>
      <c r="BI84" s="90"/>
      <c r="BJ84" s="90"/>
      <c r="BK84" s="90"/>
      <c r="BL84" s="90"/>
      <c r="BM84" s="90"/>
      <c r="BN84" s="90"/>
    </row>
    <row r="85" spans="58:66" s="87" customFormat="1" x14ac:dyDescent="0.2">
      <c r="BF85" s="90"/>
      <c r="BG85" s="90"/>
      <c r="BH85" s="90"/>
      <c r="BI85" s="90"/>
      <c r="BJ85" s="90"/>
      <c r="BK85" s="90"/>
      <c r="BL85" s="90"/>
      <c r="BM85" s="90"/>
      <c r="BN85" s="90"/>
    </row>
    <row r="86" spans="58:66" s="87" customFormat="1" x14ac:dyDescent="0.2">
      <c r="BF86" s="90"/>
      <c r="BG86" s="90"/>
      <c r="BH86" s="90"/>
      <c r="BI86" s="90"/>
      <c r="BJ86" s="90"/>
      <c r="BK86" s="90"/>
      <c r="BL86" s="90"/>
      <c r="BM86" s="90"/>
      <c r="BN86" s="90"/>
    </row>
    <row r="87" spans="58:66" s="87" customFormat="1" x14ac:dyDescent="0.2">
      <c r="BF87" s="90"/>
      <c r="BG87" s="90"/>
      <c r="BH87" s="90"/>
      <c r="BI87" s="90"/>
      <c r="BJ87" s="90"/>
      <c r="BK87" s="90"/>
      <c r="BL87" s="90"/>
      <c r="BM87" s="90"/>
      <c r="BN87" s="90"/>
    </row>
    <row r="88" spans="58:66" s="87" customFormat="1" x14ac:dyDescent="0.2">
      <c r="BF88" s="90"/>
      <c r="BG88" s="90"/>
      <c r="BH88" s="90"/>
      <c r="BI88" s="90"/>
      <c r="BJ88" s="90"/>
      <c r="BK88" s="90"/>
      <c r="BL88" s="90"/>
      <c r="BM88" s="90"/>
      <c r="BN88" s="90"/>
    </row>
    <row r="89" spans="58:66" s="87" customFormat="1" x14ac:dyDescent="0.2">
      <c r="BF89" s="90"/>
      <c r="BG89" s="90"/>
      <c r="BH89" s="90"/>
      <c r="BI89" s="90"/>
      <c r="BJ89" s="90"/>
      <c r="BK89" s="90"/>
      <c r="BL89" s="90"/>
      <c r="BM89" s="90"/>
      <c r="BN89" s="90"/>
    </row>
    <row r="90" spans="58:66" s="87" customFormat="1" x14ac:dyDescent="0.2">
      <c r="BF90" s="90"/>
      <c r="BG90" s="90"/>
      <c r="BH90" s="90"/>
      <c r="BI90" s="90"/>
      <c r="BJ90" s="90"/>
      <c r="BK90" s="90"/>
      <c r="BL90" s="90"/>
      <c r="BM90" s="90"/>
      <c r="BN90" s="90"/>
    </row>
    <row r="91" spans="58:66" s="87" customFormat="1" x14ac:dyDescent="0.2">
      <c r="BF91" s="90"/>
      <c r="BG91" s="90"/>
      <c r="BH91" s="90"/>
      <c r="BI91" s="90"/>
      <c r="BJ91" s="90"/>
      <c r="BK91" s="90"/>
      <c r="BL91" s="90"/>
      <c r="BM91" s="90"/>
      <c r="BN91" s="90"/>
    </row>
    <row r="92" spans="58:66" s="87" customFormat="1" x14ac:dyDescent="0.2">
      <c r="BF92" s="90"/>
      <c r="BG92" s="90"/>
      <c r="BH92" s="90"/>
      <c r="BI92" s="90"/>
      <c r="BJ92" s="90"/>
      <c r="BK92" s="90"/>
      <c r="BL92" s="90"/>
      <c r="BM92" s="90"/>
      <c r="BN92" s="90"/>
    </row>
    <row r="93" spans="58:66" s="87" customFormat="1" x14ac:dyDescent="0.2">
      <c r="BF93" s="90"/>
      <c r="BG93" s="90"/>
      <c r="BH93" s="90"/>
      <c r="BI93" s="90"/>
      <c r="BJ93" s="90"/>
      <c r="BK93" s="90"/>
      <c r="BL93" s="90"/>
      <c r="BM93" s="90"/>
      <c r="BN93" s="90"/>
    </row>
    <row r="94" spans="58:66" s="87" customFormat="1" x14ac:dyDescent="0.2">
      <c r="BF94" s="90"/>
      <c r="BG94" s="90"/>
      <c r="BH94" s="90"/>
      <c r="BI94" s="90"/>
      <c r="BJ94" s="90"/>
      <c r="BK94" s="90"/>
      <c r="BL94" s="90"/>
      <c r="BM94" s="90"/>
      <c r="BN94" s="90"/>
    </row>
    <row r="95" spans="58:66" s="87" customFormat="1" x14ac:dyDescent="0.2">
      <c r="BF95" s="90"/>
      <c r="BG95" s="90"/>
      <c r="BH95" s="90"/>
      <c r="BI95" s="90"/>
      <c r="BJ95" s="90"/>
      <c r="BK95" s="90"/>
      <c r="BL95" s="90"/>
      <c r="BM95" s="90"/>
      <c r="BN95" s="90"/>
    </row>
    <row r="96" spans="58:66" s="87" customFormat="1" x14ac:dyDescent="0.2">
      <c r="BF96" s="90"/>
      <c r="BG96" s="90"/>
      <c r="BH96" s="90"/>
      <c r="BI96" s="90"/>
      <c r="BJ96" s="90"/>
      <c r="BK96" s="90"/>
      <c r="BL96" s="90"/>
      <c r="BM96" s="90"/>
      <c r="BN96" s="90"/>
    </row>
    <row r="97" spans="58:66" s="87" customFormat="1" x14ac:dyDescent="0.2">
      <c r="BF97" s="90"/>
      <c r="BG97" s="90"/>
      <c r="BH97" s="90"/>
      <c r="BI97" s="90"/>
      <c r="BJ97" s="90"/>
      <c r="BK97" s="90"/>
      <c r="BL97" s="90"/>
      <c r="BM97" s="90"/>
      <c r="BN97" s="90"/>
    </row>
    <row r="98" spans="58:66" s="87" customFormat="1" x14ac:dyDescent="0.2">
      <c r="BF98" s="90"/>
      <c r="BG98" s="90"/>
      <c r="BH98" s="90"/>
      <c r="BI98" s="90"/>
      <c r="BJ98" s="90"/>
      <c r="BK98" s="90"/>
      <c r="BL98" s="90"/>
      <c r="BM98" s="90"/>
      <c r="BN98" s="90"/>
    </row>
    <row r="99" spans="58:66" s="87" customFormat="1" x14ac:dyDescent="0.2">
      <c r="BF99" s="90"/>
      <c r="BG99" s="90"/>
      <c r="BH99" s="90"/>
      <c r="BI99" s="90"/>
      <c r="BJ99" s="90"/>
      <c r="BK99" s="90"/>
      <c r="BL99" s="90"/>
      <c r="BM99" s="90"/>
      <c r="BN99" s="90"/>
    </row>
    <row r="100" spans="58:66" s="87" customFormat="1" x14ac:dyDescent="0.2">
      <c r="BF100" s="90"/>
      <c r="BG100" s="90"/>
      <c r="BH100" s="90"/>
      <c r="BI100" s="90"/>
      <c r="BJ100" s="90"/>
      <c r="BK100" s="90"/>
      <c r="BL100" s="90"/>
      <c r="BM100" s="90"/>
      <c r="BN100" s="90"/>
    </row>
    <row r="101" spans="58:66" s="87" customFormat="1" x14ac:dyDescent="0.2">
      <c r="BF101" s="90"/>
      <c r="BG101" s="90"/>
      <c r="BH101" s="90"/>
      <c r="BI101" s="90"/>
      <c r="BJ101" s="90"/>
      <c r="BK101" s="90"/>
      <c r="BL101" s="90"/>
      <c r="BM101" s="90"/>
      <c r="BN101" s="90"/>
    </row>
    <row r="102" spans="58:66" s="87" customFormat="1" x14ac:dyDescent="0.2">
      <c r="BF102" s="90"/>
      <c r="BG102" s="90"/>
      <c r="BH102" s="90"/>
      <c r="BI102" s="90"/>
      <c r="BJ102" s="90"/>
      <c r="BK102" s="90"/>
      <c r="BL102" s="90"/>
      <c r="BM102" s="90"/>
      <c r="BN102" s="90"/>
    </row>
    <row r="103" spans="58:66" s="87" customFormat="1" x14ac:dyDescent="0.2">
      <c r="BF103" s="90"/>
      <c r="BG103" s="90"/>
      <c r="BH103" s="90"/>
      <c r="BI103" s="90"/>
      <c r="BJ103" s="90"/>
      <c r="BK103" s="90"/>
      <c r="BL103" s="90"/>
      <c r="BM103" s="90"/>
      <c r="BN103" s="90"/>
    </row>
    <row r="104" spans="58:66" s="87" customFormat="1" x14ac:dyDescent="0.2">
      <c r="BF104" s="90"/>
      <c r="BG104" s="90"/>
      <c r="BH104" s="90"/>
      <c r="BI104" s="90"/>
      <c r="BJ104" s="90"/>
      <c r="BK104" s="90"/>
      <c r="BL104" s="90"/>
      <c r="BM104" s="90"/>
      <c r="BN104" s="90"/>
    </row>
    <row r="105" spans="58:66" s="87" customFormat="1" x14ac:dyDescent="0.2">
      <c r="BF105" s="90"/>
      <c r="BG105" s="90"/>
      <c r="BH105" s="90"/>
      <c r="BI105" s="90"/>
      <c r="BJ105" s="90"/>
      <c r="BK105" s="90"/>
      <c r="BL105" s="90"/>
      <c r="BM105" s="90"/>
      <c r="BN105" s="90"/>
    </row>
    <row r="106" spans="58:66" s="87" customFormat="1" x14ac:dyDescent="0.2">
      <c r="BF106" s="90"/>
      <c r="BG106" s="90"/>
      <c r="BH106" s="90"/>
      <c r="BI106" s="90"/>
      <c r="BJ106" s="90"/>
      <c r="BK106" s="90"/>
      <c r="BL106" s="90"/>
      <c r="BM106" s="90"/>
      <c r="BN106" s="90"/>
    </row>
    <row r="107" spans="58:66" s="87" customFormat="1" x14ac:dyDescent="0.2">
      <c r="BF107" s="90"/>
      <c r="BG107" s="90"/>
      <c r="BH107" s="90"/>
      <c r="BI107" s="90"/>
      <c r="BJ107" s="90"/>
      <c r="BK107" s="90"/>
      <c r="BL107" s="90"/>
      <c r="BM107" s="90"/>
      <c r="BN107" s="90"/>
    </row>
    <row r="108" spans="58:66" s="87" customFormat="1" x14ac:dyDescent="0.2">
      <c r="BF108" s="90"/>
      <c r="BG108" s="90"/>
      <c r="BH108" s="90"/>
      <c r="BI108" s="90"/>
      <c r="BJ108" s="90"/>
      <c r="BK108" s="90"/>
      <c r="BL108" s="90"/>
      <c r="BM108" s="90"/>
      <c r="BN108" s="90"/>
    </row>
    <row r="109" spans="58:66" s="87" customFormat="1" x14ac:dyDescent="0.2">
      <c r="BF109" s="90"/>
      <c r="BG109" s="90"/>
      <c r="BH109" s="90"/>
      <c r="BI109" s="90"/>
      <c r="BJ109" s="90"/>
      <c r="BK109" s="90"/>
      <c r="BL109" s="90"/>
      <c r="BM109" s="90"/>
      <c r="BN109" s="90"/>
    </row>
    <row r="110" spans="58:66" s="87" customFormat="1" x14ac:dyDescent="0.2">
      <c r="BF110" s="90"/>
      <c r="BG110" s="90"/>
      <c r="BH110" s="90"/>
      <c r="BI110" s="90"/>
      <c r="BJ110" s="90"/>
      <c r="BK110" s="90"/>
      <c r="BL110" s="90"/>
      <c r="BM110" s="90"/>
      <c r="BN110" s="90"/>
    </row>
    <row r="111" spans="58:66" s="87" customFormat="1" x14ac:dyDescent="0.2">
      <c r="BF111" s="90"/>
      <c r="BG111" s="90"/>
      <c r="BH111" s="90"/>
      <c r="BI111" s="90"/>
      <c r="BJ111" s="90"/>
      <c r="BK111" s="90"/>
      <c r="BL111" s="90"/>
      <c r="BM111" s="90"/>
      <c r="BN111" s="90"/>
    </row>
    <row r="112" spans="58:66" s="87" customFormat="1" x14ac:dyDescent="0.2">
      <c r="BF112" s="90"/>
      <c r="BG112" s="90"/>
      <c r="BH112" s="90"/>
      <c r="BI112" s="90"/>
      <c r="BJ112" s="90"/>
      <c r="BK112" s="90"/>
      <c r="BL112" s="90"/>
      <c r="BM112" s="90"/>
      <c r="BN112" s="90"/>
    </row>
    <row r="113" spans="58:66" s="87" customFormat="1" x14ac:dyDescent="0.2">
      <c r="BF113" s="90"/>
      <c r="BG113" s="90"/>
      <c r="BH113" s="90"/>
      <c r="BI113" s="90"/>
      <c r="BJ113" s="90"/>
      <c r="BK113" s="90"/>
      <c r="BL113" s="90"/>
      <c r="BM113" s="90"/>
      <c r="BN113" s="90"/>
    </row>
    <row r="114" spans="58:66" s="87" customFormat="1" x14ac:dyDescent="0.2">
      <c r="BF114" s="90"/>
      <c r="BG114" s="90"/>
      <c r="BH114" s="90"/>
      <c r="BI114" s="90"/>
      <c r="BJ114" s="90"/>
      <c r="BK114" s="90"/>
      <c r="BL114" s="90"/>
      <c r="BM114" s="90"/>
      <c r="BN114" s="90"/>
    </row>
    <row r="115" spans="58:66" s="87" customFormat="1" x14ac:dyDescent="0.2">
      <c r="BF115" s="90"/>
      <c r="BG115" s="90"/>
      <c r="BH115" s="90"/>
      <c r="BI115" s="90"/>
      <c r="BJ115" s="90"/>
      <c r="BK115" s="90"/>
      <c r="BL115" s="90"/>
      <c r="BM115" s="90"/>
      <c r="BN115" s="90"/>
    </row>
    <row r="116" spans="58:66" s="87" customFormat="1" x14ac:dyDescent="0.2">
      <c r="BF116" s="90"/>
      <c r="BG116" s="90"/>
      <c r="BH116" s="90"/>
      <c r="BI116" s="90"/>
      <c r="BJ116" s="90"/>
      <c r="BK116" s="90"/>
      <c r="BL116" s="90"/>
      <c r="BM116" s="90"/>
      <c r="BN116" s="90"/>
    </row>
    <row r="117" spans="58:66" s="87" customFormat="1" x14ac:dyDescent="0.2">
      <c r="BF117" s="90"/>
      <c r="BG117" s="90"/>
      <c r="BH117" s="90"/>
      <c r="BI117" s="90"/>
      <c r="BJ117" s="90"/>
      <c r="BK117" s="90"/>
      <c r="BL117" s="90"/>
      <c r="BM117" s="90"/>
      <c r="BN117" s="90"/>
    </row>
    <row r="118" spans="58:66" s="87" customFormat="1" x14ac:dyDescent="0.2">
      <c r="BF118" s="90"/>
      <c r="BG118" s="90"/>
      <c r="BH118" s="90"/>
      <c r="BI118" s="90"/>
      <c r="BJ118" s="90"/>
      <c r="BK118" s="90"/>
      <c r="BL118" s="90"/>
      <c r="BM118" s="90"/>
      <c r="BN118" s="90"/>
    </row>
    <row r="119" spans="58:66" s="87" customFormat="1" x14ac:dyDescent="0.2">
      <c r="BF119" s="90"/>
      <c r="BG119" s="90"/>
      <c r="BH119" s="90"/>
      <c r="BI119" s="90"/>
      <c r="BJ119" s="90"/>
      <c r="BK119" s="90"/>
      <c r="BL119" s="90"/>
      <c r="BM119" s="90"/>
      <c r="BN119" s="90"/>
    </row>
    <row r="120" spans="58:66" s="87" customFormat="1" x14ac:dyDescent="0.2">
      <c r="BF120" s="90"/>
      <c r="BG120" s="90"/>
      <c r="BH120" s="90"/>
      <c r="BI120" s="90"/>
      <c r="BJ120" s="90"/>
      <c r="BK120" s="90"/>
      <c r="BL120" s="90"/>
      <c r="BM120" s="90"/>
      <c r="BN120" s="90"/>
    </row>
    <row r="121" spans="58:66" s="87" customFormat="1" x14ac:dyDescent="0.2">
      <c r="BF121" s="90"/>
      <c r="BG121" s="90"/>
      <c r="BH121" s="90"/>
      <c r="BI121" s="90"/>
      <c r="BJ121" s="90"/>
      <c r="BK121" s="90"/>
      <c r="BL121" s="90"/>
      <c r="BM121" s="90"/>
      <c r="BN121" s="90"/>
    </row>
    <row r="122" spans="58:66" s="87" customFormat="1" x14ac:dyDescent="0.2">
      <c r="BF122" s="90"/>
      <c r="BG122" s="90"/>
      <c r="BH122" s="90"/>
      <c r="BI122" s="90"/>
      <c r="BJ122" s="90"/>
      <c r="BK122" s="90"/>
      <c r="BL122" s="90"/>
      <c r="BM122" s="90"/>
      <c r="BN122" s="90"/>
    </row>
    <row r="123" spans="58:66" s="87" customFormat="1" x14ac:dyDescent="0.2">
      <c r="BF123" s="90"/>
      <c r="BG123" s="90"/>
      <c r="BH123" s="90"/>
      <c r="BI123" s="90"/>
      <c r="BJ123" s="90"/>
      <c r="BK123" s="90"/>
      <c r="BL123" s="90"/>
      <c r="BM123" s="90"/>
      <c r="BN123" s="90"/>
    </row>
    <row r="124" spans="58:66" s="87" customFormat="1" x14ac:dyDescent="0.2">
      <c r="BF124" s="90"/>
      <c r="BG124" s="90"/>
      <c r="BH124" s="90"/>
      <c r="BI124" s="90"/>
      <c r="BJ124" s="90"/>
      <c r="BK124" s="90"/>
      <c r="BL124" s="90"/>
      <c r="BM124" s="90"/>
      <c r="BN124" s="90"/>
    </row>
    <row r="125" spans="58:66" s="87" customFormat="1" x14ac:dyDescent="0.2">
      <c r="BF125" s="90"/>
      <c r="BG125" s="90"/>
      <c r="BH125" s="90"/>
      <c r="BI125" s="90"/>
      <c r="BJ125" s="90"/>
      <c r="BK125" s="90"/>
      <c r="BL125" s="90"/>
      <c r="BM125" s="90"/>
      <c r="BN125" s="90"/>
    </row>
    <row r="126" spans="58:66" s="87" customFormat="1" x14ac:dyDescent="0.2">
      <c r="BF126" s="90"/>
      <c r="BG126" s="90"/>
      <c r="BH126" s="90"/>
      <c r="BI126" s="90"/>
      <c r="BJ126" s="90"/>
      <c r="BK126" s="90"/>
      <c r="BL126" s="90"/>
      <c r="BM126" s="90"/>
      <c r="BN126" s="90"/>
    </row>
    <row r="127" spans="58:66" s="87" customFormat="1" x14ac:dyDescent="0.2">
      <c r="BF127" s="90"/>
      <c r="BG127" s="90"/>
      <c r="BH127" s="90"/>
      <c r="BI127" s="90"/>
      <c r="BJ127" s="90"/>
      <c r="BK127" s="90"/>
      <c r="BL127" s="90"/>
      <c r="BM127" s="90"/>
      <c r="BN127" s="90"/>
    </row>
    <row r="128" spans="58:66" s="87" customFormat="1" x14ac:dyDescent="0.2">
      <c r="BF128" s="90"/>
      <c r="BG128" s="90"/>
      <c r="BH128" s="90"/>
      <c r="BI128" s="90"/>
      <c r="BJ128" s="90"/>
      <c r="BK128" s="90"/>
      <c r="BL128" s="90"/>
      <c r="BM128" s="90"/>
      <c r="BN128" s="90"/>
    </row>
    <row r="129" spans="58:66" s="87" customFormat="1" x14ac:dyDescent="0.2">
      <c r="BF129" s="90"/>
      <c r="BG129" s="90"/>
      <c r="BH129" s="90"/>
      <c r="BI129" s="90"/>
      <c r="BJ129" s="90"/>
      <c r="BK129" s="90"/>
      <c r="BL129" s="90"/>
      <c r="BM129" s="90"/>
      <c r="BN129" s="90"/>
    </row>
    <row r="130" spans="58:66" s="87" customFormat="1" x14ac:dyDescent="0.2">
      <c r="BF130" s="90"/>
      <c r="BG130" s="90"/>
      <c r="BH130" s="90"/>
      <c r="BI130" s="90"/>
      <c r="BJ130" s="90"/>
      <c r="BK130" s="90"/>
      <c r="BL130" s="90"/>
      <c r="BM130" s="90"/>
      <c r="BN130" s="90"/>
    </row>
    <row r="131" spans="58:66" s="87" customFormat="1" x14ac:dyDescent="0.2">
      <c r="BF131" s="90"/>
      <c r="BG131" s="90"/>
      <c r="BH131" s="90"/>
      <c r="BI131" s="90"/>
      <c r="BJ131" s="90"/>
      <c r="BK131" s="90"/>
      <c r="BL131" s="90"/>
      <c r="BM131" s="90"/>
      <c r="BN131" s="90"/>
    </row>
    <row r="132" spans="58:66" s="87" customFormat="1" x14ac:dyDescent="0.2">
      <c r="BF132" s="90"/>
      <c r="BG132" s="90"/>
      <c r="BH132" s="90"/>
      <c r="BI132" s="90"/>
      <c r="BJ132" s="90"/>
      <c r="BK132" s="90"/>
      <c r="BL132" s="90"/>
      <c r="BM132" s="90"/>
      <c r="BN132" s="90"/>
    </row>
    <row r="133" spans="58:66" s="87" customFormat="1" x14ac:dyDescent="0.2">
      <c r="BF133" s="90"/>
      <c r="BG133" s="90"/>
      <c r="BH133" s="90"/>
      <c r="BI133" s="90"/>
      <c r="BJ133" s="90"/>
      <c r="BK133" s="90"/>
      <c r="BL133" s="90"/>
      <c r="BM133" s="90"/>
      <c r="BN133" s="90"/>
    </row>
    <row r="134" spans="58:66" s="87" customFormat="1" x14ac:dyDescent="0.2">
      <c r="BF134" s="90"/>
      <c r="BG134" s="90"/>
      <c r="BH134" s="90"/>
      <c r="BI134" s="90"/>
      <c r="BJ134" s="90"/>
      <c r="BK134" s="90"/>
      <c r="BL134" s="90"/>
      <c r="BM134" s="90"/>
      <c r="BN134" s="90"/>
    </row>
    <row r="135" spans="58:66" s="87" customFormat="1" x14ac:dyDescent="0.2">
      <c r="BF135" s="90"/>
      <c r="BG135" s="90"/>
      <c r="BH135" s="90"/>
      <c r="BI135" s="90"/>
      <c r="BJ135" s="90"/>
      <c r="BK135" s="90"/>
      <c r="BL135" s="90"/>
      <c r="BM135" s="90"/>
      <c r="BN135" s="90"/>
    </row>
    <row r="136" spans="58:66" s="87" customFormat="1" x14ac:dyDescent="0.2">
      <c r="BF136" s="90"/>
      <c r="BG136" s="90"/>
      <c r="BH136" s="90"/>
      <c r="BI136" s="90"/>
      <c r="BJ136" s="90"/>
      <c r="BK136" s="90"/>
      <c r="BL136" s="90"/>
      <c r="BM136" s="90"/>
      <c r="BN136" s="90"/>
    </row>
    <row r="137" spans="58:66" s="87" customFormat="1" x14ac:dyDescent="0.2">
      <c r="BF137" s="90"/>
      <c r="BG137" s="90"/>
      <c r="BH137" s="90"/>
      <c r="BI137" s="90"/>
      <c r="BJ137" s="90"/>
      <c r="BK137" s="90"/>
      <c r="BL137" s="90"/>
      <c r="BM137" s="90"/>
      <c r="BN137" s="90"/>
    </row>
    <row r="138" spans="58:66" s="87" customFormat="1" x14ac:dyDescent="0.2">
      <c r="BF138" s="90"/>
      <c r="BG138" s="90"/>
      <c r="BH138" s="90"/>
      <c r="BI138" s="90"/>
      <c r="BJ138" s="90"/>
      <c r="BK138" s="90"/>
      <c r="BL138" s="90"/>
      <c r="BM138" s="90"/>
      <c r="BN138" s="90"/>
    </row>
    <row r="139" spans="58:66" s="87" customFormat="1" x14ac:dyDescent="0.2">
      <c r="BF139" s="90"/>
      <c r="BG139" s="90"/>
      <c r="BH139" s="90"/>
      <c r="BI139" s="90"/>
      <c r="BJ139" s="90"/>
      <c r="BK139" s="90"/>
      <c r="BL139" s="90"/>
      <c r="BM139" s="90"/>
      <c r="BN139" s="90"/>
    </row>
    <row r="140" spans="58:66" s="87" customFormat="1" x14ac:dyDescent="0.2">
      <c r="BF140" s="90"/>
      <c r="BG140" s="90"/>
      <c r="BH140" s="90"/>
      <c r="BI140" s="90"/>
      <c r="BJ140" s="90"/>
      <c r="BK140" s="90"/>
      <c r="BL140" s="90"/>
      <c r="BM140" s="90"/>
      <c r="BN140" s="90"/>
    </row>
    <row r="141" spans="58:66" s="87" customFormat="1" x14ac:dyDescent="0.2">
      <c r="BF141" s="90"/>
      <c r="BG141" s="90"/>
      <c r="BH141" s="90"/>
      <c r="BI141" s="90"/>
      <c r="BJ141" s="90"/>
      <c r="BK141" s="90"/>
      <c r="BL141" s="90"/>
      <c r="BM141" s="90"/>
      <c r="BN141" s="90"/>
    </row>
    <row r="142" spans="58:66" s="87" customFormat="1" x14ac:dyDescent="0.2">
      <c r="BF142" s="90"/>
      <c r="BG142" s="90"/>
      <c r="BH142" s="90"/>
      <c r="BI142" s="90"/>
      <c r="BJ142" s="90"/>
      <c r="BK142" s="90"/>
      <c r="BL142" s="90"/>
      <c r="BM142" s="90"/>
      <c r="BN142" s="90"/>
    </row>
    <row r="143" spans="58:66" s="87" customFormat="1" x14ac:dyDescent="0.2">
      <c r="BF143" s="90"/>
      <c r="BG143" s="90"/>
      <c r="BH143" s="90"/>
      <c r="BI143" s="90"/>
      <c r="BJ143" s="90"/>
      <c r="BK143" s="90"/>
      <c r="BL143" s="90"/>
      <c r="BM143" s="90"/>
      <c r="BN143" s="90"/>
    </row>
    <row r="144" spans="58:66" s="87" customFormat="1" x14ac:dyDescent="0.2">
      <c r="BF144" s="90"/>
      <c r="BG144" s="90"/>
      <c r="BH144" s="90"/>
      <c r="BI144" s="90"/>
      <c r="BJ144" s="90"/>
      <c r="BK144" s="90"/>
      <c r="BL144" s="90"/>
      <c r="BM144" s="90"/>
      <c r="BN144" s="90"/>
    </row>
    <row r="145" spans="58:66" s="87" customFormat="1" x14ac:dyDescent="0.2">
      <c r="BF145" s="90"/>
      <c r="BG145" s="90"/>
      <c r="BH145" s="90"/>
      <c r="BI145" s="90"/>
      <c r="BJ145" s="90"/>
      <c r="BK145" s="90"/>
      <c r="BL145" s="90"/>
      <c r="BM145" s="90"/>
      <c r="BN145" s="90"/>
    </row>
    <row r="146" spans="58:66" s="87" customFormat="1" x14ac:dyDescent="0.2">
      <c r="BF146" s="90"/>
      <c r="BG146" s="90"/>
      <c r="BH146" s="90"/>
      <c r="BI146" s="90"/>
      <c r="BJ146" s="90"/>
      <c r="BK146" s="90"/>
      <c r="BL146" s="90"/>
      <c r="BM146" s="90"/>
      <c r="BN146" s="90"/>
    </row>
    <row r="147" spans="58:66" s="87" customFormat="1" x14ac:dyDescent="0.2">
      <c r="BF147" s="90"/>
      <c r="BG147" s="90"/>
      <c r="BH147" s="90"/>
      <c r="BI147" s="90"/>
      <c r="BJ147" s="90"/>
      <c r="BK147" s="90"/>
      <c r="BL147" s="90"/>
      <c r="BM147" s="90"/>
      <c r="BN147" s="90"/>
    </row>
    <row r="148" spans="58:66" s="87" customFormat="1" x14ac:dyDescent="0.2">
      <c r="BF148" s="90"/>
      <c r="BG148" s="90"/>
      <c r="BH148" s="90"/>
      <c r="BI148" s="90"/>
      <c r="BJ148" s="90"/>
      <c r="BK148" s="90"/>
      <c r="BL148" s="90"/>
      <c r="BM148" s="90"/>
      <c r="BN148" s="90"/>
    </row>
    <row r="149" spans="58:66" s="87" customFormat="1" x14ac:dyDescent="0.2">
      <c r="BF149" s="90"/>
      <c r="BG149" s="90"/>
      <c r="BH149" s="90"/>
      <c r="BI149" s="90"/>
      <c r="BJ149" s="90"/>
      <c r="BK149" s="90"/>
      <c r="BL149" s="90"/>
      <c r="BM149" s="90"/>
      <c r="BN149" s="90"/>
    </row>
    <row r="150" spans="58:66" s="87" customFormat="1" x14ac:dyDescent="0.2">
      <c r="BF150" s="90"/>
      <c r="BG150" s="90"/>
      <c r="BH150" s="90"/>
      <c r="BI150" s="90"/>
      <c r="BJ150" s="90"/>
      <c r="BK150" s="90"/>
      <c r="BL150" s="90"/>
      <c r="BM150" s="90"/>
      <c r="BN150" s="90"/>
    </row>
    <row r="151" spans="58:66" s="87" customFormat="1" x14ac:dyDescent="0.2">
      <c r="BF151" s="90"/>
      <c r="BG151" s="90"/>
      <c r="BH151" s="90"/>
      <c r="BI151" s="90"/>
      <c r="BJ151" s="90"/>
      <c r="BK151" s="90"/>
      <c r="BL151" s="90"/>
      <c r="BM151" s="90"/>
      <c r="BN151" s="90"/>
    </row>
    <row r="152" spans="58:66" s="87" customFormat="1" x14ac:dyDescent="0.2">
      <c r="BF152" s="90"/>
      <c r="BG152" s="90"/>
      <c r="BH152" s="90"/>
      <c r="BI152" s="90"/>
      <c r="BJ152" s="90"/>
      <c r="BK152" s="90"/>
      <c r="BL152" s="90"/>
      <c r="BM152" s="90"/>
      <c r="BN152" s="90"/>
    </row>
    <row r="153" spans="58:66" s="87" customFormat="1" x14ac:dyDescent="0.2">
      <c r="BF153" s="90"/>
      <c r="BG153" s="90"/>
      <c r="BH153" s="90"/>
      <c r="BI153" s="90"/>
      <c r="BJ153" s="90"/>
      <c r="BK153" s="90"/>
      <c r="BL153" s="90"/>
      <c r="BM153" s="90"/>
      <c r="BN153" s="90"/>
    </row>
    <row r="154" spans="58:66" s="87" customFormat="1" x14ac:dyDescent="0.2">
      <c r="BF154" s="90"/>
      <c r="BG154" s="90"/>
      <c r="BH154" s="90"/>
      <c r="BI154" s="90"/>
      <c r="BJ154" s="90"/>
      <c r="BK154" s="90"/>
      <c r="BL154" s="90"/>
      <c r="BM154" s="90"/>
      <c r="BN154" s="90"/>
    </row>
    <row r="155" spans="58:66" s="87" customFormat="1" x14ac:dyDescent="0.2">
      <c r="BF155" s="90"/>
      <c r="BG155" s="90"/>
      <c r="BH155" s="90"/>
      <c r="BI155" s="90"/>
      <c r="BJ155" s="90"/>
      <c r="BK155" s="90"/>
      <c r="BL155" s="90"/>
      <c r="BM155" s="90"/>
      <c r="BN155" s="90"/>
    </row>
    <row r="156" spans="58:66" s="87" customFormat="1" x14ac:dyDescent="0.2">
      <c r="BF156" s="90"/>
      <c r="BG156" s="90"/>
      <c r="BH156" s="90"/>
      <c r="BI156" s="90"/>
      <c r="BJ156" s="90"/>
      <c r="BK156" s="90"/>
      <c r="BL156" s="90"/>
      <c r="BM156" s="90"/>
      <c r="BN156" s="90"/>
    </row>
    <row r="157" spans="58:66" s="87" customFormat="1" x14ac:dyDescent="0.2">
      <c r="BF157" s="90"/>
      <c r="BG157" s="90"/>
      <c r="BH157" s="90"/>
      <c r="BI157" s="90"/>
      <c r="BJ157" s="90"/>
      <c r="BK157" s="90"/>
      <c r="BL157" s="90"/>
      <c r="BM157" s="90"/>
      <c r="BN157" s="90"/>
    </row>
    <row r="158" spans="58:66" s="87" customFormat="1" x14ac:dyDescent="0.2">
      <c r="BF158" s="90"/>
      <c r="BG158" s="90"/>
      <c r="BH158" s="90"/>
      <c r="BI158" s="90"/>
      <c r="BJ158" s="90"/>
      <c r="BK158" s="90"/>
      <c r="BL158" s="90"/>
      <c r="BM158" s="90"/>
      <c r="BN158" s="90"/>
    </row>
    <row r="159" spans="58:66" s="87" customFormat="1" x14ac:dyDescent="0.2">
      <c r="BF159" s="90"/>
      <c r="BG159" s="90"/>
      <c r="BH159" s="90"/>
      <c r="BI159" s="90"/>
      <c r="BJ159" s="90"/>
      <c r="BK159" s="90"/>
      <c r="BL159" s="90"/>
      <c r="BM159" s="90"/>
      <c r="BN159" s="90"/>
    </row>
    <row r="160" spans="58:66" s="87" customFormat="1" x14ac:dyDescent="0.2">
      <c r="BF160" s="90"/>
      <c r="BG160" s="90"/>
      <c r="BH160" s="90"/>
      <c r="BI160" s="90"/>
      <c r="BJ160" s="90"/>
      <c r="BK160" s="90"/>
      <c r="BL160" s="90"/>
      <c r="BM160" s="90"/>
      <c r="BN160" s="90"/>
    </row>
    <row r="161" spans="58:66" s="87" customFormat="1" x14ac:dyDescent="0.2">
      <c r="BF161" s="90"/>
      <c r="BG161" s="90"/>
      <c r="BH161" s="90"/>
      <c r="BI161" s="90"/>
      <c r="BJ161" s="90"/>
      <c r="BK161" s="90"/>
      <c r="BL161" s="90"/>
      <c r="BM161" s="90"/>
      <c r="BN161" s="90"/>
    </row>
    <row r="162" spans="58:66" s="87" customFormat="1" x14ac:dyDescent="0.2">
      <c r="BF162" s="90"/>
      <c r="BG162" s="90"/>
      <c r="BH162" s="90"/>
      <c r="BI162" s="90"/>
      <c r="BJ162" s="90"/>
      <c r="BK162" s="90"/>
      <c r="BL162" s="90"/>
      <c r="BM162" s="90"/>
      <c r="BN162" s="90"/>
    </row>
    <row r="163" spans="58:66" s="87" customFormat="1" x14ac:dyDescent="0.2">
      <c r="BF163" s="90"/>
      <c r="BG163" s="90"/>
      <c r="BH163" s="90"/>
      <c r="BI163" s="90"/>
      <c r="BJ163" s="90"/>
      <c r="BK163" s="90"/>
      <c r="BL163" s="90"/>
      <c r="BM163" s="90"/>
      <c r="BN163" s="90"/>
    </row>
    <row r="164" spans="58:66" s="87" customFormat="1" x14ac:dyDescent="0.2">
      <c r="BF164" s="90"/>
      <c r="BG164" s="90"/>
      <c r="BH164" s="90"/>
      <c r="BI164" s="90"/>
      <c r="BJ164" s="90"/>
      <c r="BK164" s="90"/>
      <c r="BL164" s="90"/>
      <c r="BM164" s="90"/>
      <c r="BN164" s="90"/>
    </row>
    <row r="165" spans="58:66" s="87" customFormat="1" x14ac:dyDescent="0.2">
      <c r="BF165" s="90"/>
      <c r="BG165" s="90"/>
      <c r="BH165" s="90"/>
      <c r="BI165" s="90"/>
      <c r="BJ165" s="90"/>
      <c r="BK165" s="90"/>
      <c r="BL165" s="90"/>
      <c r="BM165" s="90"/>
      <c r="BN165" s="90"/>
    </row>
    <row r="166" spans="58:66" s="87" customFormat="1" x14ac:dyDescent="0.2">
      <c r="BF166" s="90"/>
      <c r="BG166" s="90"/>
      <c r="BH166" s="90"/>
      <c r="BI166" s="90"/>
      <c r="BJ166" s="90"/>
      <c r="BK166" s="90"/>
      <c r="BL166" s="90"/>
      <c r="BM166" s="90"/>
      <c r="BN166" s="90"/>
    </row>
    <row r="167" spans="58:66" s="87" customFormat="1" x14ac:dyDescent="0.2">
      <c r="BF167" s="90"/>
      <c r="BG167" s="90"/>
      <c r="BH167" s="90"/>
      <c r="BI167" s="90"/>
      <c r="BJ167" s="90"/>
      <c r="BK167" s="90"/>
      <c r="BL167" s="90"/>
      <c r="BM167" s="90"/>
      <c r="BN167" s="90"/>
    </row>
    <row r="168" spans="58:66" s="87" customFormat="1" x14ac:dyDescent="0.2">
      <c r="BF168" s="90"/>
      <c r="BG168" s="90"/>
      <c r="BH168" s="90"/>
      <c r="BI168" s="90"/>
      <c r="BJ168" s="90"/>
      <c r="BK168" s="90"/>
      <c r="BL168" s="90"/>
      <c r="BM168" s="90"/>
      <c r="BN168" s="90"/>
    </row>
    <row r="169" spans="58:66" s="87" customFormat="1" x14ac:dyDescent="0.2">
      <c r="BF169" s="90"/>
      <c r="BG169" s="90"/>
      <c r="BH169" s="90"/>
      <c r="BI169" s="90"/>
      <c r="BJ169" s="90"/>
      <c r="BK169" s="90"/>
      <c r="BL169" s="90"/>
      <c r="BM169" s="90"/>
      <c r="BN169" s="90"/>
    </row>
    <row r="170" spans="58:66" s="87" customFormat="1" x14ac:dyDescent="0.2">
      <c r="BF170" s="90"/>
      <c r="BG170" s="90"/>
      <c r="BH170" s="90"/>
      <c r="BI170" s="90"/>
      <c r="BJ170" s="90"/>
      <c r="BK170" s="90"/>
      <c r="BL170" s="90"/>
      <c r="BM170" s="90"/>
      <c r="BN170" s="90"/>
    </row>
    <row r="171" spans="58:66" s="87" customFormat="1" x14ac:dyDescent="0.2">
      <c r="BF171" s="90"/>
      <c r="BG171" s="90"/>
      <c r="BH171" s="90"/>
      <c r="BI171" s="90"/>
      <c r="BJ171" s="90"/>
      <c r="BK171" s="90"/>
      <c r="BL171" s="90"/>
      <c r="BM171" s="90"/>
      <c r="BN171" s="90"/>
    </row>
    <row r="172" spans="58:66" s="87" customFormat="1" x14ac:dyDescent="0.2">
      <c r="BF172" s="90"/>
      <c r="BG172" s="90"/>
      <c r="BH172" s="90"/>
      <c r="BI172" s="90"/>
      <c r="BJ172" s="90"/>
      <c r="BK172" s="90"/>
      <c r="BL172" s="90"/>
      <c r="BM172" s="90"/>
      <c r="BN172" s="90"/>
    </row>
    <row r="173" spans="58:66" s="87" customFormat="1" x14ac:dyDescent="0.2">
      <c r="BF173" s="90"/>
      <c r="BG173" s="90"/>
      <c r="BH173" s="90"/>
      <c r="BI173" s="90"/>
      <c r="BJ173" s="90"/>
      <c r="BK173" s="90"/>
      <c r="BL173" s="90"/>
      <c r="BM173" s="90"/>
      <c r="BN173" s="90"/>
    </row>
    <row r="174" spans="58:66" s="87" customFormat="1" x14ac:dyDescent="0.2">
      <c r="BF174" s="90"/>
      <c r="BG174" s="90"/>
      <c r="BH174" s="90"/>
      <c r="BI174" s="90"/>
      <c r="BJ174" s="90"/>
      <c r="BK174" s="90"/>
      <c r="BL174" s="90"/>
      <c r="BM174" s="90"/>
      <c r="BN174" s="90"/>
    </row>
    <row r="175" spans="58:66" s="87" customFormat="1" x14ac:dyDescent="0.2">
      <c r="BF175" s="90"/>
      <c r="BG175" s="90"/>
      <c r="BH175" s="90"/>
      <c r="BI175" s="90"/>
      <c r="BJ175" s="90"/>
      <c r="BK175" s="90"/>
      <c r="BL175" s="90"/>
      <c r="BM175" s="90"/>
      <c r="BN175" s="90"/>
    </row>
    <row r="176" spans="58:66" s="87" customFormat="1" x14ac:dyDescent="0.2">
      <c r="BF176" s="90"/>
      <c r="BG176" s="90"/>
      <c r="BH176" s="90"/>
      <c r="BI176" s="90"/>
      <c r="BJ176" s="90"/>
      <c r="BK176" s="90"/>
      <c r="BL176" s="90"/>
      <c r="BM176" s="90"/>
      <c r="BN176" s="90"/>
    </row>
    <row r="177" spans="58:66" s="87" customFormat="1" x14ac:dyDescent="0.2">
      <c r="BF177" s="90"/>
      <c r="BG177" s="90"/>
      <c r="BH177" s="90"/>
      <c r="BI177" s="90"/>
      <c r="BJ177" s="90"/>
      <c r="BK177" s="90"/>
      <c r="BL177" s="90"/>
      <c r="BM177" s="90"/>
      <c r="BN177" s="90"/>
    </row>
    <row r="178" spans="58:66" s="87" customFormat="1" x14ac:dyDescent="0.2">
      <c r="BF178" s="90"/>
      <c r="BG178" s="90"/>
      <c r="BH178" s="90"/>
      <c r="BI178" s="90"/>
      <c r="BJ178" s="90"/>
      <c r="BK178" s="90"/>
      <c r="BL178" s="90"/>
      <c r="BM178" s="90"/>
      <c r="BN178" s="90"/>
    </row>
    <row r="179" spans="58:66" s="87" customFormat="1" x14ac:dyDescent="0.2">
      <c r="BF179" s="90"/>
      <c r="BG179" s="90"/>
      <c r="BH179" s="90"/>
      <c r="BI179" s="90"/>
      <c r="BJ179" s="90"/>
      <c r="BK179" s="90"/>
      <c r="BL179" s="90"/>
      <c r="BM179" s="90"/>
      <c r="BN179" s="90"/>
    </row>
    <row r="180" spans="58:66" s="87" customFormat="1" x14ac:dyDescent="0.2">
      <c r="BF180" s="90"/>
      <c r="BG180" s="90"/>
      <c r="BH180" s="90"/>
      <c r="BI180" s="90"/>
      <c r="BJ180" s="90"/>
      <c r="BK180" s="90"/>
      <c r="BL180" s="90"/>
      <c r="BM180" s="90"/>
      <c r="BN180" s="90"/>
    </row>
    <row r="181" spans="58:66" s="87" customFormat="1" x14ac:dyDescent="0.2">
      <c r="BF181" s="90"/>
      <c r="BG181" s="90"/>
      <c r="BH181" s="90"/>
      <c r="BI181" s="90"/>
      <c r="BJ181" s="90"/>
      <c r="BK181" s="90"/>
      <c r="BL181" s="90"/>
      <c r="BM181" s="90"/>
      <c r="BN181" s="90"/>
    </row>
    <row r="182" spans="58:66" s="87" customFormat="1" x14ac:dyDescent="0.2">
      <c r="BF182" s="90"/>
      <c r="BG182" s="90"/>
      <c r="BH182" s="90"/>
      <c r="BI182" s="90"/>
      <c r="BJ182" s="90"/>
      <c r="BK182" s="90"/>
      <c r="BL182" s="90"/>
      <c r="BM182" s="90"/>
      <c r="BN182" s="90"/>
    </row>
    <row r="183" spans="58:66" s="87" customFormat="1" x14ac:dyDescent="0.2">
      <c r="BF183" s="90"/>
      <c r="BG183" s="90"/>
      <c r="BH183" s="90"/>
      <c r="BI183" s="90"/>
      <c r="BJ183" s="90"/>
      <c r="BK183" s="90"/>
      <c r="BL183" s="90"/>
      <c r="BM183" s="90"/>
      <c r="BN183" s="90"/>
    </row>
    <row r="184" spans="58:66" s="87" customFormat="1" x14ac:dyDescent="0.2">
      <c r="BF184" s="90"/>
      <c r="BG184" s="90"/>
      <c r="BH184" s="90"/>
      <c r="BI184" s="90"/>
      <c r="BJ184" s="90"/>
      <c r="BK184" s="90"/>
      <c r="BL184" s="90"/>
      <c r="BM184" s="90"/>
      <c r="BN184" s="90"/>
    </row>
    <row r="185" spans="58:66" s="87" customFormat="1" x14ac:dyDescent="0.2">
      <c r="BF185" s="90"/>
      <c r="BG185" s="90"/>
      <c r="BH185" s="90"/>
      <c r="BI185" s="90"/>
      <c r="BJ185" s="90"/>
      <c r="BK185" s="90"/>
      <c r="BL185" s="90"/>
      <c r="BM185" s="90"/>
      <c r="BN185" s="90"/>
    </row>
    <row r="186" spans="58:66" s="87" customFormat="1" x14ac:dyDescent="0.2">
      <c r="BF186" s="90"/>
      <c r="BG186" s="90"/>
      <c r="BH186" s="90"/>
      <c r="BI186" s="90"/>
      <c r="BJ186" s="90"/>
      <c r="BK186" s="90"/>
      <c r="BL186" s="90"/>
      <c r="BM186" s="90"/>
      <c r="BN186" s="90"/>
    </row>
    <row r="187" spans="58:66" s="87" customFormat="1" x14ac:dyDescent="0.2">
      <c r="BF187" s="90"/>
      <c r="BG187" s="90"/>
      <c r="BH187" s="90"/>
      <c r="BI187" s="90"/>
      <c r="BJ187" s="90"/>
      <c r="BK187" s="90"/>
      <c r="BL187" s="90"/>
      <c r="BM187" s="90"/>
      <c r="BN187" s="90"/>
    </row>
    <row r="188" spans="58:66" s="87" customFormat="1" x14ac:dyDescent="0.2">
      <c r="BF188" s="90"/>
      <c r="BG188" s="90"/>
      <c r="BH188" s="90"/>
      <c r="BI188" s="90"/>
      <c r="BJ188" s="90"/>
      <c r="BK188" s="90"/>
      <c r="BL188" s="90"/>
      <c r="BM188" s="90"/>
      <c r="BN188" s="90"/>
    </row>
    <row r="189" spans="58:66" s="87" customFormat="1" x14ac:dyDescent="0.2">
      <c r="BF189" s="90"/>
      <c r="BG189" s="90"/>
      <c r="BH189" s="90"/>
      <c r="BI189" s="90"/>
      <c r="BJ189" s="90"/>
      <c r="BK189" s="90"/>
      <c r="BL189" s="90"/>
      <c r="BM189" s="90"/>
      <c r="BN189" s="90"/>
    </row>
    <row r="190" spans="58:66" s="87" customFormat="1" x14ac:dyDescent="0.2">
      <c r="BF190" s="90"/>
      <c r="BG190" s="90"/>
      <c r="BH190" s="90"/>
      <c r="BI190" s="90"/>
      <c r="BJ190" s="90"/>
      <c r="BK190" s="90"/>
      <c r="BL190" s="90"/>
      <c r="BM190" s="90"/>
      <c r="BN190" s="90"/>
    </row>
    <row r="191" spans="58:66" s="87" customFormat="1" x14ac:dyDescent="0.2">
      <c r="BF191" s="90"/>
      <c r="BG191" s="90"/>
      <c r="BH191" s="90"/>
      <c r="BI191" s="90"/>
      <c r="BJ191" s="90"/>
      <c r="BK191" s="90"/>
      <c r="BL191" s="90"/>
      <c r="BM191" s="90"/>
      <c r="BN191" s="90"/>
    </row>
    <row r="192" spans="58:66" s="87" customFormat="1" x14ac:dyDescent="0.2">
      <c r="BF192" s="90"/>
      <c r="BG192" s="90"/>
      <c r="BH192" s="90"/>
      <c r="BI192" s="90"/>
      <c r="BJ192" s="90"/>
      <c r="BK192" s="90"/>
      <c r="BL192" s="90"/>
      <c r="BM192" s="90"/>
      <c r="BN192" s="90"/>
    </row>
    <row r="193" spans="58:66" s="87" customFormat="1" x14ac:dyDescent="0.2">
      <c r="BF193" s="90"/>
      <c r="BG193" s="90"/>
      <c r="BH193" s="90"/>
      <c r="BI193" s="90"/>
      <c r="BJ193" s="90"/>
      <c r="BK193" s="90"/>
      <c r="BL193" s="90"/>
      <c r="BM193" s="90"/>
      <c r="BN193" s="90"/>
    </row>
    <row r="194" spans="58:66" s="87" customFormat="1" x14ac:dyDescent="0.2">
      <c r="BF194" s="90"/>
      <c r="BG194" s="90"/>
      <c r="BH194" s="90"/>
      <c r="BI194" s="90"/>
      <c r="BJ194" s="90"/>
      <c r="BK194" s="90"/>
      <c r="BL194" s="90"/>
      <c r="BM194" s="90"/>
      <c r="BN194" s="90"/>
    </row>
    <row r="195" spans="58:66" s="87" customFormat="1" x14ac:dyDescent="0.2">
      <c r="BF195" s="90"/>
      <c r="BG195" s="90"/>
      <c r="BH195" s="90"/>
      <c r="BI195" s="90"/>
      <c r="BJ195" s="90"/>
      <c r="BK195" s="90"/>
      <c r="BL195" s="90"/>
      <c r="BM195" s="90"/>
      <c r="BN195" s="90"/>
    </row>
    <row r="196" spans="58:66" s="87" customFormat="1" x14ac:dyDescent="0.2">
      <c r="BF196" s="90"/>
      <c r="BG196" s="90"/>
      <c r="BH196" s="90"/>
      <c r="BI196" s="90"/>
      <c r="BJ196" s="90"/>
      <c r="BK196" s="90"/>
      <c r="BL196" s="90"/>
      <c r="BM196" s="90"/>
      <c r="BN196" s="90"/>
    </row>
    <row r="197" spans="58:66" s="87" customFormat="1" x14ac:dyDescent="0.2">
      <c r="BF197" s="90"/>
      <c r="BG197" s="90"/>
      <c r="BH197" s="90"/>
      <c r="BI197" s="90"/>
      <c r="BJ197" s="90"/>
      <c r="BK197" s="90"/>
      <c r="BL197" s="90"/>
      <c r="BM197" s="90"/>
      <c r="BN197" s="90"/>
    </row>
    <row r="198" spans="58:66" s="87" customFormat="1" x14ac:dyDescent="0.2">
      <c r="BF198" s="90"/>
      <c r="BG198" s="90"/>
      <c r="BH198" s="90"/>
      <c r="BI198" s="90"/>
      <c r="BJ198" s="90"/>
      <c r="BK198" s="90"/>
      <c r="BL198" s="90"/>
      <c r="BM198" s="90"/>
      <c r="BN198" s="90"/>
    </row>
    <row r="199" spans="58:66" s="87" customFormat="1" x14ac:dyDescent="0.2">
      <c r="BF199" s="90"/>
      <c r="BG199" s="90"/>
      <c r="BH199" s="90"/>
      <c r="BI199" s="90"/>
      <c r="BJ199" s="90"/>
      <c r="BK199" s="90"/>
      <c r="BL199" s="90"/>
      <c r="BM199" s="90"/>
      <c r="BN199" s="90"/>
    </row>
    <row r="200" spans="58:66" s="87" customFormat="1" x14ac:dyDescent="0.2">
      <c r="BF200" s="90"/>
      <c r="BG200" s="90"/>
      <c r="BH200" s="90"/>
      <c r="BI200" s="90"/>
      <c r="BJ200" s="90"/>
      <c r="BK200" s="90"/>
      <c r="BL200" s="90"/>
      <c r="BM200" s="90"/>
      <c r="BN200" s="90"/>
    </row>
    <row r="201" spans="58:66" s="87" customFormat="1" x14ac:dyDescent="0.2">
      <c r="BF201" s="90"/>
      <c r="BG201" s="90"/>
      <c r="BH201" s="90"/>
      <c r="BI201" s="90"/>
      <c r="BJ201" s="90"/>
      <c r="BK201" s="90"/>
      <c r="BL201" s="90"/>
      <c r="BM201" s="90"/>
      <c r="BN201" s="90"/>
    </row>
    <row r="202" spans="58:66" s="87" customFormat="1" x14ac:dyDescent="0.2">
      <c r="BF202" s="90"/>
      <c r="BG202" s="90"/>
      <c r="BH202" s="90"/>
      <c r="BI202" s="90"/>
      <c r="BJ202" s="90"/>
      <c r="BK202" s="90"/>
      <c r="BL202" s="90"/>
      <c r="BM202" s="90"/>
      <c r="BN202" s="90"/>
    </row>
    <row r="203" spans="58:66" s="87" customFormat="1" x14ac:dyDescent="0.2">
      <c r="BF203" s="90"/>
      <c r="BG203" s="90"/>
      <c r="BH203" s="90"/>
      <c r="BI203" s="90"/>
      <c r="BJ203" s="90"/>
      <c r="BK203" s="90"/>
      <c r="BL203" s="90"/>
      <c r="BM203" s="90"/>
      <c r="BN203" s="90"/>
    </row>
    <row r="204" spans="58:66" s="87" customFormat="1" x14ac:dyDescent="0.2">
      <c r="BF204" s="90"/>
      <c r="BG204" s="90"/>
      <c r="BH204" s="90"/>
      <c r="BI204" s="90"/>
      <c r="BJ204" s="90"/>
      <c r="BK204" s="90"/>
      <c r="BL204" s="90"/>
      <c r="BM204" s="90"/>
      <c r="BN204" s="90"/>
    </row>
    <row r="205" spans="58:66" s="87" customFormat="1" x14ac:dyDescent="0.2">
      <c r="BF205" s="90"/>
      <c r="BG205" s="90"/>
      <c r="BH205" s="90"/>
      <c r="BI205" s="90"/>
      <c r="BJ205" s="90"/>
      <c r="BK205" s="90"/>
      <c r="BL205" s="90"/>
      <c r="BM205" s="90"/>
      <c r="BN205" s="90"/>
    </row>
    <row r="206" spans="58:66" s="87" customFormat="1" x14ac:dyDescent="0.2">
      <c r="BF206" s="90"/>
      <c r="BG206" s="90"/>
      <c r="BH206" s="90"/>
      <c r="BI206" s="90"/>
      <c r="BJ206" s="90"/>
      <c r="BK206" s="90"/>
      <c r="BL206" s="90"/>
      <c r="BM206" s="90"/>
      <c r="BN206" s="90"/>
    </row>
    <row r="207" spans="58:66" s="87" customFormat="1" x14ac:dyDescent="0.2">
      <c r="BF207" s="90"/>
      <c r="BG207" s="90"/>
      <c r="BH207" s="90"/>
      <c r="BI207" s="90"/>
      <c r="BJ207" s="90"/>
      <c r="BK207" s="90"/>
      <c r="BL207" s="90"/>
      <c r="BM207" s="90"/>
      <c r="BN207" s="90"/>
    </row>
    <row r="208" spans="58:66" s="87" customFormat="1" x14ac:dyDescent="0.2">
      <c r="BF208" s="90"/>
      <c r="BG208" s="90"/>
      <c r="BH208" s="90"/>
      <c r="BI208" s="90"/>
      <c r="BJ208" s="90"/>
      <c r="BK208" s="90"/>
      <c r="BL208" s="90"/>
      <c r="BM208" s="90"/>
      <c r="BN208" s="90"/>
    </row>
    <row r="209" spans="58:66" s="87" customFormat="1" x14ac:dyDescent="0.2">
      <c r="BF209" s="90"/>
      <c r="BG209" s="90"/>
      <c r="BH209" s="90"/>
      <c r="BI209" s="90"/>
      <c r="BJ209" s="90"/>
      <c r="BK209" s="90"/>
      <c r="BL209" s="90"/>
      <c r="BM209" s="90"/>
      <c r="BN209" s="90"/>
    </row>
    <row r="210" spans="58:66" s="87" customFormat="1" x14ac:dyDescent="0.2">
      <c r="BF210" s="90"/>
      <c r="BG210" s="90"/>
      <c r="BH210" s="90"/>
      <c r="BI210" s="90"/>
      <c r="BJ210" s="90"/>
      <c r="BK210" s="90"/>
      <c r="BL210" s="90"/>
      <c r="BM210" s="90"/>
      <c r="BN210" s="90"/>
    </row>
    <row r="211" spans="58:66" s="87" customFormat="1" x14ac:dyDescent="0.2">
      <c r="BF211" s="90"/>
      <c r="BG211" s="90"/>
      <c r="BH211" s="90"/>
      <c r="BI211" s="90"/>
      <c r="BJ211" s="90"/>
      <c r="BK211" s="90"/>
      <c r="BL211" s="90"/>
      <c r="BM211" s="90"/>
      <c r="BN211" s="90"/>
    </row>
    <row r="212" spans="58:66" s="87" customFormat="1" x14ac:dyDescent="0.2">
      <c r="BF212" s="90"/>
      <c r="BG212" s="90"/>
      <c r="BH212" s="90"/>
      <c r="BI212" s="90"/>
      <c r="BJ212" s="90"/>
      <c r="BK212" s="90"/>
      <c r="BL212" s="90"/>
      <c r="BM212" s="90"/>
      <c r="BN212" s="90"/>
    </row>
    <row r="213" spans="58:66" s="87" customFormat="1" x14ac:dyDescent="0.2">
      <c r="BF213" s="90"/>
      <c r="BG213" s="90"/>
      <c r="BH213" s="90"/>
      <c r="BI213" s="90"/>
      <c r="BJ213" s="90"/>
      <c r="BK213" s="90"/>
      <c r="BL213" s="90"/>
      <c r="BM213" s="90"/>
      <c r="BN213" s="90"/>
    </row>
    <row r="214" spans="58:66" s="87" customFormat="1" x14ac:dyDescent="0.2">
      <c r="BF214" s="90"/>
      <c r="BG214" s="90"/>
      <c r="BH214" s="90"/>
      <c r="BI214" s="90"/>
      <c r="BJ214" s="90"/>
      <c r="BK214" s="90"/>
      <c r="BL214" s="90"/>
      <c r="BM214" s="90"/>
      <c r="BN214" s="90"/>
    </row>
    <row r="215" spans="58:66" s="87" customFormat="1" x14ac:dyDescent="0.2">
      <c r="BF215" s="90"/>
      <c r="BG215" s="90"/>
      <c r="BH215" s="90"/>
      <c r="BI215" s="90"/>
      <c r="BJ215" s="90"/>
      <c r="BK215" s="90"/>
      <c r="BL215" s="90"/>
      <c r="BM215" s="90"/>
      <c r="BN215" s="90"/>
    </row>
    <row r="216" spans="58:66" s="87" customFormat="1" x14ac:dyDescent="0.2">
      <c r="BF216" s="90"/>
      <c r="BG216" s="90"/>
      <c r="BH216" s="90"/>
      <c r="BI216" s="90"/>
      <c r="BJ216" s="90"/>
      <c r="BK216" s="90"/>
      <c r="BL216" s="90"/>
      <c r="BM216" s="90"/>
      <c r="BN216" s="90"/>
    </row>
    <row r="217" spans="58:66" s="87" customFormat="1" x14ac:dyDescent="0.2">
      <c r="BF217" s="90"/>
      <c r="BG217" s="90"/>
      <c r="BH217" s="90"/>
      <c r="BI217" s="90"/>
      <c r="BJ217" s="90"/>
      <c r="BK217" s="90"/>
      <c r="BL217" s="90"/>
      <c r="BM217" s="90"/>
      <c r="BN217" s="90"/>
    </row>
    <row r="218" spans="58:66" s="87" customFormat="1" x14ac:dyDescent="0.2">
      <c r="BF218" s="90"/>
      <c r="BG218" s="90"/>
      <c r="BH218" s="90"/>
      <c r="BI218" s="90"/>
      <c r="BJ218" s="90"/>
      <c r="BK218" s="90"/>
      <c r="BL218" s="90"/>
      <c r="BM218" s="90"/>
      <c r="BN218" s="90"/>
    </row>
    <row r="219" spans="58:66" s="87" customFormat="1" x14ac:dyDescent="0.2">
      <c r="BF219" s="90"/>
      <c r="BG219" s="90"/>
      <c r="BH219" s="90"/>
      <c r="BI219" s="90"/>
      <c r="BJ219" s="90"/>
      <c r="BK219" s="90"/>
      <c r="BL219" s="90"/>
      <c r="BM219" s="90"/>
      <c r="BN219" s="90"/>
    </row>
    <row r="220" spans="58:66" s="87" customFormat="1" x14ac:dyDescent="0.2">
      <c r="BF220" s="90"/>
      <c r="BG220" s="90"/>
      <c r="BH220" s="90"/>
      <c r="BI220" s="90"/>
      <c r="BJ220" s="90"/>
      <c r="BK220" s="90"/>
      <c r="BL220" s="90"/>
      <c r="BM220" s="90"/>
      <c r="BN220" s="90"/>
    </row>
    <row r="221" spans="58:66" s="87" customFormat="1" x14ac:dyDescent="0.2">
      <c r="BF221" s="90"/>
      <c r="BG221" s="90"/>
      <c r="BH221" s="90"/>
      <c r="BI221" s="90"/>
      <c r="BJ221" s="90"/>
      <c r="BK221" s="90"/>
      <c r="BL221" s="90"/>
      <c r="BM221" s="90"/>
      <c r="BN221" s="90"/>
    </row>
    <row r="222" spans="58:66" s="87" customFormat="1" x14ac:dyDescent="0.2">
      <c r="BF222" s="90"/>
      <c r="BG222" s="90"/>
      <c r="BH222" s="90"/>
      <c r="BI222" s="90"/>
      <c r="BJ222" s="90"/>
      <c r="BK222" s="90"/>
      <c r="BL222" s="90"/>
      <c r="BM222" s="90"/>
      <c r="BN222" s="90"/>
    </row>
    <row r="223" spans="58:66" s="87" customFormat="1" x14ac:dyDescent="0.2">
      <c r="BF223" s="90"/>
      <c r="BG223" s="90"/>
      <c r="BH223" s="90"/>
      <c r="BI223" s="90"/>
      <c r="BJ223" s="90"/>
      <c r="BK223" s="90"/>
      <c r="BL223" s="90"/>
      <c r="BM223" s="90"/>
      <c r="BN223" s="90"/>
    </row>
    <row r="224" spans="58:66" s="87" customFormat="1" x14ac:dyDescent="0.2">
      <c r="BF224" s="90"/>
      <c r="BG224" s="90"/>
      <c r="BH224" s="90"/>
      <c r="BI224" s="90"/>
      <c r="BJ224" s="90"/>
      <c r="BK224" s="90"/>
      <c r="BL224" s="90"/>
      <c r="BM224" s="90"/>
      <c r="BN224" s="90"/>
    </row>
    <row r="225" spans="58:66" s="87" customFormat="1" x14ac:dyDescent="0.2">
      <c r="BF225" s="90"/>
      <c r="BG225" s="90"/>
      <c r="BH225" s="90"/>
      <c r="BI225" s="90"/>
      <c r="BJ225" s="90"/>
      <c r="BK225" s="90"/>
      <c r="BL225" s="90"/>
      <c r="BM225" s="90"/>
      <c r="BN225" s="90"/>
    </row>
    <row r="226" spans="58:66" s="87" customFormat="1" x14ac:dyDescent="0.2">
      <c r="BF226" s="90"/>
      <c r="BG226" s="90"/>
      <c r="BH226" s="90"/>
      <c r="BI226" s="90"/>
      <c r="BJ226" s="90"/>
      <c r="BK226" s="90"/>
      <c r="BL226" s="90"/>
      <c r="BM226" s="90"/>
      <c r="BN226" s="90"/>
    </row>
    <row r="227" spans="58:66" s="87" customFormat="1" x14ac:dyDescent="0.2">
      <c r="BF227" s="90"/>
      <c r="BG227" s="90"/>
      <c r="BH227" s="90"/>
      <c r="BI227" s="90"/>
      <c r="BJ227" s="90"/>
      <c r="BK227" s="90"/>
      <c r="BL227" s="90"/>
      <c r="BM227" s="90"/>
      <c r="BN227" s="90"/>
    </row>
    <row r="228" spans="58:66" s="87" customFormat="1" x14ac:dyDescent="0.2">
      <c r="BF228" s="90"/>
      <c r="BG228" s="90"/>
      <c r="BH228" s="90"/>
      <c r="BI228" s="90"/>
      <c r="BJ228" s="90"/>
      <c r="BK228" s="90"/>
      <c r="BL228" s="90"/>
      <c r="BM228" s="90"/>
      <c r="BN228" s="90"/>
    </row>
    <row r="229" spans="58:66" s="87" customFormat="1" x14ac:dyDescent="0.2">
      <c r="BF229" s="90"/>
      <c r="BG229" s="90"/>
      <c r="BH229" s="90"/>
      <c r="BI229" s="90"/>
      <c r="BJ229" s="90"/>
      <c r="BK229" s="90"/>
      <c r="BL229" s="90"/>
      <c r="BM229" s="90"/>
      <c r="BN229" s="90"/>
    </row>
    <row r="230" spans="58:66" s="87" customFormat="1" x14ac:dyDescent="0.2">
      <c r="BF230" s="90"/>
      <c r="BG230" s="90"/>
      <c r="BH230" s="90"/>
      <c r="BI230" s="90"/>
      <c r="BJ230" s="90"/>
      <c r="BK230" s="90"/>
      <c r="BL230" s="90"/>
      <c r="BM230" s="90"/>
      <c r="BN230" s="90"/>
    </row>
    <row r="231" spans="58:66" s="87" customFormat="1" x14ac:dyDescent="0.2">
      <c r="BF231" s="90"/>
      <c r="BG231" s="90"/>
      <c r="BH231" s="90"/>
      <c r="BI231" s="90"/>
      <c r="BJ231" s="90"/>
      <c r="BK231" s="90"/>
      <c r="BL231" s="90"/>
      <c r="BM231" s="90"/>
      <c r="BN231" s="90"/>
    </row>
    <row r="232" spans="58:66" s="87" customFormat="1" x14ac:dyDescent="0.2">
      <c r="BF232" s="90"/>
      <c r="BG232" s="90"/>
      <c r="BH232" s="90"/>
      <c r="BI232" s="90"/>
      <c r="BJ232" s="90"/>
      <c r="BK232" s="90"/>
      <c r="BL232" s="90"/>
      <c r="BM232" s="90"/>
      <c r="BN232" s="90"/>
    </row>
    <row r="233" spans="58:66" s="87" customFormat="1" x14ac:dyDescent="0.2">
      <c r="BF233" s="90"/>
      <c r="BG233" s="90"/>
      <c r="BH233" s="90"/>
      <c r="BI233" s="90"/>
      <c r="BJ233" s="90"/>
      <c r="BK233" s="90"/>
      <c r="BL233" s="90"/>
      <c r="BM233" s="90"/>
      <c r="BN233" s="90"/>
    </row>
    <row r="234" spans="58:66" s="87" customFormat="1" x14ac:dyDescent="0.2">
      <c r="BF234" s="90"/>
      <c r="BG234" s="90"/>
      <c r="BH234" s="90"/>
      <c r="BI234" s="90"/>
      <c r="BJ234" s="90"/>
      <c r="BK234" s="90"/>
      <c r="BL234" s="90"/>
      <c r="BM234" s="90"/>
      <c r="BN234" s="90"/>
    </row>
    <row r="235" spans="58:66" s="87" customFormat="1" x14ac:dyDescent="0.2">
      <c r="BF235" s="90"/>
      <c r="BG235" s="90"/>
      <c r="BH235" s="90"/>
      <c r="BI235" s="90"/>
      <c r="BJ235" s="90"/>
      <c r="BK235" s="90"/>
      <c r="BL235" s="90"/>
      <c r="BM235" s="90"/>
      <c r="BN235" s="90"/>
    </row>
    <row r="236" spans="58:66" s="87" customFormat="1" x14ac:dyDescent="0.2">
      <c r="BF236" s="90"/>
      <c r="BG236" s="90"/>
      <c r="BH236" s="90"/>
      <c r="BI236" s="90"/>
      <c r="BJ236" s="90"/>
      <c r="BK236" s="90"/>
      <c r="BL236" s="90"/>
      <c r="BM236" s="90"/>
      <c r="BN236" s="90"/>
    </row>
    <row r="237" spans="58:66" s="87" customFormat="1" x14ac:dyDescent="0.2">
      <c r="BF237" s="90"/>
      <c r="BG237" s="90"/>
      <c r="BH237" s="90"/>
      <c r="BI237" s="90"/>
      <c r="BJ237" s="90"/>
      <c r="BK237" s="90"/>
      <c r="BL237" s="90"/>
      <c r="BM237" s="90"/>
      <c r="BN237" s="90"/>
    </row>
    <row r="238" spans="58:66" s="87" customFormat="1" x14ac:dyDescent="0.2">
      <c r="BF238" s="90"/>
      <c r="BG238" s="90"/>
      <c r="BH238" s="90"/>
      <c r="BI238" s="90"/>
      <c r="BJ238" s="90"/>
      <c r="BK238" s="90"/>
      <c r="BL238" s="90"/>
      <c r="BM238" s="90"/>
      <c r="BN238" s="90"/>
    </row>
    <row r="239" spans="58:66" s="87" customFormat="1" x14ac:dyDescent="0.2">
      <c r="BF239" s="90"/>
      <c r="BG239" s="90"/>
      <c r="BH239" s="90"/>
      <c r="BI239" s="90"/>
      <c r="BJ239" s="90"/>
      <c r="BK239" s="90"/>
      <c r="BL239" s="90"/>
      <c r="BM239" s="90"/>
      <c r="BN239" s="90"/>
    </row>
    <row r="240" spans="58:66" s="87" customFormat="1" x14ac:dyDescent="0.2">
      <c r="BF240" s="90"/>
      <c r="BG240" s="90"/>
      <c r="BH240" s="90"/>
      <c r="BI240" s="90"/>
      <c r="BJ240" s="90"/>
      <c r="BK240" s="90"/>
      <c r="BL240" s="90"/>
      <c r="BM240" s="90"/>
      <c r="BN240" s="90"/>
    </row>
    <row r="241" spans="58:66" s="87" customFormat="1" x14ac:dyDescent="0.2">
      <c r="BF241" s="90"/>
      <c r="BG241" s="90"/>
      <c r="BH241" s="90"/>
      <c r="BI241" s="90"/>
      <c r="BJ241" s="90"/>
      <c r="BK241" s="90"/>
      <c r="BL241" s="90"/>
      <c r="BM241" s="90"/>
      <c r="BN241" s="90"/>
    </row>
    <row r="242" spans="58:66" s="87" customFormat="1" x14ac:dyDescent="0.2">
      <c r="BF242" s="90"/>
      <c r="BG242" s="90"/>
      <c r="BH242" s="90"/>
      <c r="BI242" s="90"/>
      <c r="BJ242" s="90"/>
      <c r="BK242" s="90"/>
      <c r="BL242" s="90"/>
      <c r="BM242" s="90"/>
      <c r="BN242" s="90"/>
    </row>
    <row r="243" spans="58:66" s="87" customFormat="1" x14ac:dyDescent="0.2">
      <c r="BF243" s="90"/>
      <c r="BG243" s="90"/>
      <c r="BH243" s="90"/>
      <c r="BI243" s="90"/>
      <c r="BJ243" s="90"/>
      <c r="BK243" s="90"/>
      <c r="BL243" s="90"/>
      <c r="BM243" s="90"/>
      <c r="BN243" s="90"/>
    </row>
    <row r="244" spans="58:66" s="87" customFormat="1" x14ac:dyDescent="0.2">
      <c r="BF244" s="90"/>
      <c r="BG244" s="90"/>
      <c r="BH244" s="90"/>
      <c r="BI244" s="90"/>
      <c r="BJ244" s="90"/>
      <c r="BK244" s="90"/>
      <c r="BL244" s="90"/>
      <c r="BM244" s="90"/>
      <c r="BN244" s="90"/>
    </row>
    <row r="245" spans="58:66" s="87" customFormat="1" x14ac:dyDescent="0.2">
      <c r="BF245" s="90"/>
      <c r="BG245" s="90"/>
      <c r="BH245" s="90"/>
      <c r="BI245" s="90"/>
      <c r="BJ245" s="90"/>
      <c r="BK245" s="90"/>
      <c r="BL245" s="90"/>
      <c r="BM245" s="90"/>
      <c r="BN245" s="90"/>
    </row>
    <row r="246" spans="58:66" s="87" customFormat="1" x14ac:dyDescent="0.2">
      <c r="BF246" s="90"/>
      <c r="BG246" s="90"/>
      <c r="BH246" s="90"/>
      <c r="BI246" s="90"/>
      <c r="BJ246" s="90"/>
      <c r="BK246" s="90"/>
      <c r="BL246" s="90"/>
      <c r="BM246" s="90"/>
      <c r="BN246" s="90"/>
    </row>
    <row r="247" spans="58:66" s="87" customFormat="1" x14ac:dyDescent="0.2">
      <c r="BF247" s="90"/>
      <c r="BG247" s="90"/>
      <c r="BH247" s="90"/>
      <c r="BI247" s="90"/>
      <c r="BJ247" s="90"/>
      <c r="BK247" s="90"/>
      <c r="BL247" s="90"/>
      <c r="BM247" s="90"/>
      <c r="BN247" s="90"/>
    </row>
    <row r="248" spans="58:66" s="87" customFormat="1" x14ac:dyDescent="0.2">
      <c r="BF248" s="90"/>
      <c r="BG248" s="90"/>
      <c r="BH248" s="90"/>
      <c r="BI248" s="90"/>
      <c r="BJ248" s="90"/>
      <c r="BK248" s="90"/>
      <c r="BL248" s="90"/>
      <c r="BM248" s="90"/>
      <c r="BN248" s="90"/>
    </row>
    <row r="249" spans="58:66" s="87" customFormat="1" x14ac:dyDescent="0.2">
      <c r="BF249" s="90"/>
      <c r="BG249" s="90"/>
      <c r="BH249" s="90"/>
      <c r="BI249" s="90"/>
      <c r="BJ249" s="90"/>
      <c r="BK249" s="90"/>
      <c r="BL249" s="90"/>
      <c r="BM249" s="90"/>
      <c r="BN249" s="90"/>
    </row>
    <row r="250" spans="58:66" s="87" customFormat="1" x14ac:dyDescent="0.2">
      <c r="BF250" s="90"/>
      <c r="BG250" s="90"/>
      <c r="BH250" s="90"/>
      <c r="BI250" s="90"/>
      <c r="BJ250" s="90"/>
      <c r="BK250" s="90"/>
      <c r="BL250" s="90"/>
      <c r="BM250" s="90"/>
      <c r="BN250" s="90"/>
    </row>
    <row r="251" spans="58:66" s="87" customFormat="1" x14ac:dyDescent="0.2">
      <c r="BF251" s="90"/>
      <c r="BG251" s="90"/>
      <c r="BH251" s="90"/>
      <c r="BI251" s="90"/>
      <c r="BJ251" s="90"/>
      <c r="BK251" s="90"/>
      <c r="BL251" s="90"/>
      <c r="BM251" s="90"/>
      <c r="BN251" s="90"/>
    </row>
    <row r="252" spans="58:66" s="87" customFormat="1" x14ac:dyDescent="0.2">
      <c r="BF252" s="90"/>
      <c r="BG252" s="90"/>
      <c r="BH252" s="90"/>
      <c r="BI252" s="90"/>
      <c r="BJ252" s="90"/>
      <c r="BK252" s="90"/>
      <c r="BL252" s="90"/>
      <c r="BM252" s="90"/>
      <c r="BN252" s="90"/>
    </row>
    <row r="253" spans="58:66" s="87" customFormat="1" x14ac:dyDescent="0.2">
      <c r="BF253" s="90"/>
      <c r="BG253" s="90"/>
      <c r="BH253" s="90"/>
      <c r="BI253" s="90"/>
      <c r="BJ253" s="90"/>
      <c r="BK253" s="90"/>
      <c r="BL253" s="90"/>
      <c r="BM253" s="90"/>
      <c r="BN253" s="90"/>
    </row>
    <row r="254" spans="58:66" s="87" customFormat="1" x14ac:dyDescent="0.2">
      <c r="BF254" s="90"/>
      <c r="BG254" s="90"/>
      <c r="BH254" s="90"/>
      <c r="BI254" s="90"/>
      <c r="BJ254" s="90"/>
      <c r="BK254" s="90"/>
      <c r="BL254" s="90"/>
      <c r="BM254" s="90"/>
      <c r="BN254" s="90"/>
    </row>
    <row r="255" spans="58:66" s="87" customFormat="1" x14ac:dyDescent="0.2">
      <c r="BF255" s="90"/>
      <c r="BG255" s="90"/>
      <c r="BH255" s="90"/>
      <c r="BI255" s="90"/>
      <c r="BJ255" s="90"/>
      <c r="BK255" s="90"/>
      <c r="BL255" s="90"/>
      <c r="BM255" s="90"/>
      <c r="BN255" s="90"/>
    </row>
    <row r="256" spans="58:66" s="87" customFormat="1" x14ac:dyDescent="0.2">
      <c r="BF256" s="90"/>
      <c r="BG256" s="90"/>
      <c r="BH256" s="90"/>
      <c r="BI256" s="90"/>
      <c r="BJ256" s="90"/>
      <c r="BK256" s="90"/>
      <c r="BL256" s="90"/>
      <c r="BM256" s="90"/>
      <c r="BN256" s="90"/>
    </row>
    <row r="257" spans="58:66" s="87" customFormat="1" x14ac:dyDescent="0.2">
      <c r="BF257" s="90"/>
      <c r="BG257" s="90"/>
      <c r="BH257" s="90"/>
      <c r="BI257" s="90"/>
      <c r="BJ257" s="90"/>
      <c r="BK257" s="90"/>
      <c r="BL257" s="90"/>
      <c r="BM257" s="90"/>
      <c r="BN257" s="90"/>
    </row>
    <row r="258" spans="58:66" s="87" customFormat="1" x14ac:dyDescent="0.2">
      <c r="BF258" s="90"/>
      <c r="BG258" s="90"/>
      <c r="BH258" s="90"/>
      <c r="BI258" s="90"/>
      <c r="BJ258" s="90"/>
      <c r="BK258" s="90"/>
      <c r="BL258" s="90"/>
      <c r="BM258" s="90"/>
      <c r="BN258" s="90"/>
    </row>
    <row r="259" spans="58:66" s="87" customFormat="1" x14ac:dyDescent="0.2">
      <c r="BF259" s="90"/>
      <c r="BG259" s="90"/>
      <c r="BH259" s="90"/>
      <c r="BI259" s="90"/>
      <c r="BJ259" s="90"/>
      <c r="BK259" s="90"/>
      <c r="BL259" s="90"/>
      <c r="BM259" s="90"/>
      <c r="BN259" s="90"/>
    </row>
    <row r="260" spans="58:66" s="87" customFormat="1" x14ac:dyDescent="0.2">
      <c r="BF260" s="90"/>
      <c r="BG260" s="90"/>
      <c r="BH260" s="90"/>
      <c r="BI260" s="90"/>
      <c r="BJ260" s="90"/>
      <c r="BK260" s="90"/>
      <c r="BL260" s="90"/>
      <c r="BM260" s="90"/>
      <c r="BN260" s="90"/>
    </row>
    <row r="261" spans="58:66" s="87" customFormat="1" x14ac:dyDescent="0.2">
      <c r="BF261" s="90"/>
      <c r="BG261" s="90"/>
      <c r="BH261" s="90"/>
      <c r="BI261" s="90"/>
      <c r="BJ261" s="90"/>
      <c r="BK261" s="90"/>
      <c r="BL261" s="90"/>
      <c r="BM261" s="90"/>
      <c r="BN261" s="90"/>
    </row>
    <row r="262" spans="58:66" s="87" customFormat="1" x14ac:dyDescent="0.2">
      <c r="BF262" s="90"/>
      <c r="BG262" s="90"/>
      <c r="BH262" s="90"/>
      <c r="BI262" s="90"/>
      <c r="BJ262" s="90"/>
      <c r="BK262" s="90"/>
      <c r="BL262" s="90"/>
      <c r="BM262" s="90"/>
      <c r="BN262" s="90"/>
    </row>
    <row r="263" spans="58:66" s="87" customFormat="1" x14ac:dyDescent="0.2">
      <c r="BF263" s="90"/>
      <c r="BG263" s="90"/>
      <c r="BH263" s="90"/>
      <c r="BI263" s="90"/>
      <c r="BJ263" s="90"/>
      <c r="BK263" s="90"/>
      <c r="BL263" s="90"/>
      <c r="BM263" s="90"/>
      <c r="BN263" s="90"/>
    </row>
    <row r="264" spans="58:66" s="87" customFormat="1" x14ac:dyDescent="0.2">
      <c r="BF264" s="90"/>
      <c r="BG264" s="90"/>
      <c r="BH264" s="90"/>
      <c r="BI264" s="90"/>
      <c r="BJ264" s="90"/>
      <c r="BK264" s="90"/>
      <c r="BL264" s="90"/>
      <c r="BM264" s="90"/>
      <c r="BN264" s="90"/>
    </row>
    <row r="265" spans="58:66" s="87" customFormat="1" x14ac:dyDescent="0.2">
      <c r="BF265" s="90"/>
      <c r="BG265" s="90"/>
      <c r="BH265" s="90"/>
      <c r="BI265" s="90"/>
      <c r="BJ265" s="90"/>
      <c r="BK265" s="90"/>
      <c r="BL265" s="90"/>
      <c r="BM265" s="90"/>
      <c r="BN265" s="90"/>
    </row>
    <row r="266" spans="58:66" s="87" customFormat="1" x14ac:dyDescent="0.2">
      <c r="BF266" s="90"/>
      <c r="BG266" s="90"/>
      <c r="BH266" s="90"/>
      <c r="BI266" s="90"/>
      <c r="BJ266" s="90"/>
      <c r="BK266" s="90"/>
      <c r="BL266" s="90"/>
      <c r="BM266" s="90"/>
      <c r="BN266" s="90"/>
    </row>
    <row r="267" spans="58:66" s="87" customFormat="1" x14ac:dyDescent="0.2">
      <c r="BF267" s="90"/>
      <c r="BG267" s="90"/>
      <c r="BH267" s="90"/>
      <c r="BI267" s="90"/>
      <c r="BJ267" s="90"/>
      <c r="BK267" s="90"/>
      <c r="BL267" s="90"/>
      <c r="BM267" s="90"/>
      <c r="BN267" s="90"/>
    </row>
    <row r="268" spans="58:66" s="87" customFormat="1" x14ac:dyDescent="0.2">
      <c r="BF268" s="90"/>
      <c r="BG268" s="90"/>
      <c r="BH268" s="90"/>
      <c r="BI268" s="90"/>
      <c r="BJ268" s="90"/>
      <c r="BK268" s="90"/>
      <c r="BL268" s="90"/>
      <c r="BM268" s="90"/>
      <c r="BN268" s="90"/>
    </row>
    <row r="269" spans="58:66" s="87" customFormat="1" x14ac:dyDescent="0.2">
      <c r="BF269" s="90"/>
      <c r="BG269" s="90"/>
      <c r="BH269" s="90"/>
      <c r="BI269" s="90"/>
      <c r="BJ269" s="90"/>
      <c r="BK269" s="90"/>
      <c r="BL269" s="90"/>
      <c r="BM269" s="90"/>
      <c r="BN269" s="90"/>
    </row>
    <row r="270" spans="58:66" s="87" customFormat="1" x14ac:dyDescent="0.2">
      <c r="BF270" s="90"/>
      <c r="BG270" s="90"/>
      <c r="BH270" s="90"/>
      <c r="BI270" s="90"/>
      <c r="BJ270" s="90"/>
      <c r="BK270" s="90"/>
      <c r="BL270" s="90"/>
      <c r="BM270" s="90"/>
      <c r="BN270" s="90"/>
    </row>
    <row r="271" spans="58:66" s="87" customFormat="1" x14ac:dyDescent="0.2">
      <c r="BF271" s="90"/>
      <c r="BG271" s="90"/>
      <c r="BH271" s="90"/>
      <c r="BI271" s="90"/>
      <c r="BJ271" s="90"/>
      <c r="BK271" s="90"/>
      <c r="BL271" s="90"/>
      <c r="BM271" s="90"/>
      <c r="BN271" s="90"/>
    </row>
    <row r="272" spans="58:66" s="87" customFormat="1" x14ac:dyDescent="0.2">
      <c r="BF272" s="90"/>
      <c r="BG272" s="90"/>
      <c r="BH272" s="90"/>
      <c r="BI272" s="90"/>
      <c r="BJ272" s="90"/>
      <c r="BK272" s="90"/>
      <c r="BL272" s="90"/>
      <c r="BM272" s="90"/>
      <c r="BN272" s="90"/>
    </row>
    <row r="273" spans="58:66" s="87" customFormat="1" x14ac:dyDescent="0.2">
      <c r="BF273" s="90"/>
      <c r="BG273" s="90"/>
      <c r="BH273" s="90"/>
      <c r="BI273" s="90"/>
      <c r="BJ273" s="90"/>
      <c r="BK273" s="90"/>
      <c r="BL273" s="90"/>
      <c r="BM273" s="90"/>
      <c r="BN273" s="90"/>
    </row>
    <row r="274" spans="58:66" s="87" customFormat="1" x14ac:dyDescent="0.2">
      <c r="BF274" s="90"/>
      <c r="BG274" s="90"/>
      <c r="BH274" s="90"/>
      <c r="BI274" s="90"/>
      <c r="BJ274" s="90"/>
      <c r="BK274" s="90"/>
      <c r="BL274" s="90"/>
      <c r="BM274" s="90"/>
      <c r="BN274" s="90"/>
    </row>
    <row r="275" spans="58:66" s="87" customFormat="1" x14ac:dyDescent="0.2">
      <c r="BF275" s="90"/>
      <c r="BG275" s="90"/>
      <c r="BH275" s="90"/>
      <c r="BI275" s="90"/>
      <c r="BJ275" s="90"/>
      <c r="BK275" s="90"/>
      <c r="BL275" s="90"/>
      <c r="BM275" s="90"/>
      <c r="BN275" s="90"/>
    </row>
    <row r="276" spans="58:66" s="87" customFormat="1" x14ac:dyDescent="0.2">
      <c r="BF276" s="90"/>
      <c r="BG276" s="90"/>
      <c r="BH276" s="90"/>
      <c r="BI276" s="90"/>
      <c r="BJ276" s="90"/>
      <c r="BK276" s="90"/>
      <c r="BL276" s="90"/>
      <c r="BM276" s="90"/>
      <c r="BN276" s="90"/>
    </row>
    <row r="277" spans="58:66" s="87" customFormat="1" x14ac:dyDescent="0.2">
      <c r="BF277" s="90"/>
      <c r="BG277" s="90"/>
      <c r="BH277" s="90"/>
      <c r="BI277" s="90"/>
      <c r="BJ277" s="90"/>
      <c r="BK277" s="90"/>
      <c r="BL277" s="90"/>
      <c r="BM277" s="90"/>
      <c r="BN277" s="90"/>
    </row>
    <row r="278" spans="58:66" s="87" customFormat="1" x14ac:dyDescent="0.2">
      <c r="BF278" s="90"/>
      <c r="BG278" s="90"/>
      <c r="BH278" s="90"/>
      <c r="BI278" s="90"/>
      <c r="BJ278" s="90"/>
      <c r="BK278" s="90"/>
      <c r="BL278" s="90"/>
      <c r="BM278" s="90"/>
      <c r="BN278" s="90"/>
    </row>
    <row r="279" spans="58:66" s="87" customFormat="1" x14ac:dyDescent="0.2">
      <c r="BF279" s="90"/>
      <c r="BG279" s="90"/>
      <c r="BH279" s="90"/>
      <c r="BI279" s="90"/>
      <c r="BJ279" s="90"/>
      <c r="BK279" s="90"/>
      <c r="BL279" s="90"/>
      <c r="BM279" s="90"/>
      <c r="BN279" s="90"/>
    </row>
    <row r="280" spans="58:66" s="87" customFormat="1" x14ac:dyDescent="0.2">
      <c r="BF280" s="90"/>
      <c r="BG280" s="90"/>
      <c r="BH280" s="90"/>
      <c r="BI280" s="90"/>
      <c r="BJ280" s="90"/>
      <c r="BK280" s="90"/>
      <c r="BL280" s="90"/>
      <c r="BM280" s="90"/>
      <c r="BN280" s="90"/>
    </row>
    <row r="281" spans="58:66" s="87" customFormat="1" x14ac:dyDescent="0.2">
      <c r="BF281" s="90"/>
      <c r="BG281" s="90"/>
      <c r="BH281" s="90"/>
      <c r="BI281" s="90"/>
      <c r="BJ281" s="90"/>
      <c r="BK281" s="90"/>
      <c r="BL281" s="90"/>
      <c r="BM281" s="90"/>
      <c r="BN281" s="90"/>
    </row>
    <row r="282" spans="58:66" s="87" customFormat="1" x14ac:dyDescent="0.2">
      <c r="BF282" s="90"/>
      <c r="BG282" s="90"/>
      <c r="BH282" s="90"/>
      <c r="BI282" s="90"/>
      <c r="BJ282" s="90"/>
      <c r="BK282" s="90"/>
      <c r="BL282" s="90"/>
      <c r="BM282" s="90"/>
      <c r="BN282" s="90"/>
    </row>
    <row r="283" spans="58:66" s="87" customFormat="1" x14ac:dyDescent="0.2">
      <c r="BF283" s="90"/>
      <c r="BG283" s="90"/>
      <c r="BH283" s="90"/>
      <c r="BI283" s="90"/>
      <c r="BJ283" s="90"/>
      <c r="BK283" s="90"/>
      <c r="BL283" s="90"/>
      <c r="BM283" s="90"/>
      <c r="BN283" s="90"/>
    </row>
    <row r="284" spans="58:66" s="87" customFormat="1" x14ac:dyDescent="0.2">
      <c r="BF284" s="90"/>
      <c r="BG284" s="90"/>
      <c r="BH284" s="90"/>
      <c r="BI284" s="90"/>
      <c r="BJ284" s="90"/>
      <c r="BK284" s="90"/>
      <c r="BL284" s="90"/>
      <c r="BM284" s="90"/>
      <c r="BN284" s="90"/>
    </row>
    <row r="285" spans="58:66" s="87" customFormat="1" x14ac:dyDescent="0.2">
      <c r="BF285" s="90"/>
      <c r="BG285" s="90"/>
      <c r="BH285" s="90"/>
      <c r="BI285" s="90"/>
      <c r="BJ285" s="90"/>
      <c r="BK285" s="90"/>
      <c r="BL285" s="90"/>
      <c r="BM285" s="90"/>
      <c r="BN285" s="90"/>
    </row>
    <row r="286" spans="58:66" s="87" customFormat="1" x14ac:dyDescent="0.2">
      <c r="BF286" s="90"/>
      <c r="BG286" s="90"/>
      <c r="BH286" s="90"/>
      <c r="BI286" s="90"/>
      <c r="BJ286" s="90"/>
      <c r="BK286" s="90"/>
      <c r="BL286" s="90"/>
      <c r="BM286" s="90"/>
      <c r="BN286" s="90"/>
    </row>
    <row r="287" spans="58:66" s="87" customFormat="1" x14ac:dyDescent="0.2">
      <c r="BF287" s="90"/>
      <c r="BG287" s="90"/>
      <c r="BH287" s="90"/>
      <c r="BI287" s="90"/>
      <c r="BJ287" s="90"/>
      <c r="BK287" s="90"/>
      <c r="BL287" s="90"/>
      <c r="BM287" s="90"/>
      <c r="BN287" s="90"/>
    </row>
    <row r="288" spans="58:66" s="87" customFormat="1" x14ac:dyDescent="0.2">
      <c r="BF288" s="90"/>
      <c r="BG288" s="90"/>
      <c r="BH288" s="90"/>
      <c r="BI288" s="90"/>
      <c r="BJ288" s="90"/>
      <c r="BK288" s="90"/>
      <c r="BL288" s="90"/>
      <c r="BM288" s="90"/>
      <c r="BN288" s="90"/>
    </row>
    <row r="289" spans="58:66" s="87" customFormat="1" x14ac:dyDescent="0.2">
      <c r="BF289" s="90"/>
      <c r="BG289" s="90"/>
      <c r="BH289" s="90"/>
      <c r="BI289" s="90"/>
      <c r="BJ289" s="90"/>
      <c r="BK289" s="90"/>
      <c r="BL289" s="90"/>
      <c r="BM289" s="90"/>
      <c r="BN289" s="90"/>
    </row>
    <row r="290" spans="58:66" s="87" customFormat="1" x14ac:dyDescent="0.2">
      <c r="BF290" s="90"/>
      <c r="BG290" s="90"/>
      <c r="BH290" s="90"/>
      <c r="BI290" s="90"/>
      <c r="BJ290" s="90"/>
      <c r="BK290" s="90"/>
      <c r="BL290" s="90"/>
      <c r="BM290" s="90"/>
      <c r="BN290" s="90"/>
    </row>
    <row r="291" spans="58:66" s="87" customFormat="1" x14ac:dyDescent="0.2">
      <c r="BF291" s="90"/>
      <c r="BG291" s="90"/>
      <c r="BH291" s="90"/>
      <c r="BI291" s="90"/>
      <c r="BJ291" s="90"/>
      <c r="BK291" s="90"/>
      <c r="BL291" s="90"/>
      <c r="BM291" s="90"/>
      <c r="BN291" s="90"/>
    </row>
    <row r="292" spans="58:66" s="87" customFormat="1" x14ac:dyDescent="0.2">
      <c r="BF292" s="90"/>
      <c r="BG292" s="90"/>
      <c r="BH292" s="90"/>
      <c r="BI292" s="90"/>
      <c r="BJ292" s="90"/>
      <c r="BK292" s="90"/>
      <c r="BL292" s="90"/>
      <c r="BM292" s="90"/>
      <c r="BN292" s="90"/>
    </row>
    <row r="293" spans="58:66" s="87" customFormat="1" x14ac:dyDescent="0.2">
      <c r="BF293" s="90"/>
      <c r="BG293" s="90"/>
      <c r="BH293" s="90"/>
      <c r="BI293" s="90"/>
      <c r="BJ293" s="90"/>
      <c r="BK293" s="90"/>
      <c r="BL293" s="90"/>
      <c r="BM293" s="90"/>
      <c r="BN293" s="90"/>
    </row>
    <row r="294" spans="58:66" s="87" customFormat="1" x14ac:dyDescent="0.2">
      <c r="BF294" s="90"/>
      <c r="BG294" s="90"/>
      <c r="BH294" s="90"/>
      <c r="BI294" s="90"/>
      <c r="BJ294" s="90"/>
      <c r="BK294" s="90"/>
      <c r="BL294" s="90"/>
      <c r="BM294" s="90"/>
      <c r="BN294" s="90"/>
    </row>
    <row r="295" spans="58:66" s="87" customFormat="1" x14ac:dyDescent="0.2">
      <c r="BF295" s="90"/>
      <c r="BG295" s="90"/>
      <c r="BH295" s="90"/>
      <c r="BI295" s="90"/>
      <c r="BJ295" s="90"/>
      <c r="BK295" s="90"/>
      <c r="BL295" s="90"/>
      <c r="BM295" s="90"/>
      <c r="BN295" s="90"/>
    </row>
    <row r="296" spans="58:66" s="87" customFormat="1" x14ac:dyDescent="0.2">
      <c r="BF296" s="90"/>
      <c r="BG296" s="90"/>
      <c r="BH296" s="90"/>
      <c r="BI296" s="90"/>
      <c r="BJ296" s="90"/>
      <c r="BK296" s="90"/>
      <c r="BL296" s="90"/>
      <c r="BM296" s="90"/>
      <c r="BN296" s="90"/>
    </row>
    <row r="297" spans="58:66" s="87" customFormat="1" x14ac:dyDescent="0.2">
      <c r="BF297" s="90"/>
      <c r="BG297" s="90"/>
      <c r="BH297" s="90"/>
      <c r="BI297" s="90"/>
      <c r="BJ297" s="90"/>
      <c r="BK297" s="90"/>
      <c r="BL297" s="90"/>
      <c r="BM297" s="90"/>
      <c r="BN297" s="90"/>
    </row>
    <row r="298" spans="58:66" s="87" customFormat="1" x14ac:dyDescent="0.2">
      <c r="BF298" s="90"/>
      <c r="BG298" s="90"/>
      <c r="BH298" s="90"/>
      <c r="BI298" s="90"/>
      <c r="BJ298" s="90"/>
      <c r="BK298" s="90"/>
      <c r="BL298" s="90"/>
      <c r="BM298" s="90"/>
      <c r="BN298" s="90"/>
    </row>
    <row r="299" spans="58:66" s="87" customFormat="1" x14ac:dyDescent="0.2">
      <c r="BF299" s="90"/>
      <c r="BG299" s="90"/>
      <c r="BH299" s="90"/>
      <c r="BI299" s="90"/>
      <c r="BJ299" s="90"/>
      <c r="BK299" s="90"/>
      <c r="BL299" s="90"/>
      <c r="BM299" s="90"/>
      <c r="BN299" s="90"/>
    </row>
    <row r="300" spans="58:66" s="87" customFormat="1" x14ac:dyDescent="0.2">
      <c r="BF300" s="90"/>
      <c r="BG300" s="90"/>
      <c r="BH300" s="90"/>
      <c r="BI300" s="90"/>
      <c r="BJ300" s="90"/>
      <c r="BK300" s="90"/>
      <c r="BL300" s="90"/>
      <c r="BM300" s="90"/>
      <c r="BN300" s="90"/>
    </row>
    <row r="301" spans="58:66" s="87" customFormat="1" x14ac:dyDescent="0.2">
      <c r="BF301" s="90"/>
      <c r="BG301" s="90"/>
      <c r="BH301" s="90"/>
      <c r="BI301" s="90"/>
      <c r="BJ301" s="90"/>
      <c r="BK301" s="90"/>
      <c r="BL301" s="90"/>
      <c r="BM301" s="90"/>
      <c r="BN301" s="90"/>
    </row>
    <row r="302" spans="58:66" s="87" customFormat="1" x14ac:dyDescent="0.2">
      <c r="BF302" s="90"/>
      <c r="BG302" s="90"/>
      <c r="BH302" s="90"/>
      <c r="BI302" s="90"/>
      <c r="BJ302" s="90"/>
      <c r="BK302" s="90"/>
      <c r="BL302" s="90"/>
      <c r="BM302" s="90"/>
      <c r="BN302" s="90"/>
    </row>
    <row r="303" spans="58:66" s="87" customFormat="1" x14ac:dyDescent="0.2">
      <c r="BF303" s="90"/>
      <c r="BG303" s="90"/>
      <c r="BH303" s="90"/>
      <c r="BI303" s="90"/>
      <c r="BJ303" s="90"/>
      <c r="BK303" s="90"/>
      <c r="BL303" s="90"/>
      <c r="BM303" s="90"/>
      <c r="BN303" s="90"/>
    </row>
    <row r="304" spans="58:66" s="87" customFormat="1" x14ac:dyDescent="0.2">
      <c r="BF304" s="90"/>
      <c r="BG304" s="90"/>
      <c r="BH304" s="90"/>
      <c r="BI304" s="90"/>
      <c r="BJ304" s="90"/>
      <c r="BK304" s="90"/>
      <c r="BL304" s="90"/>
      <c r="BM304" s="90"/>
      <c r="BN304" s="90"/>
    </row>
    <row r="305" spans="58:66" s="87" customFormat="1" x14ac:dyDescent="0.2">
      <c r="BF305" s="90"/>
      <c r="BG305" s="90"/>
      <c r="BH305" s="90"/>
      <c r="BI305" s="90"/>
      <c r="BJ305" s="90"/>
      <c r="BK305" s="90"/>
      <c r="BL305" s="90"/>
      <c r="BM305" s="90"/>
      <c r="BN305" s="90"/>
    </row>
    <row r="306" spans="58:66" s="87" customFormat="1" x14ac:dyDescent="0.2">
      <c r="BF306" s="90"/>
      <c r="BG306" s="90"/>
      <c r="BH306" s="90"/>
      <c r="BI306" s="90"/>
      <c r="BJ306" s="90"/>
      <c r="BK306" s="90"/>
      <c r="BL306" s="90"/>
      <c r="BM306" s="90"/>
      <c r="BN306" s="90"/>
    </row>
    <row r="307" spans="58:66" s="87" customFormat="1" x14ac:dyDescent="0.2">
      <c r="BF307" s="90"/>
      <c r="BG307" s="90"/>
      <c r="BH307" s="90"/>
      <c r="BI307" s="90"/>
      <c r="BJ307" s="90"/>
      <c r="BK307" s="90"/>
      <c r="BL307" s="90"/>
      <c r="BM307" s="90"/>
      <c r="BN307" s="90"/>
    </row>
    <row r="308" spans="58:66" s="87" customFormat="1" x14ac:dyDescent="0.2">
      <c r="BF308" s="90"/>
      <c r="BG308" s="90"/>
      <c r="BH308" s="90"/>
      <c r="BI308" s="90"/>
      <c r="BJ308" s="90"/>
      <c r="BK308" s="90"/>
      <c r="BL308" s="90"/>
      <c r="BM308" s="90"/>
      <c r="BN308" s="90"/>
    </row>
    <row r="309" spans="58:66" s="87" customFormat="1" x14ac:dyDescent="0.2">
      <c r="BF309" s="90"/>
      <c r="BG309" s="90"/>
      <c r="BH309" s="90"/>
      <c r="BI309" s="90"/>
      <c r="BJ309" s="90"/>
      <c r="BK309" s="90"/>
      <c r="BL309" s="90"/>
      <c r="BM309" s="90"/>
      <c r="BN309" s="90"/>
    </row>
    <row r="310" spans="58:66" s="87" customFormat="1" x14ac:dyDescent="0.2">
      <c r="BF310" s="90"/>
      <c r="BG310" s="90"/>
      <c r="BH310" s="90"/>
      <c r="BI310" s="90"/>
      <c r="BJ310" s="90"/>
      <c r="BK310" s="90"/>
      <c r="BL310" s="90"/>
      <c r="BM310" s="90"/>
      <c r="BN310" s="90"/>
    </row>
    <row r="311" spans="58:66" s="87" customFormat="1" x14ac:dyDescent="0.2">
      <c r="BF311" s="90"/>
      <c r="BG311" s="90"/>
      <c r="BH311" s="90"/>
      <c r="BI311" s="90"/>
      <c r="BJ311" s="90"/>
      <c r="BK311" s="90"/>
      <c r="BL311" s="90"/>
      <c r="BM311" s="90"/>
      <c r="BN311" s="90"/>
    </row>
    <row r="312" spans="58:66" s="87" customFormat="1" x14ac:dyDescent="0.2">
      <c r="BF312" s="90"/>
      <c r="BG312" s="90"/>
      <c r="BH312" s="90"/>
      <c r="BI312" s="90"/>
      <c r="BJ312" s="90"/>
      <c r="BK312" s="90"/>
      <c r="BL312" s="90"/>
      <c r="BM312" s="90"/>
      <c r="BN312" s="90"/>
    </row>
    <row r="313" spans="58:66" s="87" customFormat="1" x14ac:dyDescent="0.2">
      <c r="BF313" s="90"/>
      <c r="BG313" s="90"/>
      <c r="BH313" s="90"/>
      <c r="BI313" s="90"/>
      <c r="BJ313" s="90"/>
      <c r="BK313" s="90"/>
      <c r="BL313" s="90"/>
      <c r="BM313" s="90"/>
      <c r="BN313" s="90"/>
    </row>
    <row r="314" spans="58:66" s="87" customFormat="1" x14ac:dyDescent="0.2">
      <c r="BF314" s="90"/>
      <c r="BG314" s="90"/>
      <c r="BH314" s="90"/>
      <c r="BI314" s="90"/>
      <c r="BJ314" s="90"/>
      <c r="BK314" s="90"/>
      <c r="BL314" s="90"/>
      <c r="BM314" s="90"/>
      <c r="BN314" s="90"/>
    </row>
    <row r="315" spans="58:66" s="87" customFormat="1" x14ac:dyDescent="0.2">
      <c r="BF315" s="90"/>
      <c r="BG315" s="90"/>
      <c r="BH315" s="90"/>
      <c r="BI315" s="90"/>
      <c r="BJ315" s="90"/>
      <c r="BK315" s="90"/>
      <c r="BL315" s="90"/>
      <c r="BM315" s="90"/>
      <c r="BN315" s="90"/>
    </row>
    <row r="316" spans="58:66" s="87" customFormat="1" x14ac:dyDescent="0.2">
      <c r="BF316" s="90"/>
      <c r="BG316" s="90"/>
      <c r="BH316" s="90"/>
      <c r="BI316" s="90"/>
      <c r="BJ316" s="90"/>
      <c r="BK316" s="90"/>
      <c r="BL316" s="90"/>
      <c r="BM316" s="90"/>
      <c r="BN316" s="90"/>
    </row>
    <row r="317" spans="58:66" s="87" customFormat="1" x14ac:dyDescent="0.2">
      <c r="BF317" s="90"/>
      <c r="BG317" s="90"/>
      <c r="BH317" s="90"/>
      <c r="BI317" s="90"/>
      <c r="BJ317" s="90"/>
      <c r="BK317" s="90"/>
      <c r="BL317" s="90"/>
      <c r="BM317" s="90"/>
      <c r="BN317" s="90"/>
    </row>
    <row r="318" spans="58:66" s="87" customFormat="1" x14ac:dyDescent="0.2">
      <c r="BF318" s="90"/>
      <c r="BG318" s="90"/>
      <c r="BH318" s="90"/>
      <c r="BI318" s="90"/>
      <c r="BJ318" s="90"/>
      <c r="BK318" s="90"/>
      <c r="BL318" s="90"/>
      <c r="BM318" s="90"/>
      <c r="BN318" s="90"/>
    </row>
    <row r="319" spans="58:66" s="87" customFormat="1" x14ac:dyDescent="0.2">
      <c r="BF319" s="90"/>
      <c r="BG319" s="90"/>
      <c r="BH319" s="90"/>
      <c r="BI319" s="90"/>
      <c r="BJ319" s="90"/>
      <c r="BK319" s="90"/>
      <c r="BL319" s="90"/>
      <c r="BM319" s="90"/>
      <c r="BN319" s="90"/>
    </row>
    <row r="320" spans="58:66" s="87" customFormat="1" x14ac:dyDescent="0.2">
      <c r="BF320" s="90"/>
      <c r="BG320" s="90"/>
      <c r="BH320" s="90"/>
      <c r="BI320" s="90"/>
      <c r="BJ320" s="90"/>
      <c r="BK320" s="90"/>
      <c r="BL320" s="90"/>
      <c r="BM320" s="90"/>
      <c r="BN320" s="90"/>
    </row>
    <row r="321" spans="58:66" s="87" customFormat="1" x14ac:dyDescent="0.2">
      <c r="BF321" s="90"/>
      <c r="BG321" s="90"/>
      <c r="BH321" s="90"/>
      <c r="BI321" s="90"/>
      <c r="BJ321" s="90"/>
      <c r="BK321" s="90"/>
      <c r="BL321" s="90"/>
      <c r="BM321" s="90"/>
      <c r="BN321" s="90"/>
    </row>
    <row r="322" spans="58:66" s="87" customFormat="1" x14ac:dyDescent="0.2">
      <c r="BF322" s="90"/>
      <c r="BG322" s="90"/>
      <c r="BH322" s="90"/>
      <c r="BI322" s="90"/>
      <c r="BJ322" s="90"/>
      <c r="BK322" s="90"/>
      <c r="BL322" s="90"/>
      <c r="BM322" s="90"/>
      <c r="BN322" s="90"/>
    </row>
    <row r="323" spans="58:66" s="87" customFormat="1" x14ac:dyDescent="0.2">
      <c r="BF323" s="90"/>
      <c r="BG323" s="90"/>
      <c r="BH323" s="90"/>
      <c r="BI323" s="90"/>
      <c r="BJ323" s="90"/>
      <c r="BK323" s="90"/>
      <c r="BL323" s="90"/>
      <c r="BM323" s="90"/>
      <c r="BN323" s="90"/>
    </row>
    <row r="324" spans="58:66" s="87" customFormat="1" x14ac:dyDescent="0.2">
      <c r="BF324" s="90"/>
      <c r="BG324" s="90"/>
      <c r="BH324" s="90"/>
      <c r="BI324" s="90"/>
      <c r="BJ324" s="90"/>
      <c r="BK324" s="90"/>
      <c r="BL324" s="90"/>
      <c r="BM324" s="90"/>
      <c r="BN324" s="90"/>
    </row>
    <row r="325" spans="58:66" s="87" customFormat="1" x14ac:dyDescent="0.2">
      <c r="BF325" s="90"/>
      <c r="BG325" s="90"/>
      <c r="BH325" s="90"/>
      <c r="BI325" s="90"/>
      <c r="BJ325" s="90"/>
      <c r="BK325" s="90"/>
      <c r="BL325" s="90"/>
      <c r="BM325" s="90"/>
      <c r="BN325" s="90"/>
    </row>
    <row r="326" spans="58:66" s="87" customFormat="1" x14ac:dyDescent="0.2">
      <c r="BF326" s="90"/>
      <c r="BG326" s="90"/>
      <c r="BH326" s="90"/>
      <c r="BI326" s="90"/>
      <c r="BJ326" s="90"/>
      <c r="BK326" s="90"/>
      <c r="BL326" s="90"/>
      <c r="BM326" s="90"/>
      <c r="BN326" s="90"/>
    </row>
    <row r="327" spans="58:66" s="87" customFormat="1" x14ac:dyDescent="0.2">
      <c r="BF327" s="90"/>
      <c r="BG327" s="90"/>
      <c r="BH327" s="90"/>
      <c r="BI327" s="90"/>
      <c r="BJ327" s="90"/>
      <c r="BK327" s="90"/>
      <c r="BL327" s="90"/>
      <c r="BM327" s="90"/>
      <c r="BN327" s="90"/>
    </row>
    <row r="328" spans="58:66" s="87" customFormat="1" x14ac:dyDescent="0.2">
      <c r="BF328" s="90"/>
      <c r="BG328" s="90"/>
      <c r="BH328" s="90"/>
      <c r="BI328" s="90"/>
      <c r="BJ328" s="90"/>
      <c r="BK328" s="90"/>
      <c r="BL328" s="90"/>
      <c r="BM328" s="90"/>
      <c r="BN328" s="90"/>
    </row>
    <row r="329" spans="58:66" s="87" customFormat="1" x14ac:dyDescent="0.2">
      <c r="BF329" s="90"/>
      <c r="BG329" s="90"/>
      <c r="BH329" s="90"/>
      <c r="BI329" s="90"/>
      <c r="BJ329" s="90"/>
      <c r="BK329" s="90"/>
      <c r="BL329" s="90"/>
      <c r="BM329" s="90"/>
      <c r="BN329" s="90"/>
    </row>
    <row r="330" spans="58:66" s="87" customFormat="1" x14ac:dyDescent="0.2">
      <c r="BF330" s="90"/>
      <c r="BG330" s="90"/>
      <c r="BH330" s="90"/>
      <c r="BI330" s="90"/>
      <c r="BJ330" s="90"/>
      <c r="BK330" s="90"/>
      <c r="BL330" s="90"/>
      <c r="BM330" s="90"/>
      <c r="BN330" s="90"/>
    </row>
    <row r="331" spans="58:66" s="87" customFormat="1" x14ac:dyDescent="0.2">
      <c r="BF331" s="90"/>
      <c r="BG331" s="90"/>
      <c r="BH331" s="90"/>
      <c r="BI331" s="90"/>
      <c r="BJ331" s="90"/>
      <c r="BK331" s="90"/>
      <c r="BL331" s="90"/>
      <c r="BM331" s="90"/>
      <c r="BN331" s="90"/>
    </row>
    <row r="332" spans="58:66" s="87" customFormat="1" x14ac:dyDescent="0.2">
      <c r="BF332" s="90"/>
      <c r="BG332" s="90"/>
      <c r="BH332" s="90"/>
      <c r="BI332" s="90"/>
      <c r="BJ332" s="90"/>
      <c r="BK332" s="90"/>
      <c r="BL332" s="90"/>
      <c r="BM332" s="90"/>
      <c r="BN332" s="90"/>
    </row>
    <row r="333" spans="58:66" s="87" customFormat="1" x14ac:dyDescent="0.2">
      <c r="BF333" s="90"/>
      <c r="BG333" s="90"/>
      <c r="BH333" s="90"/>
      <c r="BI333" s="90"/>
      <c r="BJ333" s="90"/>
      <c r="BK333" s="90"/>
      <c r="BL333" s="90"/>
      <c r="BM333" s="90"/>
      <c r="BN333" s="90"/>
    </row>
    <row r="334" spans="58:66" s="87" customFormat="1" x14ac:dyDescent="0.2">
      <c r="BF334" s="90"/>
      <c r="BG334" s="90"/>
      <c r="BH334" s="90"/>
      <c r="BI334" s="90"/>
      <c r="BJ334" s="90"/>
      <c r="BK334" s="90"/>
      <c r="BL334" s="90"/>
      <c r="BM334" s="90"/>
      <c r="BN334" s="90"/>
    </row>
    <row r="335" spans="58:66" s="87" customFormat="1" x14ac:dyDescent="0.2">
      <c r="BF335" s="90"/>
      <c r="BG335" s="90"/>
      <c r="BH335" s="90"/>
      <c r="BI335" s="90"/>
      <c r="BJ335" s="90"/>
      <c r="BK335" s="90"/>
      <c r="BL335" s="90"/>
      <c r="BM335" s="90"/>
      <c r="BN335" s="90"/>
    </row>
    <row r="336" spans="58:66" s="87" customFormat="1" x14ac:dyDescent="0.2">
      <c r="BF336" s="90"/>
      <c r="BG336" s="90"/>
      <c r="BH336" s="90"/>
      <c r="BI336" s="90"/>
      <c r="BJ336" s="90"/>
      <c r="BK336" s="90"/>
      <c r="BL336" s="90"/>
      <c r="BM336" s="90"/>
      <c r="BN336" s="90"/>
    </row>
    <row r="337" spans="58:66" s="87" customFormat="1" x14ac:dyDescent="0.2">
      <c r="BF337" s="90"/>
      <c r="BG337" s="90"/>
      <c r="BH337" s="90"/>
      <c r="BI337" s="90"/>
      <c r="BJ337" s="90"/>
      <c r="BK337" s="90"/>
      <c r="BL337" s="90"/>
      <c r="BM337" s="90"/>
      <c r="BN337" s="90"/>
    </row>
    <row r="338" spans="58:66" s="87" customFormat="1" x14ac:dyDescent="0.2">
      <c r="BF338" s="90"/>
      <c r="BG338" s="90"/>
      <c r="BH338" s="90"/>
      <c r="BI338" s="90"/>
      <c r="BJ338" s="90"/>
      <c r="BK338" s="90"/>
      <c r="BL338" s="90"/>
      <c r="BM338" s="90"/>
      <c r="BN338" s="90"/>
    </row>
    <row r="339" spans="58:66" s="87" customFormat="1" x14ac:dyDescent="0.2">
      <c r="BF339" s="90"/>
      <c r="BG339" s="90"/>
      <c r="BH339" s="90"/>
      <c r="BI339" s="90"/>
      <c r="BJ339" s="90"/>
      <c r="BK339" s="90"/>
      <c r="BL339" s="90"/>
      <c r="BM339" s="90"/>
      <c r="BN339" s="90"/>
    </row>
    <row r="340" spans="58:66" s="87" customFormat="1" x14ac:dyDescent="0.2">
      <c r="BF340" s="90"/>
      <c r="BG340" s="90"/>
      <c r="BH340" s="90"/>
      <c r="BI340" s="90"/>
      <c r="BJ340" s="90"/>
      <c r="BK340" s="90"/>
      <c r="BL340" s="90"/>
      <c r="BM340" s="90"/>
      <c r="BN340" s="90"/>
    </row>
    <row r="341" spans="58:66" s="87" customFormat="1" x14ac:dyDescent="0.2">
      <c r="BF341" s="90"/>
      <c r="BG341" s="90"/>
      <c r="BH341" s="90"/>
      <c r="BI341" s="90"/>
      <c r="BJ341" s="90"/>
      <c r="BK341" s="90"/>
      <c r="BL341" s="90"/>
      <c r="BM341" s="90"/>
      <c r="BN341" s="90"/>
    </row>
    <row r="342" spans="58:66" s="87" customFormat="1" x14ac:dyDescent="0.2">
      <c r="BF342" s="90"/>
      <c r="BG342" s="90"/>
      <c r="BH342" s="90"/>
      <c r="BI342" s="90"/>
      <c r="BJ342" s="90"/>
      <c r="BK342" s="90"/>
      <c r="BL342" s="90"/>
      <c r="BM342" s="90"/>
      <c r="BN342" s="90"/>
    </row>
    <row r="343" spans="58:66" s="87" customFormat="1" x14ac:dyDescent="0.2">
      <c r="BF343" s="90"/>
      <c r="BG343" s="90"/>
      <c r="BH343" s="90"/>
      <c r="BI343" s="90"/>
      <c r="BJ343" s="90"/>
      <c r="BK343" s="90"/>
      <c r="BL343" s="90"/>
      <c r="BM343" s="90"/>
      <c r="BN343" s="90"/>
    </row>
    <row r="344" spans="58:66" s="87" customFormat="1" x14ac:dyDescent="0.2">
      <c r="BF344" s="90"/>
      <c r="BG344" s="90"/>
      <c r="BH344" s="90"/>
      <c r="BI344" s="90"/>
      <c r="BJ344" s="90"/>
      <c r="BK344" s="90"/>
      <c r="BL344" s="90"/>
      <c r="BM344" s="90"/>
      <c r="BN344" s="90"/>
    </row>
    <row r="345" spans="58:66" s="87" customFormat="1" x14ac:dyDescent="0.2">
      <c r="BF345" s="90"/>
      <c r="BG345" s="90"/>
      <c r="BH345" s="90"/>
      <c r="BI345" s="90"/>
      <c r="BJ345" s="90"/>
      <c r="BK345" s="90"/>
      <c r="BL345" s="90"/>
      <c r="BM345" s="90"/>
      <c r="BN345" s="90"/>
    </row>
    <row r="346" spans="58:66" s="87" customFormat="1" x14ac:dyDescent="0.2">
      <c r="BF346" s="90"/>
      <c r="BG346" s="90"/>
      <c r="BH346" s="90"/>
      <c r="BI346" s="90"/>
      <c r="BJ346" s="90"/>
      <c r="BK346" s="90"/>
      <c r="BL346" s="90"/>
      <c r="BM346" s="90"/>
      <c r="BN346" s="90"/>
    </row>
    <row r="347" spans="58:66" s="87" customFormat="1" x14ac:dyDescent="0.2">
      <c r="BF347" s="90"/>
      <c r="BG347" s="90"/>
      <c r="BH347" s="90"/>
      <c r="BI347" s="90"/>
      <c r="BJ347" s="90"/>
      <c r="BK347" s="90"/>
      <c r="BL347" s="90"/>
      <c r="BM347" s="90"/>
      <c r="BN347" s="90"/>
    </row>
    <row r="348" spans="58:66" s="87" customFormat="1" x14ac:dyDescent="0.2">
      <c r="BF348" s="90"/>
      <c r="BG348" s="90"/>
      <c r="BH348" s="90"/>
      <c r="BI348" s="90"/>
      <c r="BJ348" s="90"/>
      <c r="BK348" s="90"/>
      <c r="BL348" s="90"/>
      <c r="BM348" s="90"/>
      <c r="BN348" s="90"/>
    </row>
    <row r="349" spans="58:66" s="87" customFormat="1" x14ac:dyDescent="0.2">
      <c r="BF349" s="90"/>
      <c r="BG349" s="90"/>
      <c r="BH349" s="90"/>
      <c r="BI349" s="90"/>
      <c r="BJ349" s="90"/>
      <c r="BK349" s="90"/>
      <c r="BL349" s="90"/>
      <c r="BM349" s="90"/>
      <c r="BN349" s="90"/>
    </row>
    <row r="350" spans="58:66" s="87" customFormat="1" x14ac:dyDescent="0.2">
      <c r="BF350" s="90"/>
      <c r="BG350" s="90"/>
      <c r="BH350" s="90"/>
      <c r="BI350" s="90"/>
      <c r="BJ350" s="90"/>
      <c r="BK350" s="90"/>
      <c r="BL350" s="90"/>
      <c r="BM350" s="90"/>
      <c r="BN350" s="90"/>
    </row>
    <row r="351" spans="58:66" s="87" customFormat="1" x14ac:dyDescent="0.2">
      <c r="BF351" s="90"/>
      <c r="BG351" s="90"/>
      <c r="BH351" s="90"/>
      <c r="BI351" s="90"/>
      <c r="BJ351" s="90"/>
      <c r="BK351" s="90"/>
      <c r="BL351" s="90"/>
      <c r="BM351" s="90"/>
      <c r="BN351" s="90"/>
    </row>
    <row r="352" spans="58:66" s="87" customFormat="1" x14ac:dyDescent="0.2">
      <c r="BF352" s="90"/>
      <c r="BG352" s="90"/>
      <c r="BH352" s="90"/>
      <c r="BI352" s="90"/>
      <c r="BJ352" s="90"/>
      <c r="BK352" s="90"/>
      <c r="BL352" s="90"/>
      <c r="BM352" s="90"/>
      <c r="BN352" s="90"/>
    </row>
    <row r="353" spans="58:66" s="87" customFormat="1" x14ac:dyDescent="0.2">
      <c r="BF353" s="90"/>
      <c r="BG353" s="90"/>
      <c r="BH353" s="90"/>
      <c r="BI353" s="90"/>
      <c r="BJ353" s="90"/>
      <c r="BK353" s="90"/>
      <c r="BL353" s="90"/>
      <c r="BM353" s="90"/>
      <c r="BN353" s="90"/>
    </row>
    <row r="354" spans="58:66" s="87" customFormat="1" x14ac:dyDescent="0.2">
      <c r="BF354" s="90"/>
      <c r="BG354" s="90"/>
      <c r="BH354" s="90"/>
      <c r="BI354" s="90"/>
      <c r="BJ354" s="90"/>
      <c r="BK354" s="90"/>
      <c r="BL354" s="90"/>
      <c r="BM354" s="90"/>
      <c r="BN354" s="90"/>
    </row>
    <row r="355" spans="58:66" s="87" customFormat="1" x14ac:dyDescent="0.2">
      <c r="BF355" s="90"/>
      <c r="BG355" s="90"/>
      <c r="BH355" s="90"/>
      <c r="BI355" s="90"/>
      <c r="BJ355" s="90"/>
      <c r="BK355" s="90"/>
      <c r="BL355" s="90"/>
      <c r="BM355" s="90"/>
      <c r="BN355" s="90"/>
    </row>
    <row r="356" spans="58:66" s="87" customFormat="1" x14ac:dyDescent="0.2">
      <c r="BF356" s="90"/>
      <c r="BG356" s="90"/>
      <c r="BH356" s="90"/>
      <c r="BI356" s="90"/>
      <c r="BJ356" s="90"/>
      <c r="BK356" s="90"/>
      <c r="BL356" s="90"/>
      <c r="BM356" s="90"/>
      <c r="BN356" s="90"/>
    </row>
    <row r="357" spans="58:66" s="87" customFormat="1" x14ac:dyDescent="0.2">
      <c r="BF357" s="90"/>
      <c r="BG357" s="90"/>
      <c r="BH357" s="90"/>
      <c r="BI357" s="90"/>
      <c r="BJ357" s="90"/>
      <c r="BK357" s="90"/>
      <c r="BL357" s="90"/>
      <c r="BM357" s="90"/>
      <c r="BN357" s="90"/>
    </row>
    <row r="358" spans="58:66" s="87" customFormat="1" x14ac:dyDescent="0.2">
      <c r="BF358" s="90"/>
      <c r="BG358" s="90"/>
      <c r="BH358" s="90"/>
      <c r="BI358" s="90"/>
      <c r="BJ358" s="90"/>
      <c r="BK358" s="90"/>
      <c r="BL358" s="90"/>
      <c r="BM358" s="90"/>
      <c r="BN358" s="90"/>
    </row>
    <row r="359" spans="58:66" s="87" customFormat="1" x14ac:dyDescent="0.2">
      <c r="BF359" s="90"/>
      <c r="BG359" s="90"/>
      <c r="BH359" s="90"/>
      <c r="BI359" s="90"/>
      <c r="BJ359" s="90"/>
      <c r="BK359" s="90"/>
      <c r="BL359" s="90"/>
      <c r="BM359" s="90"/>
      <c r="BN359" s="90"/>
    </row>
    <row r="360" spans="58:66" s="87" customFormat="1" x14ac:dyDescent="0.2">
      <c r="BF360" s="90"/>
      <c r="BG360" s="90"/>
      <c r="BH360" s="90"/>
      <c r="BI360" s="90"/>
      <c r="BJ360" s="90"/>
      <c r="BK360" s="90"/>
      <c r="BL360" s="90"/>
      <c r="BM360" s="90"/>
      <c r="BN360" s="90"/>
    </row>
    <row r="361" spans="58:66" s="87" customFormat="1" x14ac:dyDescent="0.2">
      <c r="BF361" s="90"/>
      <c r="BG361" s="90"/>
      <c r="BH361" s="90"/>
      <c r="BI361" s="90"/>
      <c r="BJ361" s="90"/>
      <c r="BK361" s="90"/>
      <c r="BL361" s="90"/>
      <c r="BM361" s="90"/>
      <c r="BN361" s="90"/>
    </row>
    <row r="362" spans="58:66" s="87" customFormat="1" x14ac:dyDescent="0.2">
      <c r="BF362" s="90"/>
      <c r="BG362" s="90"/>
      <c r="BH362" s="90"/>
      <c r="BI362" s="90"/>
      <c r="BJ362" s="90"/>
      <c r="BK362" s="90"/>
      <c r="BL362" s="90"/>
      <c r="BM362" s="90"/>
      <c r="BN362" s="90"/>
    </row>
    <row r="363" spans="58:66" s="87" customFormat="1" x14ac:dyDescent="0.2">
      <c r="BF363" s="90"/>
      <c r="BG363" s="90"/>
      <c r="BH363" s="90"/>
      <c r="BI363" s="90"/>
      <c r="BJ363" s="90"/>
      <c r="BK363" s="90"/>
      <c r="BL363" s="90"/>
      <c r="BM363" s="90"/>
      <c r="BN363" s="90"/>
    </row>
    <row r="364" spans="58:66" s="87" customFormat="1" x14ac:dyDescent="0.2">
      <c r="BF364" s="90"/>
      <c r="BG364" s="90"/>
      <c r="BH364" s="90"/>
      <c r="BI364" s="90"/>
      <c r="BJ364" s="90"/>
      <c r="BK364" s="90"/>
      <c r="BL364" s="90"/>
      <c r="BM364" s="90"/>
      <c r="BN364" s="90"/>
    </row>
    <row r="365" spans="58:66" s="87" customFormat="1" x14ac:dyDescent="0.2">
      <c r="BF365" s="90"/>
      <c r="BG365" s="90"/>
      <c r="BH365" s="90"/>
      <c r="BI365" s="90"/>
      <c r="BJ365" s="90"/>
      <c r="BK365" s="90"/>
      <c r="BL365" s="90"/>
      <c r="BM365" s="90"/>
      <c r="BN365" s="90"/>
    </row>
    <row r="366" spans="58:66" s="87" customFormat="1" x14ac:dyDescent="0.2">
      <c r="BF366" s="90"/>
      <c r="BG366" s="90"/>
      <c r="BH366" s="90"/>
      <c r="BI366" s="90"/>
      <c r="BJ366" s="90"/>
      <c r="BK366" s="90"/>
      <c r="BL366" s="90"/>
      <c r="BM366" s="90"/>
      <c r="BN366" s="90"/>
    </row>
    <row r="367" spans="58:66" s="87" customFormat="1" x14ac:dyDescent="0.2">
      <c r="BF367" s="90"/>
      <c r="BG367" s="90"/>
      <c r="BH367" s="90"/>
      <c r="BI367" s="90"/>
      <c r="BJ367" s="90"/>
      <c r="BK367" s="90"/>
      <c r="BL367" s="90"/>
      <c r="BM367" s="90"/>
      <c r="BN367" s="90"/>
    </row>
    <row r="368" spans="58:66" s="87" customFormat="1" x14ac:dyDescent="0.2">
      <c r="BF368" s="90"/>
      <c r="BG368" s="90"/>
      <c r="BH368" s="90"/>
      <c r="BI368" s="90"/>
      <c r="BJ368" s="90"/>
      <c r="BK368" s="90"/>
      <c r="BL368" s="90"/>
      <c r="BM368" s="90"/>
      <c r="BN368" s="90"/>
    </row>
    <row r="369" spans="58:66" s="87" customFormat="1" x14ac:dyDescent="0.2">
      <c r="BF369" s="90"/>
      <c r="BG369" s="90"/>
      <c r="BH369" s="90"/>
      <c r="BI369" s="90"/>
      <c r="BJ369" s="90"/>
      <c r="BK369" s="90"/>
      <c r="BL369" s="90"/>
      <c r="BM369" s="90"/>
      <c r="BN369" s="90"/>
    </row>
    <row r="370" spans="58:66" s="87" customFormat="1" x14ac:dyDescent="0.2">
      <c r="BF370" s="90"/>
      <c r="BG370" s="90"/>
      <c r="BH370" s="90"/>
      <c r="BI370" s="90"/>
      <c r="BJ370" s="90"/>
      <c r="BK370" s="90"/>
      <c r="BL370" s="90"/>
      <c r="BM370" s="90"/>
      <c r="BN370" s="90"/>
    </row>
    <row r="371" spans="58:66" s="87" customFormat="1" x14ac:dyDescent="0.2">
      <c r="BF371" s="90"/>
      <c r="BG371" s="90"/>
      <c r="BH371" s="90"/>
      <c r="BI371" s="90"/>
      <c r="BJ371" s="90"/>
      <c r="BK371" s="90"/>
      <c r="BL371" s="90"/>
      <c r="BM371" s="90"/>
      <c r="BN371" s="90"/>
    </row>
    <row r="372" spans="58:66" s="87" customFormat="1" x14ac:dyDescent="0.2">
      <c r="BF372" s="90"/>
      <c r="BG372" s="90"/>
      <c r="BH372" s="90"/>
      <c r="BI372" s="90"/>
      <c r="BJ372" s="90"/>
      <c r="BK372" s="90"/>
      <c r="BL372" s="90"/>
      <c r="BM372" s="90"/>
      <c r="BN372" s="90"/>
    </row>
    <row r="373" spans="58:66" s="87" customFormat="1" x14ac:dyDescent="0.2">
      <c r="BF373" s="90"/>
      <c r="BG373" s="90"/>
      <c r="BH373" s="90"/>
      <c r="BI373" s="90"/>
      <c r="BJ373" s="90"/>
      <c r="BK373" s="90"/>
      <c r="BL373" s="90"/>
      <c r="BM373" s="90"/>
      <c r="BN373" s="90"/>
    </row>
    <row r="374" spans="58:66" s="87" customFormat="1" x14ac:dyDescent="0.2"/>
    <row r="375" spans="58:66" s="87" customFormat="1" x14ac:dyDescent="0.2"/>
    <row r="376" spans="58:66" s="87" customFormat="1" x14ac:dyDescent="0.2"/>
    <row r="377" spans="58:66" s="87" customFormat="1" x14ac:dyDescent="0.2"/>
    <row r="378" spans="58:66" s="87" customFormat="1" x14ac:dyDescent="0.2"/>
    <row r="379" spans="58:66" s="87" customFormat="1" x14ac:dyDescent="0.2"/>
    <row r="380" spans="58:66" s="87" customFormat="1" x14ac:dyDescent="0.2"/>
    <row r="381" spans="58:66" s="87" customFormat="1" x14ac:dyDescent="0.2"/>
    <row r="382" spans="58:66" s="87" customFormat="1" x14ac:dyDescent="0.2"/>
    <row r="383" spans="58:66" s="87" customFormat="1" x14ac:dyDescent="0.2"/>
    <row r="384" spans="58:66" s="87" customFormat="1" x14ac:dyDescent="0.2"/>
    <row r="385" s="87" customFormat="1" x14ac:dyDescent="0.2"/>
    <row r="386" s="87" customFormat="1" x14ac:dyDescent="0.2"/>
    <row r="387" s="87" customFormat="1" x14ac:dyDescent="0.2"/>
    <row r="388" s="87" customFormat="1" x14ac:dyDescent="0.2"/>
    <row r="389" s="87" customFormat="1" x14ac:dyDescent="0.2"/>
    <row r="390" s="87" customFormat="1" x14ac:dyDescent="0.2"/>
    <row r="391" s="87" customFormat="1" x14ac:dyDescent="0.2"/>
    <row r="392" s="87" customFormat="1" x14ac:dyDescent="0.2"/>
    <row r="393" s="87" customFormat="1" x14ac:dyDescent="0.2"/>
    <row r="394" s="87" customFormat="1" x14ac:dyDescent="0.2"/>
    <row r="395" s="87" customFormat="1" x14ac:dyDescent="0.2"/>
    <row r="396" s="87" customFormat="1" x14ac:dyDescent="0.2"/>
    <row r="397" s="87" customFormat="1" x14ac:dyDescent="0.2"/>
    <row r="398" s="87" customFormat="1" x14ac:dyDescent="0.2"/>
    <row r="399" s="87" customFormat="1" x14ac:dyDescent="0.2"/>
    <row r="400" s="87" customFormat="1" x14ac:dyDescent="0.2"/>
    <row r="401" s="87" customFormat="1" x14ac:dyDescent="0.2"/>
    <row r="402" s="87" customFormat="1" x14ac:dyDescent="0.2"/>
    <row r="403" s="87" customFormat="1" x14ac:dyDescent="0.2"/>
    <row r="404" s="87" customFormat="1" x14ac:dyDescent="0.2"/>
    <row r="405" s="87" customFormat="1" x14ac:dyDescent="0.2"/>
    <row r="406" s="87" customFormat="1" x14ac:dyDescent="0.2"/>
    <row r="407" s="87" customFormat="1" x14ac:dyDescent="0.2"/>
    <row r="408" s="87" customFormat="1" x14ac:dyDescent="0.2"/>
    <row r="409" s="87" customFormat="1" x14ac:dyDescent="0.2"/>
    <row r="410" s="87" customFormat="1" x14ac:dyDescent="0.2"/>
    <row r="411" s="87" customFormat="1" x14ac:dyDescent="0.2"/>
    <row r="412" s="87" customFormat="1" x14ac:dyDescent="0.2"/>
    <row r="413" s="87" customFormat="1" x14ac:dyDescent="0.2"/>
    <row r="414" s="87" customFormat="1" x14ac:dyDescent="0.2"/>
    <row r="415" s="87" customFormat="1" x14ac:dyDescent="0.2"/>
    <row r="416" s="87" customFormat="1" x14ac:dyDescent="0.2"/>
    <row r="417" s="87" customFormat="1" x14ac:dyDescent="0.2"/>
    <row r="418" s="87" customFormat="1" x14ac:dyDescent="0.2"/>
    <row r="419" s="87" customFormat="1" x14ac:dyDescent="0.2"/>
    <row r="420" s="87" customFormat="1" x14ac:dyDescent="0.2"/>
    <row r="421" s="87" customFormat="1" x14ac:dyDescent="0.2"/>
    <row r="422" s="87" customFormat="1" x14ac:dyDescent="0.2"/>
    <row r="423" s="87" customFormat="1" x14ac:dyDescent="0.2"/>
    <row r="424" s="87" customFormat="1" x14ac:dyDescent="0.2"/>
    <row r="425" s="87" customFormat="1" x14ac:dyDescent="0.2"/>
    <row r="426" s="87" customFormat="1" x14ac:dyDescent="0.2"/>
    <row r="427" s="87" customFormat="1" x14ac:dyDescent="0.2"/>
    <row r="428" s="87" customFormat="1" x14ac:dyDescent="0.2"/>
    <row r="429" s="87" customFormat="1" x14ac:dyDescent="0.2"/>
    <row r="430" s="87" customFormat="1" x14ac:dyDescent="0.2"/>
    <row r="431" s="87" customFormat="1" x14ac:dyDescent="0.2"/>
    <row r="432" s="87" customFormat="1" x14ac:dyDescent="0.2"/>
    <row r="433" s="87" customFormat="1" x14ac:dyDescent="0.2"/>
    <row r="434" s="87" customFormat="1" x14ac:dyDescent="0.2"/>
    <row r="435" s="87" customFormat="1" x14ac:dyDescent="0.2"/>
    <row r="436" s="87" customFormat="1" x14ac:dyDescent="0.2"/>
    <row r="437" s="87" customFormat="1" x14ac:dyDescent="0.2"/>
    <row r="438" s="87" customFormat="1" x14ac:dyDescent="0.2"/>
    <row r="439" s="87" customFormat="1" x14ac:dyDescent="0.2"/>
    <row r="440" s="87" customFormat="1" x14ac:dyDescent="0.2"/>
    <row r="441" s="87" customFormat="1" x14ac:dyDescent="0.2"/>
    <row r="442" s="87" customFormat="1" x14ac:dyDescent="0.2"/>
    <row r="443" s="87" customFormat="1" x14ac:dyDescent="0.2"/>
    <row r="444" s="87" customFormat="1" x14ac:dyDescent="0.2"/>
    <row r="445" s="87" customFormat="1" x14ac:dyDescent="0.2"/>
    <row r="446" s="87" customFormat="1" x14ac:dyDescent="0.2"/>
    <row r="447" s="87" customFormat="1" x14ac:dyDescent="0.2"/>
    <row r="448" s="87" customFormat="1" x14ac:dyDescent="0.2"/>
    <row r="449" s="87" customFormat="1" x14ac:dyDescent="0.2"/>
    <row r="450" s="87" customFormat="1" x14ac:dyDescent="0.2"/>
    <row r="451" s="87" customFormat="1" x14ac:dyDescent="0.2"/>
    <row r="452" s="87" customFormat="1" x14ac:dyDescent="0.2"/>
    <row r="453" s="87" customFormat="1" x14ac:dyDescent="0.2"/>
    <row r="454" s="87" customFormat="1" x14ac:dyDescent="0.2"/>
    <row r="455" s="87" customFormat="1" x14ac:dyDescent="0.2"/>
    <row r="456" s="87" customFormat="1" x14ac:dyDescent="0.2"/>
    <row r="457" s="87" customFormat="1" x14ac:dyDescent="0.2"/>
    <row r="458" s="87" customFormat="1" x14ac:dyDescent="0.2"/>
    <row r="459" s="87" customFormat="1" x14ac:dyDescent="0.2"/>
    <row r="460" s="87" customFormat="1" x14ac:dyDescent="0.2"/>
    <row r="461" s="87" customFormat="1" x14ac:dyDescent="0.2"/>
    <row r="462" s="87" customFormat="1" x14ac:dyDescent="0.2"/>
    <row r="463" s="87" customFormat="1" x14ac:dyDescent="0.2"/>
    <row r="464" s="87" customFormat="1" x14ac:dyDescent="0.2"/>
    <row r="465" s="87" customFormat="1" x14ac:dyDescent="0.2"/>
    <row r="466" s="87" customFormat="1" x14ac:dyDescent="0.2"/>
    <row r="467" s="87" customFormat="1" x14ac:dyDescent="0.2"/>
    <row r="468" s="87" customFormat="1" x14ac:dyDescent="0.2"/>
    <row r="469" s="87" customFormat="1" x14ac:dyDescent="0.2"/>
    <row r="470" s="87" customFormat="1" x14ac:dyDescent="0.2"/>
    <row r="471" s="87" customFormat="1" x14ac:dyDescent="0.2"/>
    <row r="472" s="87" customFormat="1" x14ac:dyDescent="0.2"/>
    <row r="473" s="87" customFormat="1" x14ac:dyDescent="0.2"/>
    <row r="474" s="87" customFormat="1" x14ac:dyDescent="0.2"/>
    <row r="475" s="87" customFormat="1" x14ac:dyDescent="0.2"/>
    <row r="476" s="87" customFormat="1" x14ac:dyDescent="0.2"/>
    <row r="477" s="87" customFormat="1" x14ac:dyDescent="0.2"/>
    <row r="478" s="87" customFormat="1" x14ac:dyDescent="0.2"/>
    <row r="479" s="87" customFormat="1" x14ac:dyDescent="0.2"/>
    <row r="480" s="87" customFormat="1" x14ac:dyDescent="0.2"/>
    <row r="481" s="87" customFormat="1" x14ac:dyDescent="0.2"/>
    <row r="482" s="87" customFormat="1" x14ac:dyDescent="0.2"/>
    <row r="483" s="87" customFormat="1" x14ac:dyDescent="0.2"/>
    <row r="484" s="87" customFormat="1" x14ac:dyDescent="0.2"/>
  </sheetData>
  <sheetProtection algorithmName="SHA-512" hashValue="iOXQc3LZ5Ha3ZbHOtjKb/mJY0gETFDbTava7tBhJHaOMMLuyrFtPhdiuScVQtgWGZU8l3E48C7vfpV6E2faBtQ==" saltValue="lT1JYKlDK0I4fd9zn3jwfA==" spinCount="100000" sheet="1" objects="1" scenarios="1"/>
  <phoneticPr fontId="3" type="noConversion"/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BN373"/>
  <sheetViews>
    <sheetView workbookViewId="0">
      <selection activeCell="D18" sqref="D18"/>
    </sheetView>
  </sheetViews>
  <sheetFormatPr baseColWidth="10" defaultRowHeight="15" x14ac:dyDescent="0.2"/>
  <cols>
    <col min="1" max="1" width="14.83203125" style="74" customWidth="1"/>
    <col min="2" max="2" width="14.5" style="74" customWidth="1"/>
    <col min="3" max="3" width="14.83203125" style="74" customWidth="1"/>
    <col min="4" max="19" width="14.1640625" style="74" customWidth="1"/>
    <col min="20" max="21" width="14.1640625" style="74" hidden="1" customWidth="1"/>
    <col min="22" max="35" width="14.1640625" style="74" customWidth="1"/>
    <col min="36" max="66" width="12.5" style="74" customWidth="1"/>
    <col min="67" max="16384" width="10.83203125" style="74"/>
  </cols>
  <sheetData>
    <row r="1" spans="1:66" x14ac:dyDescent="0.2">
      <c r="A1" s="73" t="s">
        <v>31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</row>
    <row r="2" spans="1:66" x14ac:dyDescent="0.2">
      <c r="A2" s="75" t="s">
        <v>92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  <c r="BI2" s="73"/>
      <c r="BJ2" s="73"/>
      <c r="BK2" s="73"/>
      <c r="BL2" s="73"/>
      <c r="BM2" s="73"/>
      <c r="BN2" s="73"/>
    </row>
    <row r="3" spans="1:66" ht="16" thickBot="1" x14ac:dyDescent="0.25">
      <c r="A3" s="73"/>
      <c r="B3" s="76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</row>
    <row r="4" spans="1:66" x14ac:dyDescent="0.2">
      <c r="A4" s="77" t="s">
        <v>60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9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</row>
    <row r="5" spans="1:66" x14ac:dyDescent="0.2">
      <c r="A5" s="80" t="s">
        <v>228</v>
      </c>
      <c r="B5" s="81"/>
      <c r="C5" s="85">
        <v>100000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2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</row>
    <row r="6" spans="1:66" x14ac:dyDescent="0.2">
      <c r="A6" s="32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2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</row>
    <row r="7" spans="1:66" ht="76" x14ac:dyDescent="0.2">
      <c r="A7" s="128" t="s">
        <v>67</v>
      </c>
      <c r="B7" s="129" t="s">
        <v>68</v>
      </c>
      <c r="C7" s="129" t="s">
        <v>69</v>
      </c>
      <c r="D7" s="130" t="s">
        <v>70</v>
      </c>
      <c r="E7" s="130" t="s">
        <v>71</v>
      </c>
      <c r="F7" s="128" t="s">
        <v>72</v>
      </c>
      <c r="G7" s="130" t="s">
        <v>73</v>
      </c>
      <c r="H7" s="130" t="s">
        <v>226</v>
      </c>
      <c r="I7" s="130" t="s">
        <v>75</v>
      </c>
      <c r="J7" s="130" t="s">
        <v>76</v>
      </c>
      <c r="K7" s="130" t="s">
        <v>77</v>
      </c>
      <c r="L7" s="130" t="s">
        <v>78</v>
      </c>
      <c r="M7" s="130" t="s">
        <v>74</v>
      </c>
      <c r="N7" s="130" t="s">
        <v>79</v>
      </c>
      <c r="O7" s="131" t="s">
        <v>80</v>
      </c>
      <c r="P7" s="132" t="s">
        <v>81</v>
      </c>
      <c r="Q7" s="132" t="s">
        <v>82</v>
      </c>
      <c r="R7" s="132" t="s">
        <v>0</v>
      </c>
      <c r="S7" s="132" t="s">
        <v>87</v>
      </c>
      <c r="T7" s="134" t="s">
        <v>88</v>
      </c>
      <c r="U7" s="134" t="s">
        <v>89</v>
      </c>
      <c r="V7" s="134" t="s">
        <v>32</v>
      </c>
      <c r="W7" s="134" t="s">
        <v>33</v>
      </c>
      <c r="X7" s="135" t="s">
        <v>90</v>
      </c>
      <c r="Y7" s="136" t="s">
        <v>91</v>
      </c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</row>
    <row r="8" spans="1:66" ht="20" customHeight="1" x14ac:dyDescent="0.2">
      <c r="A8" s="91" t="str">
        <f>'ACT Apr 2016'!D2</f>
        <v>ActewAGL ACT</v>
      </c>
      <c r="B8" s="92" t="str">
        <f>'ACT Apr 2016'!F2</f>
        <v>ActewAGL</v>
      </c>
      <c r="C8" s="92" t="str">
        <f>'ACT Apr 2016'!G2</f>
        <v>Business plan</v>
      </c>
      <c r="D8" s="93">
        <f>365*'ACT Apr 2016'!H2/100</f>
        <v>488.00499999999994</v>
      </c>
      <c r="E8" s="94">
        <f>IF($C$5*'ACT Apr 2016'!AK2/'ACT Apr 2016'!AI2&gt;='ACT Apr 2016'!J2,('ACT Apr 2016'!J2*'ACT Apr 2016'!O2/100)*'ACT Apr 2016'!AI2,($C$5*'ACT Apr 2016'!AK2/'ACT Apr 2016'!AI2*'ACT Apr 2016'!O2/100)*'ACT Apr 2016'!AI2)</f>
        <v>192.6986751</v>
      </c>
      <c r="F8" s="95">
        <f>IF($C$5*'ACT Apr 2016'!AK2/'ACT Apr 2016'!AI2&lt;'ACT Apr 2016'!J2,0,IF($C$5*'ACT Apr 2016'!AK2/'ACT Apr 2016'!AI2&lt;='ACT Apr 2016'!K2,($C$5*'ACT Apr 2016'!AK2/'ACT Apr 2016'!AI2-'ACT Apr 2016'!J2)*('ACT Apr 2016'!P2/100)*'ACT Apr 2016'!AI2,('ACT Apr 2016'!K2-'ACT Apr 2016'!J2)*('ACT Apr 2016'!P2/100)*'ACT Apr 2016'!AI2))</f>
        <v>1024.1698215199999</v>
      </c>
      <c r="G8" s="93">
        <f>IF($C$5*'ACT Apr 2016'!AK2/'ACT Apr 2016'!AI2&lt;'ACT Apr 2016'!K2,0,IF($C$5*'ACT Apr 2016'!AK2/'ACT Apr 2016'!AI2&lt;='ACT Apr 2016'!L2,($C$5*'ACT Apr 2016'!AK2/'ACT Apr 2016'!AI2-'ACT Apr 2016'!K2)*('ACT Apr 2016'!Q2/100)*'ACT Apr 2016'!AI2,('ACT Apr 2016'!L2-'ACT Apr 2016'!K2)*('ACT Apr 2016'!Q2/100)*'ACT Apr 2016'!AI2))</f>
        <v>0</v>
      </c>
      <c r="H8" s="93">
        <v>0</v>
      </c>
      <c r="I8" s="93">
        <f>IF(($C$5*'ACT Apr 2016'!AK2/'ACT Apr 2016'!AI2&gt;'ACT Apr 2016'!L2),($C$5*'ACT Apr 2016'!AK2/'ACT Apr 2016'!AI2-'ACT Apr 2016'!L2)*'ACT Apr 2016'!R2/100*'ACT Apr 2016'!AI2,0)</f>
        <v>0</v>
      </c>
      <c r="J8" s="93">
        <f>IF($C$5*'ACT Apr 2016'!AL2/'ACT Apr 2016'!AJ2&gt;='ACT Apr 2016'!J2,('ACT Apr 2016'!J2*'ACT Apr 2016'!U2/100)*'ACT Apr 2016'!AJ2,($C$5*'ACT Apr 2016'!AL2/'ACT Apr 2016'!AJ2*'ACT Apr 2016'!U2/100)*'ACT Apr 2016'!AJ2)</f>
        <v>192.6986751</v>
      </c>
      <c r="K8" s="93">
        <f>IF($C$5*'ACT Apr 2016'!AL2/'ACT Apr 2016'!AJ2&lt;'ACT Apr 2016'!J2,0,IF($C$5*'ACT Apr 2016'!AL2/'ACT Apr 2016'!AJ2&lt;='ACT Apr 2016'!K2,($C$5*'ACT Apr 2016'!AL2/'ACT Apr 2016'!AJ2-'ACT Apr 2016'!J2)*('ACT Apr 2016'!V2/100)*'ACT Apr 2016'!AJ2,('ACT Apr 2016'!K2-'ACT Apr 2016'!J2)*('ACT Apr 2016'!V2/100)*'ACT Apr 2016'!AJ2))</f>
        <v>1024.1698215199999</v>
      </c>
      <c r="L8" s="93">
        <f>IF($C$5*'ACT Apr 2016'!AL2/'ACT Apr 2016'!AJ2&lt;'ACT Apr 2016'!K2,0,IF($C$5*'ACT Apr 2016'!AL2/'ACT Apr 2016'!AJ2&lt;='ACT Apr 2016'!L2,($C$5*'ACT Apr 2016'!AL2/'ACT Apr 2016'!AJ2-'ACT Apr 2016'!K2)*('ACT Apr 2016'!W2/100)*'ACT Apr 2016'!AJ2,('ACT Apr 2016'!L2-'ACT Apr 2016'!K2)*('ACT Apr 2016'!W2/100)*'ACT Apr 2016'!AJ2))</f>
        <v>0</v>
      </c>
      <c r="M8" s="93">
        <v>0</v>
      </c>
      <c r="N8" s="93">
        <f>IF(($C$5*'ACT Apr 2016'!AL2/'ACT Apr 2016'!AJ2&gt;'ACT Apr 2016'!L2),($C$5*'ACT Apr 2016'!AL2/'ACT Apr 2016'!AJ2-'ACT Apr 2016'!L2)*'ACT Apr 2016'!X2/100*'ACT Apr 2016'!AJ2,0)</f>
        <v>0</v>
      </c>
      <c r="O8" s="99">
        <f>SUM(D8:N8)</f>
        <v>2921.7419932399998</v>
      </c>
      <c r="P8" s="98">
        <f>'ACT Apr 2016'!AM2</f>
        <v>0</v>
      </c>
      <c r="Q8" s="98">
        <f>'ACT Apr 2016'!AN2</f>
        <v>0</v>
      </c>
      <c r="R8" s="98">
        <f>'ACT Apr 2016'!AO2</f>
        <v>0</v>
      </c>
      <c r="S8" s="98">
        <f>'ACT Apr 2016'!AP2</f>
        <v>0</v>
      </c>
      <c r="T8" s="99">
        <f>O8</f>
        <v>2921.7419932399998</v>
      </c>
      <c r="U8" s="99">
        <f>T8</f>
        <v>2921.7419932399998</v>
      </c>
      <c r="V8" s="99">
        <f>T8*1.1</f>
        <v>3213.9161925640001</v>
      </c>
      <c r="W8" s="99">
        <f>U8*1.1</f>
        <v>3213.9161925640001</v>
      </c>
      <c r="X8" s="100">
        <f>'ACT Apr 2016'!AW2</f>
        <v>0</v>
      </c>
      <c r="Y8" s="101" t="str">
        <f>'ACT Apr 2016'!AX2</f>
        <v>n</v>
      </c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</row>
    <row r="9" spans="1:66" ht="20" customHeight="1" x14ac:dyDescent="0.2">
      <c r="A9" s="91" t="str">
        <f>'ACT Apr 2016'!D3</f>
        <v>ActewAGL ACT</v>
      </c>
      <c r="B9" s="92" t="str">
        <f>'ACT Apr 2016'!F3</f>
        <v>EnergyAustralia</v>
      </c>
      <c r="C9" s="92" t="str">
        <f>'ACT Apr 2016'!G3</f>
        <v>Everyday Saver</v>
      </c>
      <c r="D9" s="93">
        <f>365*'ACT Apr 2016'!H3/100</f>
        <v>460.411</v>
      </c>
      <c r="E9" s="94">
        <f>IF($C$5*'ACT Apr 2016'!AK3/'ACT Apr 2016'!AI3&gt;='ACT Apr 2016'!J3,('ACT Apr 2016'!J3*'ACT Apr 2016'!O3/100)*'ACT Apr 2016'!AI3,($C$5*'ACT Apr 2016'!AK3/'ACT Apr 2016'!AI3*'ACT Apr 2016'!O3/100)*'ACT Apr 2016'!AI3)</f>
        <v>197.48518415999996</v>
      </c>
      <c r="F9" s="95">
        <f>IF($C$5*'ACT Apr 2016'!AK3/'ACT Apr 2016'!AI3&lt;'ACT Apr 2016'!J3,0,IF($C$5*'ACT Apr 2016'!AK3/'ACT Apr 2016'!AI3&lt;='ACT Apr 2016'!K3,($C$5*'ACT Apr 2016'!AK3/'ACT Apr 2016'!AI3-'ACT Apr 2016'!J3)*('ACT Apr 2016'!P3/100)*'ACT Apr 2016'!AI3,('ACT Apr 2016'!K3-'ACT Apr 2016'!J3)*('ACT Apr 2016'!P3/100)*'ACT Apr 2016'!AI3))</f>
        <v>1028.3870580800001</v>
      </c>
      <c r="G9" s="93">
        <f>IF($C$5*'ACT Apr 2016'!AK3/'ACT Apr 2016'!AI3&lt;'ACT Apr 2016'!K3,0,IF($C$5*'ACT Apr 2016'!AK3/'ACT Apr 2016'!AI3&lt;='ACT Apr 2016'!L3,($C$5*'ACT Apr 2016'!AK3/'ACT Apr 2016'!AI3-'ACT Apr 2016'!K3)*('ACT Apr 2016'!Q3/100)*'ACT Apr 2016'!AI3,('ACT Apr 2016'!L3-'ACT Apr 2016'!K3)*('ACT Apr 2016'!Q3/100)*'ACT Apr 2016'!AI3))</f>
        <v>0</v>
      </c>
      <c r="H9" s="93">
        <v>0</v>
      </c>
      <c r="I9" s="93">
        <f>IF(($C$5*'ACT Apr 2016'!AK3/'ACT Apr 2016'!AI3&gt;'ACT Apr 2016'!L3),($C$5*'ACT Apr 2016'!AK3/'ACT Apr 2016'!AI3-'ACT Apr 2016'!L3)*'ACT Apr 2016'!R3/100*'ACT Apr 2016'!AI3,0)</f>
        <v>0</v>
      </c>
      <c r="J9" s="93">
        <f>IF($C$5*'ACT Apr 2016'!AL3/'ACT Apr 2016'!AJ3&gt;='ACT Apr 2016'!J3,('ACT Apr 2016'!J3*'ACT Apr 2016'!U3/100)*'ACT Apr 2016'!AJ3,($C$5*'ACT Apr 2016'!AL3/'ACT Apr 2016'!AJ3*'ACT Apr 2016'!U3/100)*'ACT Apr 2016'!AJ3)</f>
        <v>197.48518415999996</v>
      </c>
      <c r="K9" s="93">
        <f>IF($C$5*'ACT Apr 2016'!AL3/'ACT Apr 2016'!AJ3&lt;'ACT Apr 2016'!J3,0,IF($C$5*'ACT Apr 2016'!AL3/'ACT Apr 2016'!AJ3&lt;='ACT Apr 2016'!K3,($C$5*'ACT Apr 2016'!AL3/'ACT Apr 2016'!AJ3-'ACT Apr 2016'!J3)*('ACT Apr 2016'!V3/100)*'ACT Apr 2016'!AJ3,('ACT Apr 2016'!K3-'ACT Apr 2016'!J3)*('ACT Apr 2016'!V3/100)*'ACT Apr 2016'!AJ3))</f>
        <v>1028.3870580800001</v>
      </c>
      <c r="L9" s="93">
        <f>IF($C$5*'ACT Apr 2016'!AL3/'ACT Apr 2016'!AJ3&lt;'ACT Apr 2016'!K3,0,IF($C$5*'ACT Apr 2016'!AL3/'ACT Apr 2016'!AJ3&lt;='ACT Apr 2016'!L3,($C$5*'ACT Apr 2016'!AL3/'ACT Apr 2016'!AJ3-'ACT Apr 2016'!K3)*('ACT Apr 2016'!W3/100)*'ACT Apr 2016'!AJ3,('ACT Apr 2016'!L3-'ACT Apr 2016'!K3)*('ACT Apr 2016'!W3/100)*'ACT Apr 2016'!AJ3))</f>
        <v>0</v>
      </c>
      <c r="M9" s="93">
        <v>0</v>
      </c>
      <c r="N9" s="93">
        <f>IF(($C$5*'ACT Apr 2016'!AL3/'ACT Apr 2016'!AJ3&gt;'ACT Apr 2016'!L3),($C$5*'ACT Apr 2016'!AL3/'ACT Apr 2016'!AJ3-'ACT Apr 2016'!L3)*'ACT Apr 2016'!X3/100*'ACT Apr 2016'!AJ3,0)</f>
        <v>0</v>
      </c>
      <c r="O9" s="99">
        <f t="shared" ref="O9:O10" si="0">SUM(D9:N9)</f>
        <v>2912.1554844800003</v>
      </c>
      <c r="P9" s="98">
        <f>'ACT Apr 2016'!AM3</f>
        <v>0</v>
      </c>
      <c r="Q9" s="98">
        <f>'ACT Apr 2016'!AN3</f>
        <v>12</v>
      </c>
      <c r="R9" s="98">
        <f>'ACT Apr 2016'!AO3</f>
        <v>0</v>
      </c>
      <c r="S9" s="98">
        <f>'ACT Apr 2016'!AP3</f>
        <v>0</v>
      </c>
      <c r="T9" s="99">
        <f>(O9-(O9-D9)*Q9/100)</f>
        <v>2617.9461463424004</v>
      </c>
      <c r="U9" s="99">
        <f t="shared" ref="U9:U10" si="1">T9</f>
        <v>2617.9461463424004</v>
      </c>
      <c r="V9" s="99">
        <f t="shared" ref="V9:V10" si="2">T9*1.1</f>
        <v>2879.7407609766406</v>
      </c>
      <c r="W9" s="99">
        <f t="shared" ref="W9:W10" si="3">U9*1.1</f>
        <v>2879.7407609766406</v>
      </c>
      <c r="X9" s="100">
        <f>'ACT Apr 2016'!AW3</f>
        <v>24</v>
      </c>
      <c r="Y9" s="101" t="str">
        <f>'ACT Apr 2016'!AX3</f>
        <v>y</v>
      </c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</row>
    <row r="10" spans="1:66" ht="20" customHeight="1" thickBot="1" x14ac:dyDescent="0.25">
      <c r="A10" s="119" t="str">
        <f>'ACT Apr 2016'!D4</f>
        <v>ActewAGL ACT</v>
      </c>
      <c r="B10" s="120" t="str">
        <f>'ACT Apr 2016'!F4</f>
        <v>Origin Energy</v>
      </c>
      <c r="C10" s="120" t="str">
        <f>'ACT Apr 2016'!G4</f>
        <v>Business Saver</v>
      </c>
      <c r="D10" s="121">
        <f>365*'ACT Apr 2016'!H4/100</f>
        <v>488.00499999999994</v>
      </c>
      <c r="E10" s="122">
        <f>IF($C$5*'ACT Apr 2016'!AK4/'ACT Apr 2016'!AI4&gt;='ACT Apr 2016'!J4,('ACT Apr 2016'!J4*'ACT Apr 2016'!O4/100)*'ACT Apr 2016'!AI4,($C$5*'ACT Apr 2016'!AK4/'ACT Apr 2016'!AI4*'ACT Apr 2016'!O4/100)*'ACT Apr 2016'!AI4)</f>
        <v>192.6986751</v>
      </c>
      <c r="F10" s="123">
        <f>IF($C$5*'ACT Apr 2016'!AK4/'ACT Apr 2016'!AI4&lt;'ACT Apr 2016'!J4,0,IF($C$5*'ACT Apr 2016'!AK4/'ACT Apr 2016'!AI4&lt;='ACT Apr 2016'!K4,($C$5*'ACT Apr 2016'!AK4/'ACT Apr 2016'!AI4-'ACT Apr 2016'!J4)*('ACT Apr 2016'!P4/100)*'ACT Apr 2016'!AI4,('ACT Apr 2016'!K4-'ACT Apr 2016'!J4)*('ACT Apr 2016'!P4/100)*'ACT Apr 2016'!AI4))</f>
        <v>1024.1698215199999</v>
      </c>
      <c r="G10" s="121">
        <f>IF($C$5*'ACT Apr 2016'!AK4/'ACT Apr 2016'!AI4&lt;'ACT Apr 2016'!K4,0,IF($C$5*'ACT Apr 2016'!AK4/'ACT Apr 2016'!AI4&lt;='ACT Apr 2016'!L4,($C$5*'ACT Apr 2016'!AK4/'ACT Apr 2016'!AI4-'ACT Apr 2016'!K4)*('ACT Apr 2016'!Q4/100)*'ACT Apr 2016'!AI4,('ACT Apr 2016'!L4-'ACT Apr 2016'!K4)*('ACT Apr 2016'!Q4/100)*'ACT Apr 2016'!AI4))</f>
        <v>0</v>
      </c>
      <c r="H10" s="121">
        <v>0</v>
      </c>
      <c r="I10" s="121">
        <f>IF(($C$5*'ACT Apr 2016'!AK4/'ACT Apr 2016'!AI4&gt;'ACT Apr 2016'!L4),($C$5*'ACT Apr 2016'!AK4/'ACT Apr 2016'!AI4-'ACT Apr 2016'!L4)*'ACT Apr 2016'!R4/100*'ACT Apr 2016'!AI4,0)</f>
        <v>0</v>
      </c>
      <c r="J10" s="121">
        <f>IF($C$5*'ACT Apr 2016'!AL4/'ACT Apr 2016'!AJ4&gt;='ACT Apr 2016'!J4,('ACT Apr 2016'!J4*'ACT Apr 2016'!U4/100)*'ACT Apr 2016'!AJ4,($C$5*'ACT Apr 2016'!AL4/'ACT Apr 2016'!AJ4*'ACT Apr 2016'!U4/100)*'ACT Apr 2016'!AJ4)</f>
        <v>192.6986751</v>
      </c>
      <c r="K10" s="121">
        <f>IF($C$5*'ACT Apr 2016'!AL4/'ACT Apr 2016'!AJ4&lt;'ACT Apr 2016'!J4,0,IF($C$5*'ACT Apr 2016'!AL4/'ACT Apr 2016'!AJ4&lt;='ACT Apr 2016'!K4,($C$5*'ACT Apr 2016'!AL4/'ACT Apr 2016'!AJ4-'ACT Apr 2016'!J4)*('ACT Apr 2016'!V4/100)*'ACT Apr 2016'!AJ4,('ACT Apr 2016'!K4-'ACT Apr 2016'!J4)*('ACT Apr 2016'!V4/100)*'ACT Apr 2016'!AJ4))</f>
        <v>1024.1698215199999</v>
      </c>
      <c r="L10" s="121">
        <f>IF($C$5*'ACT Apr 2016'!AL4/'ACT Apr 2016'!AJ4&lt;'ACT Apr 2016'!K4,0,IF($C$5*'ACT Apr 2016'!AL4/'ACT Apr 2016'!AJ4&lt;='ACT Apr 2016'!L4,($C$5*'ACT Apr 2016'!AL4/'ACT Apr 2016'!AJ4-'ACT Apr 2016'!K4)*('ACT Apr 2016'!W4/100)*'ACT Apr 2016'!AJ4,('ACT Apr 2016'!L4-'ACT Apr 2016'!K4)*('ACT Apr 2016'!W4/100)*'ACT Apr 2016'!AJ4))</f>
        <v>0</v>
      </c>
      <c r="M10" s="121">
        <v>0</v>
      </c>
      <c r="N10" s="121">
        <f>IF(($C$5*'ACT Apr 2016'!AL4/'ACT Apr 2016'!AJ4&gt;'ACT Apr 2016'!L4),($C$5*'ACT Apr 2016'!AL4/'ACT Apr 2016'!AJ4-'ACT Apr 2016'!L4)*'ACT Apr 2016'!X4/100*'ACT Apr 2016'!AJ4,0)</f>
        <v>0</v>
      </c>
      <c r="O10" s="124">
        <f t="shared" si="0"/>
        <v>2921.7419932399998</v>
      </c>
      <c r="P10" s="125">
        <f>'ACT Apr 2016'!AM4</f>
        <v>0</v>
      </c>
      <c r="Q10" s="125">
        <f>'ACT Apr 2016'!AN4</f>
        <v>15</v>
      </c>
      <c r="R10" s="125">
        <f>'ACT Apr 2016'!AO4</f>
        <v>0</v>
      </c>
      <c r="S10" s="125">
        <f>'ACT Apr 2016'!AP4</f>
        <v>0</v>
      </c>
      <c r="T10" s="124">
        <f>(O10-(O10-D10)*Q10/100)</f>
        <v>2556.6814442539999</v>
      </c>
      <c r="U10" s="124">
        <f t="shared" si="1"/>
        <v>2556.6814442539999</v>
      </c>
      <c r="V10" s="124">
        <f t="shared" si="2"/>
        <v>2812.3495886793999</v>
      </c>
      <c r="W10" s="124">
        <f t="shared" si="3"/>
        <v>2812.3495886793999</v>
      </c>
      <c r="X10" s="126">
        <f>'ACT Apr 2016'!AW4</f>
        <v>12</v>
      </c>
      <c r="Y10" s="127" t="str">
        <f>'ACT Apr 2016'!AX4</f>
        <v>y</v>
      </c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</row>
    <row r="11" spans="1:66" x14ac:dyDescent="0.2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3"/>
      <c r="BG11" s="83"/>
      <c r="BH11" s="83"/>
      <c r="BI11" s="83"/>
      <c r="BJ11" s="83"/>
      <c r="BK11" s="83"/>
      <c r="BL11" s="83"/>
      <c r="BM11" s="83"/>
      <c r="BN11" s="83"/>
    </row>
    <row r="12" spans="1:66" x14ac:dyDescent="0.2">
      <c r="A12" s="84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3"/>
      <c r="BG12" s="83"/>
      <c r="BH12" s="83"/>
      <c r="BI12" s="83"/>
      <c r="BJ12" s="83"/>
      <c r="BK12" s="83"/>
      <c r="BL12" s="83"/>
      <c r="BM12" s="83"/>
      <c r="BN12" s="83"/>
    </row>
    <row r="13" spans="1:66" x14ac:dyDescent="0.2">
      <c r="A13" s="84"/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3"/>
      <c r="BG13" s="83"/>
      <c r="BH13" s="83"/>
      <c r="BI13" s="83"/>
      <c r="BJ13" s="83"/>
      <c r="BK13" s="83"/>
      <c r="BL13" s="83"/>
      <c r="BM13" s="83"/>
      <c r="BN13" s="83"/>
    </row>
    <row r="14" spans="1:66" x14ac:dyDescent="0.2">
      <c r="A14" s="84"/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3"/>
      <c r="BG14" s="83"/>
      <c r="BH14" s="83"/>
      <c r="BI14" s="83"/>
      <c r="BJ14" s="83"/>
      <c r="BK14" s="83"/>
      <c r="BL14" s="83"/>
      <c r="BM14" s="83"/>
      <c r="BN14" s="83"/>
    </row>
    <row r="15" spans="1:66" x14ac:dyDescent="0.2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3"/>
      <c r="BG15" s="83"/>
      <c r="BH15" s="83"/>
      <c r="BI15" s="83"/>
      <c r="BJ15" s="83"/>
      <c r="BK15" s="83"/>
      <c r="BL15" s="83"/>
      <c r="BM15" s="83"/>
      <c r="BN15" s="83"/>
    </row>
    <row r="16" spans="1:66" x14ac:dyDescent="0.2">
      <c r="A16" s="84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3"/>
      <c r="BG16" s="83"/>
      <c r="BH16" s="83"/>
      <c r="BI16" s="83"/>
      <c r="BJ16" s="83"/>
      <c r="BK16" s="83"/>
      <c r="BL16" s="83"/>
      <c r="BM16" s="83"/>
      <c r="BN16" s="83"/>
    </row>
    <row r="17" spans="1:66" x14ac:dyDescent="0.2">
      <c r="A17" s="84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3"/>
      <c r="BG17" s="83"/>
      <c r="BH17" s="83"/>
      <c r="BI17" s="83"/>
      <c r="BJ17" s="83"/>
      <c r="BK17" s="83"/>
      <c r="BL17" s="83"/>
      <c r="BM17" s="83"/>
      <c r="BN17" s="83"/>
    </row>
    <row r="18" spans="1:66" x14ac:dyDescent="0.2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3"/>
      <c r="BG18" s="83"/>
      <c r="BH18" s="83"/>
      <c r="BI18" s="83"/>
      <c r="BJ18" s="83"/>
      <c r="BK18" s="83"/>
      <c r="BL18" s="83"/>
      <c r="BM18" s="83"/>
      <c r="BN18" s="83"/>
    </row>
    <row r="19" spans="1:66" x14ac:dyDescent="0.2">
      <c r="A19" s="84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3"/>
      <c r="BG19" s="83"/>
      <c r="BH19" s="83"/>
      <c r="BI19" s="83"/>
      <c r="BJ19" s="83"/>
      <c r="BK19" s="83"/>
      <c r="BL19" s="83"/>
      <c r="BM19" s="83"/>
      <c r="BN19" s="83"/>
    </row>
    <row r="20" spans="1:66" x14ac:dyDescent="0.2">
      <c r="A20" s="84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3"/>
      <c r="BG20" s="83"/>
      <c r="BH20" s="83"/>
      <c r="BI20" s="83"/>
      <c r="BJ20" s="83"/>
      <c r="BK20" s="83"/>
      <c r="BL20" s="83"/>
      <c r="BM20" s="83"/>
      <c r="BN20" s="83"/>
    </row>
    <row r="21" spans="1:66" x14ac:dyDescent="0.2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3"/>
      <c r="BG21" s="83"/>
      <c r="BH21" s="83"/>
      <c r="BI21" s="83"/>
      <c r="BJ21" s="83"/>
      <c r="BK21" s="83"/>
      <c r="BL21" s="83"/>
      <c r="BM21" s="83"/>
      <c r="BN21" s="83"/>
    </row>
    <row r="22" spans="1:66" x14ac:dyDescent="0.2">
      <c r="A22" s="84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3"/>
      <c r="BG22" s="83"/>
      <c r="BH22" s="83"/>
      <c r="BI22" s="83"/>
      <c r="BJ22" s="83"/>
      <c r="BK22" s="83"/>
      <c r="BL22" s="83"/>
      <c r="BM22" s="83"/>
      <c r="BN22" s="83"/>
    </row>
    <row r="23" spans="1:66" x14ac:dyDescent="0.2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3"/>
      <c r="BG23" s="83"/>
      <c r="BH23" s="83"/>
      <c r="BI23" s="83"/>
      <c r="BJ23" s="83"/>
      <c r="BK23" s="83"/>
      <c r="BL23" s="83"/>
      <c r="BM23" s="83"/>
      <c r="BN23" s="83"/>
    </row>
    <row r="24" spans="1:66" x14ac:dyDescent="0.2">
      <c r="A24" s="84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3"/>
      <c r="BG24" s="83"/>
      <c r="BH24" s="83"/>
      <c r="BI24" s="83"/>
      <c r="BJ24" s="83"/>
      <c r="BK24" s="83"/>
      <c r="BL24" s="83"/>
      <c r="BM24" s="83"/>
      <c r="BN24" s="83"/>
    </row>
    <row r="25" spans="1:66" x14ac:dyDescent="0.2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3"/>
      <c r="BG25" s="83"/>
      <c r="BH25" s="83"/>
      <c r="BI25" s="83"/>
      <c r="BJ25" s="83"/>
      <c r="BK25" s="83"/>
      <c r="BL25" s="83"/>
      <c r="BM25" s="83"/>
      <c r="BN25" s="83"/>
    </row>
    <row r="26" spans="1:66" x14ac:dyDescent="0.2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3"/>
      <c r="BG26" s="83"/>
      <c r="BH26" s="83"/>
      <c r="BI26" s="83"/>
      <c r="BJ26" s="83"/>
      <c r="BK26" s="83"/>
      <c r="BL26" s="83"/>
      <c r="BM26" s="83"/>
      <c r="BN26" s="83"/>
    </row>
    <row r="27" spans="1:66" x14ac:dyDescent="0.2">
      <c r="A27" s="84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3"/>
      <c r="BG27" s="83"/>
      <c r="BH27" s="83"/>
      <c r="BI27" s="83"/>
      <c r="BJ27" s="83"/>
      <c r="BK27" s="83"/>
      <c r="BL27" s="83"/>
      <c r="BM27" s="83"/>
      <c r="BN27" s="83"/>
    </row>
    <row r="28" spans="1:66" x14ac:dyDescent="0.2">
      <c r="A28" s="84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3"/>
      <c r="BG28" s="83"/>
      <c r="BH28" s="83"/>
      <c r="BI28" s="83"/>
      <c r="BJ28" s="83"/>
      <c r="BK28" s="83"/>
      <c r="BL28" s="83"/>
      <c r="BM28" s="83"/>
      <c r="BN28" s="83"/>
    </row>
    <row r="29" spans="1:66" x14ac:dyDescent="0.2">
      <c r="A29" s="84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3"/>
      <c r="BG29" s="83"/>
      <c r="BH29" s="83"/>
      <c r="BI29" s="83"/>
      <c r="BJ29" s="83"/>
      <c r="BK29" s="83"/>
      <c r="BL29" s="83"/>
      <c r="BM29" s="83"/>
      <c r="BN29" s="83"/>
    </row>
    <row r="30" spans="1:66" x14ac:dyDescent="0.2">
      <c r="A30" s="84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3"/>
      <c r="BG30" s="83"/>
      <c r="BH30" s="83"/>
      <c r="BI30" s="83"/>
      <c r="BJ30" s="83"/>
      <c r="BK30" s="83"/>
      <c r="BL30" s="83"/>
      <c r="BM30" s="83"/>
      <c r="BN30" s="83"/>
    </row>
    <row r="31" spans="1:66" x14ac:dyDescent="0.2">
      <c r="A31" s="84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3"/>
      <c r="BG31" s="83"/>
      <c r="BH31" s="83"/>
      <c r="BI31" s="83"/>
      <c r="BJ31" s="83"/>
      <c r="BK31" s="83"/>
      <c r="BL31" s="83"/>
      <c r="BM31" s="83"/>
      <c r="BN31" s="83"/>
    </row>
    <row r="32" spans="1:66" x14ac:dyDescent="0.2">
      <c r="A32" s="84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3"/>
      <c r="BG32" s="83"/>
      <c r="BH32" s="83"/>
      <c r="BI32" s="83"/>
      <c r="BJ32" s="83"/>
      <c r="BK32" s="83"/>
      <c r="BL32" s="83"/>
      <c r="BM32" s="83"/>
      <c r="BN32" s="83"/>
    </row>
    <row r="33" spans="1:66" x14ac:dyDescent="0.2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3"/>
      <c r="BG33" s="83"/>
      <c r="BH33" s="83"/>
      <c r="BI33" s="83"/>
      <c r="BJ33" s="83"/>
      <c r="BK33" s="83"/>
      <c r="BL33" s="83"/>
      <c r="BM33" s="83"/>
      <c r="BN33" s="83"/>
    </row>
    <row r="34" spans="1:66" x14ac:dyDescent="0.2">
      <c r="A34" s="84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3"/>
      <c r="BG34" s="83"/>
      <c r="BH34" s="83"/>
      <c r="BI34" s="83"/>
      <c r="BJ34" s="83"/>
      <c r="BK34" s="83"/>
      <c r="BL34" s="83"/>
      <c r="BM34" s="83"/>
      <c r="BN34" s="83"/>
    </row>
    <row r="35" spans="1:66" x14ac:dyDescent="0.2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3"/>
      <c r="BG35" s="83"/>
      <c r="BH35" s="83"/>
      <c r="BI35" s="83"/>
      <c r="BJ35" s="83"/>
      <c r="BK35" s="83"/>
      <c r="BL35" s="83"/>
      <c r="BM35" s="83"/>
      <c r="BN35" s="83"/>
    </row>
    <row r="36" spans="1:66" x14ac:dyDescent="0.2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3"/>
      <c r="BG36" s="83"/>
      <c r="BH36" s="83"/>
      <c r="BI36" s="83"/>
      <c r="BJ36" s="83"/>
      <c r="BK36" s="83"/>
      <c r="BL36" s="83"/>
      <c r="BM36" s="83"/>
      <c r="BN36" s="83"/>
    </row>
    <row r="37" spans="1:66" x14ac:dyDescent="0.2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3"/>
      <c r="BG37" s="83"/>
      <c r="BH37" s="83"/>
      <c r="BI37" s="83"/>
      <c r="BJ37" s="83"/>
      <c r="BK37" s="83"/>
      <c r="BL37" s="83"/>
      <c r="BM37" s="83"/>
      <c r="BN37" s="83"/>
    </row>
    <row r="38" spans="1:66" x14ac:dyDescent="0.2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3"/>
      <c r="BG38" s="83"/>
      <c r="BH38" s="83"/>
      <c r="BI38" s="83"/>
      <c r="BJ38" s="83"/>
      <c r="BK38" s="83"/>
      <c r="BL38" s="83"/>
      <c r="BM38" s="83"/>
      <c r="BN38" s="83"/>
    </row>
    <row r="39" spans="1:66" x14ac:dyDescent="0.2">
      <c r="A39" s="84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3"/>
      <c r="BG39" s="83"/>
      <c r="BH39" s="83"/>
      <c r="BI39" s="83"/>
      <c r="BJ39" s="83"/>
      <c r="BK39" s="83"/>
      <c r="BL39" s="83"/>
      <c r="BM39" s="83"/>
      <c r="BN39" s="83"/>
    </row>
    <row r="40" spans="1:66" x14ac:dyDescent="0.2">
      <c r="A40" s="84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3"/>
      <c r="BG40" s="83"/>
      <c r="BH40" s="83"/>
      <c r="BI40" s="83"/>
      <c r="BJ40" s="83"/>
      <c r="BK40" s="83"/>
      <c r="BL40" s="83"/>
      <c r="BM40" s="83"/>
      <c r="BN40" s="83"/>
    </row>
    <row r="41" spans="1:66" x14ac:dyDescent="0.2">
      <c r="A41" s="84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3"/>
      <c r="BG41" s="83"/>
      <c r="BH41" s="83"/>
      <c r="BI41" s="83"/>
      <c r="BJ41" s="83"/>
      <c r="BK41" s="83"/>
      <c r="BL41" s="83"/>
      <c r="BM41" s="83"/>
      <c r="BN41" s="83"/>
    </row>
    <row r="42" spans="1:66" x14ac:dyDescent="0.2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3"/>
      <c r="BG42" s="83"/>
      <c r="BH42" s="83"/>
      <c r="BI42" s="83"/>
      <c r="BJ42" s="83"/>
      <c r="BK42" s="83"/>
      <c r="BL42" s="83"/>
      <c r="BM42" s="83"/>
      <c r="BN42" s="83"/>
    </row>
    <row r="43" spans="1:66" x14ac:dyDescent="0.2">
      <c r="A43" s="84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3"/>
      <c r="BG43" s="83"/>
      <c r="BH43" s="83"/>
      <c r="BI43" s="83"/>
      <c r="BJ43" s="83"/>
      <c r="BK43" s="83"/>
      <c r="BL43" s="83"/>
      <c r="BM43" s="83"/>
      <c r="BN43" s="83"/>
    </row>
    <row r="44" spans="1:66" x14ac:dyDescent="0.2">
      <c r="A44" s="84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3"/>
      <c r="BG44" s="83"/>
      <c r="BH44" s="83"/>
      <c r="BI44" s="83"/>
      <c r="BJ44" s="83"/>
      <c r="BK44" s="83"/>
      <c r="BL44" s="83"/>
      <c r="BM44" s="83"/>
      <c r="BN44" s="83"/>
    </row>
    <row r="45" spans="1:66" x14ac:dyDescent="0.2">
      <c r="A45" s="84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3"/>
      <c r="BG45" s="83"/>
      <c r="BH45" s="83"/>
      <c r="BI45" s="83"/>
      <c r="BJ45" s="83"/>
      <c r="BK45" s="83"/>
      <c r="BL45" s="83"/>
      <c r="BM45" s="83"/>
      <c r="BN45" s="83"/>
    </row>
    <row r="46" spans="1:66" x14ac:dyDescent="0.2">
      <c r="A46" s="84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3"/>
      <c r="BG46" s="83"/>
      <c r="BH46" s="83"/>
      <c r="BI46" s="83"/>
      <c r="BJ46" s="83"/>
      <c r="BK46" s="83"/>
      <c r="BL46" s="83"/>
      <c r="BM46" s="83"/>
      <c r="BN46" s="83"/>
    </row>
    <row r="47" spans="1:66" x14ac:dyDescent="0.2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3"/>
      <c r="BG47" s="83"/>
      <c r="BH47" s="83"/>
      <c r="BI47" s="83"/>
      <c r="BJ47" s="83"/>
      <c r="BK47" s="83"/>
      <c r="BL47" s="83"/>
      <c r="BM47" s="83"/>
      <c r="BN47" s="83"/>
    </row>
    <row r="48" spans="1:66" x14ac:dyDescent="0.2">
      <c r="A48" s="84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3"/>
      <c r="BG48" s="83"/>
      <c r="BH48" s="83"/>
      <c r="BI48" s="83"/>
      <c r="BJ48" s="83"/>
      <c r="BK48" s="83"/>
      <c r="BL48" s="83"/>
      <c r="BM48" s="83"/>
      <c r="BN48" s="83"/>
    </row>
    <row r="49" spans="1:66" x14ac:dyDescent="0.2">
      <c r="A49" s="84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3"/>
      <c r="BG49" s="83"/>
      <c r="BH49" s="83"/>
      <c r="BI49" s="83"/>
      <c r="BJ49" s="83"/>
      <c r="BK49" s="83"/>
      <c r="BL49" s="83"/>
      <c r="BM49" s="83"/>
      <c r="BN49" s="83"/>
    </row>
    <row r="50" spans="1:66" x14ac:dyDescent="0.2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3"/>
      <c r="BG50" s="83"/>
      <c r="BH50" s="83"/>
      <c r="BI50" s="83"/>
      <c r="BJ50" s="83"/>
      <c r="BK50" s="83"/>
      <c r="BL50" s="83"/>
      <c r="BM50" s="83"/>
      <c r="BN50" s="83"/>
    </row>
    <row r="51" spans="1:66" x14ac:dyDescent="0.2">
      <c r="A51" s="84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3"/>
      <c r="BG51" s="83"/>
      <c r="BH51" s="83"/>
      <c r="BI51" s="83"/>
      <c r="BJ51" s="83"/>
      <c r="BK51" s="83"/>
      <c r="BL51" s="83"/>
      <c r="BM51" s="83"/>
      <c r="BN51" s="83"/>
    </row>
    <row r="52" spans="1:66" x14ac:dyDescent="0.2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3"/>
      <c r="BG52" s="83"/>
      <c r="BH52" s="83"/>
      <c r="BI52" s="83"/>
      <c r="BJ52" s="83"/>
      <c r="BK52" s="83"/>
      <c r="BL52" s="83"/>
      <c r="BM52" s="83"/>
      <c r="BN52" s="83"/>
    </row>
    <row r="53" spans="1:66" x14ac:dyDescent="0.2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3"/>
      <c r="BG53" s="83"/>
      <c r="BH53" s="83"/>
      <c r="BI53" s="83"/>
      <c r="BJ53" s="83"/>
      <c r="BK53" s="83"/>
      <c r="BL53" s="83"/>
      <c r="BM53" s="83"/>
      <c r="BN53" s="83"/>
    </row>
    <row r="54" spans="1:66" x14ac:dyDescent="0.2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3"/>
      <c r="BG54" s="83"/>
      <c r="BH54" s="83"/>
      <c r="BI54" s="83"/>
      <c r="BJ54" s="83"/>
      <c r="BK54" s="83"/>
      <c r="BL54" s="83"/>
      <c r="BM54" s="83"/>
      <c r="BN54" s="83"/>
    </row>
    <row r="55" spans="1:66" x14ac:dyDescent="0.2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3"/>
      <c r="BG55" s="83"/>
      <c r="BH55" s="83"/>
      <c r="BI55" s="83"/>
      <c r="BJ55" s="83"/>
      <c r="BK55" s="83"/>
      <c r="BL55" s="83"/>
      <c r="BM55" s="83"/>
      <c r="BN55" s="83"/>
    </row>
    <row r="56" spans="1:66" x14ac:dyDescent="0.2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3"/>
      <c r="BG56" s="83"/>
      <c r="BH56" s="83"/>
      <c r="BI56" s="83"/>
      <c r="BJ56" s="83"/>
      <c r="BK56" s="83"/>
      <c r="BL56" s="83"/>
      <c r="BM56" s="83"/>
      <c r="BN56" s="83"/>
    </row>
    <row r="57" spans="1:66" x14ac:dyDescent="0.2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3"/>
      <c r="BG57" s="83"/>
      <c r="BH57" s="83"/>
      <c r="BI57" s="83"/>
      <c r="BJ57" s="83"/>
      <c r="BK57" s="83"/>
      <c r="BL57" s="83"/>
      <c r="BM57" s="83"/>
      <c r="BN57" s="83"/>
    </row>
    <row r="58" spans="1:66" x14ac:dyDescent="0.2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3"/>
      <c r="BG58" s="83"/>
      <c r="BH58" s="83"/>
      <c r="BI58" s="83"/>
      <c r="BJ58" s="83"/>
      <c r="BK58" s="83"/>
      <c r="BL58" s="83"/>
      <c r="BM58" s="83"/>
      <c r="BN58" s="83"/>
    </row>
    <row r="59" spans="1:66" x14ac:dyDescent="0.2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3"/>
      <c r="BG59" s="83"/>
      <c r="BH59" s="83"/>
      <c r="BI59" s="83"/>
      <c r="BJ59" s="83"/>
      <c r="BK59" s="83"/>
      <c r="BL59" s="83"/>
      <c r="BM59" s="83"/>
      <c r="BN59" s="83"/>
    </row>
    <row r="60" spans="1:66" x14ac:dyDescent="0.2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83"/>
      <c r="BG60" s="83"/>
      <c r="BH60" s="83"/>
      <c r="BI60" s="83"/>
      <c r="BJ60" s="83"/>
      <c r="BK60" s="83"/>
      <c r="BL60" s="83"/>
      <c r="BM60" s="83"/>
      <c r="BN60" s="83"/>
    </row>
    <row r="61" spans="1:66" x14ac:dyDescent="0.2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3"/>
      <c r="BG61" s="83"/>
      <c r="BH61" s="83"/>
      <c r="BI61" s="83"/>
      <c r="BJ61" s="83"/>
      <c r="BK61" s="83"/>
      <c r="BL61" s="83"/>
      <c r="BM61" s="83"/>
      <c r="BN61" s="83"/>
    </row>
    <row r="62" spans="1:66" x14ac:dyDescent="0.2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3"/>
      <c r="BG62" s="83"/>
      <c r="BH62" s="83"/>
      <c r="BI62" s="83"/>
      <c r="BJ62" s="83"/>
      <c r="BK62" s="83"/>
      <c r="BL62" s="83"/>
      <c r="BM62" s="83"/>
      <c r="BN62" s="83"/>
    </row>
    <row r="63" spans="1:66" x14ac:dyDescent="0.2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3"/>
      <c r="BG63" s="83"/>
      <c r="BH63" s="83"/>
      <c r="BI63" s="83"/>
      <c r="BJ63" s="83"/>
      <c r="BK63" s="83"/>
      <c r="BL63" s="83"/>
      <c r="BM63" s="83"/>
      <c r="BN63" s="83"/>
    </row>
    <row r="64" spans="1:66" x14ac:dyDescent="0.2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  <c r="BF64" s="83"/>
      <c r="BG64" s="83"/>
      <c r="BH64" s="83"/>
      <c r="BI64" s="83"/>
      <c r="BJ64" s="83"/>
      <c r="BK64" s="83"/>
      <c r="BL64" s="83"/>
      <c r="BM64" s="83"/>
      <c r="BN64" s="83"/>
    </row>
    <row r="65" spans="1:66" x14ac:dyDescent="0.2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84"/>
      <c r="BD65" s="84"/>
      <c r="BE65" s="84"/>
      <c r="BF65" s="83"/>
      <c r="BG65" s="83"/>
      <c r="BH65" s="83"/>
      <c r="BI65" s="83"/>
      <c r="BJ65" s="83"/>
      <c r="BK65" s="83"/>
      <c r="BL65" s="83"/>
      <c r="BM65" s="83"/>
      <c r="BN65" s="83"/>
    </row>
    <row r="66" spans="1:66" x14ac:dyDescent="0.2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3"/>
      <c r="BG66" s="83"/>
      <c r="BH66" s="83"/>
      <c r="BI66" s="83"/>
      <c r="BJ66" s="83"/>
      <c r="BK66" s="83"/>
      <c r="BL66" s="83"/>
      <c r="BM66" s="83"/>
      <c r="BN66" s="83"/>
    </row>
    <row r="67" spans="1:66" x14ac:dyDescent="0.2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84"/>
      <c r="BD67" s="84"/>
      <c r="BE67" s="84"/>
      <c r="BF67" s="83"/>
      <c r="BG67" s="83"/>
      <c r="BH67" s="83"/>
      <c r="BI67" s="83"/>
      <c r="BJ67" s="83"/>
      <c r="BK67" s="83"/>
      <c r="BL67" s="83"/>
      <c r="BM67" s="83"/>
      <c r="BN67" s="83"/>
    </row>
    <row r="68" spans="1:66" x14ac:dyDescent="0.2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3"/>
      <c r="BG68" s="83"/>
      <c r="BH68" s="83"/>
      <c r="BI68" s="83"/>
      <c r="BJ68" s="83"/>
      <c r="BK68" s="83"/>
      <c r="BL68" s="83"/>
      <c r="BM68" s="83"/>
      <c r="BN68" s="83"/>
    </row>
    <row r="69" spans="1:66" x14ac:dyDescent="0.2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84"/>
      <c r="BD69" s="84"/>
      <c r="BE69" s="84"/>
      <c r="BF69" s="83"/>
      <c r="BG69" s="83"/>
      <c r="BH69" s="83"/>
      <c r="BI69" s="83"/>
      <c r="BJ69" s="83"/>
      <c r="BK69" s="83"/>
      <c r="BL69" s="83"/>
      <c r="BM69" s="83"/>
      <c r="BN69" s="83"/>
    </row>
    <row r="70" spans="1:66" x14ac:dyDescent="0.2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84"/>
      <c r="BD70" s="84"/>
      <c r="BE70" s="84"/>
      <c r="BF70" s="83"/>
      <c r="BG70" s="83"/>
      <c r="BH70" s="83"/>
      <c r="BI70" s="83"/>
      <c r="BJ70" s="83"/>
      <c r="BK70" s="83"/>
      <c r="BL70" s="83"/>
      <c r="BM70" s="83"/>
      <c r="BN70" s="83"/>
    </row>
    <row r="71" spans="1:66" x14ac:dyDescent="0.2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3"/>
      <c r="BG71" s="83"/>
      <c r="BH71" s="83"/>
      <c r="BI71" s="83"/>
      <c r="BJ71" s="83"/>
      <c r="BK71" s="83"/>
      <c r="BL71" s="83"/>
      <c r="BM71" s="83"/>
      <c r="BN71" s="83"/>
    </row>
    <row r="72" spans="1:66" x14ac:dyDescent="0.2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84"/>
      <c r="BD72" s="84"/>
      <c r="BE72" s="84"/>
      <c r="BF72" s="83"/>
      <c r="BG72" s="83"/>
      <c r="BH72" s="83"/>
      <c r="BI72" s="83"/>
      <c r="BJ72" s="83"/>
      <c r="BK72" s="83"/>
      <c r="BL72" s="83"/>
      <c r="BM72" s="83"/>
      <c r="BN72" s="83"/>
    </row>
    <row r="73" spans="1:66" x14ac:dyDescent="0.2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4"/>
      <c r="BD73" s="84"/>
      <c r="BE73" s="84"/>
      <c r="BF73" s="83"/>
      <c r="BG73" s="83"/>
      <c r="BH73" s="83"/>
      <c r="BI73" s="83"/>
      <c r="BJ73" s="83"/>
      <c r="BK73" s="83"/>
      <c r="BL73" s="83"/>
      <c r="BM73" s="83"/>
      <c r="BN73" s="83"/>
    </row>
    <row r="74" spans="1:66" x14ac:dyDescent="0.2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3"/>
      <c r="BG74" s="83"/>
      <c r="BH74" s="83"/>
      <c r="BI74" s="83"/>
      <c r="BJ74" s="83"/>
      <c r="BK74" s="83"/>
      <c r="BL74" s="83"/>
      <c r="BM74" s="83"/>
      <c r="BN74" s="83"/>
    </row>
    <row r="75" spans="1:66" x14ac:dyDescent="0.2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3"/>
      <c r="BG75" s="83"/>
      <c r="BH75" s="83"/>
      <c r="BI75" s="83"/>
      <c r="BJ75" s="83"/>
      <c r="BK75" s="83"/>
      <c r="BL75" s="83"/>
      <c r="BM75" s="83"/>
      <c r="BN75" s="83"/>
    </row>
    <row r="76" spans="1:66" x14ac:dyDescent="0.2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84"/>
      <c r="BD76" s="84"/>
      <c r="BE76" s="84"/>
      <c r="BF76" s="83"/>
      <c r="BG76" s="83"/>
      <c r="BH76" s="83"/>
      <c r="BI76" s="83"/>
      <c r="BJ76" s="83"/>
      <c r="BK76" s="83"/>
      <c r="BL76" s="83"/>
      <c r="BM76" s="83"/>
      <c r="BN76" s="83"/>
    </row>
    <row r="77" spans="1:66" x14ac:dyDescent="0.2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84"/>
      <c r="BD77" s="84"/>
      <c r="BE77" s="84"/>
      <c r="BF77" s="83"/>
      <c r="BG77" s="83"/>
      <c r="BH77" s="83"/>
      <c r="BI77" s="83"/>
      <c r="BJ77" s="83"/>
      <c r="BK77" s="83"/>
      <c r="BL77" s="83"/>
      <c r="BM77" s="83"/>
      <c r="BN77" s="83"/>
    </row>
    <row r="78" spans="1:66" x14ac:dyDescent="0.2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84"/>
      <c r="BD78" s="84"/>
      <c r="BE78" s="84"/>
      <c r="BF78" s="83"/>
      <c r="BG78" s="83"/>
      <c r="BH78" s="83"/>
      <c r="BI78" s="83"/>
      <c r="BJ78" s="83"/>
      <c r="BK78" s="83"/>
      <c r="BL78" s="83"/>
      <c r="BM78" s="83"/>
      <c r="BN78" s="83"/>
    </row>
    <row r="79" spans="1:66" x14ac:dyDescent="0.2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84"/>
      <c r="BD79" s="84"/>
      <c r="BE79" s="84"/>
      <c r="BF79" s="83"/>
      <c r="BG79" s="83"/>
      <c r="BH79" s="83"/>
      <c r="BI79" s="83"/>
      <c r="BJ79" s="83"/>
      <c r="BK79" s="83"/>
      <c r="BL79" s="83"/>
      <c r="BM79" s="83"/>
      <c r="BN79" s="83"/>
    </row>
    <row r="80" spans="1:66" x14ac:dyDescent="0.2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84"/>
      <c r="BD80" s="84"/>
      <c r="BE80" s="84"/>
      <c r="BF80" s="83"/>
      <c r="BG80" s="83"/>
      <c r="BH80" s="83"/>
      <c r="BI80" s="83"/>
      <c r="BJ80" s="83"/>
      <c r="BK80" s="83"/>
      <c r="BL80" s="83"/>
      <c r="BM80" s="83"/>
      <c r="BN80" s="83"/>
    </row>
    <row r="81" spans="1:66" x14ac:dyDescent="0.2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3"/>
      <c r="BG81" s="83"/>
      <c r="BH81" s="83"/>
      <c r="BI81" s="83"/>
      <c r="BJ81" s="83"/>
      <c r="BK81" s="83"/>
      <c r="BL81" s="83"/>
      <c r="BM81" s="83"/>
      <c r="BN81" s="83"/>
    </row>
    <row r="82" spans="1:66" x14ac:dyDescent="0.2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3"/>
      <c r="BG82" s="83"/>
      <c r="BH82" s="83"/>
      <c r="BI82" s="83"/>
      <c r="BJ82" s="83"/>
      <c r="BK82" s="83"/>
      <c r="BL82" s="83"/>
      <c r="BM82" s="83"/>
      <c r="BN82" s="83"/>
    </row>
    <row r="83" spans="1:66" x14ac:dyDescent="0.2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84"/>
      <c r="BD83" s="84"/>
      <c r="BE83" s="84"/>
      <c r="BF83" s="83"/>
      <c r="BG83" s="83"/>
      <c r="BH83" s="83"/>
      <c r="BI83" s="83"/>
      <c r="BJ83" s="83"/>
      <c r="BK83" s="83"/>
      <c r="BL83" s="83"/>
      <c r="BM83" s="83"/>
      <c r="BN83" s="83"/>
    </row>
    <row r="84" spans="1:66" x14ac:dyDescent="0.2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84"/>
      <c r="BD84" s="84"/>
      <c r="BE84" s="84"/>
      <c r="BF84" s="83"/>
      <c r="BG84" s="83"/>
      <c r="BH84" s="83"/>
      <c r="BI84" s="83"/>
      <c r="BJ84" s="83"/>
      <c r="BK84" s="83"/>
      <c r="BL84" s="83"/>
      <c r="BM84" s="83"/>
      <c r="BN84" s="83"/>
    </row>
    <row r="85" spans="1:66" x14ac:dyDescent="0.2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84"/>
      <c r="BD85" s="84"/>
      <c r="BE85" s="84"/>
      <c r="BF85" s="83"/>
      <c r="BG85" s="83"/>
      <c r="BH85" s="83"/>
      <c r="BI85" s="83"/>
      <c r="BJ85" s="83"/>
      <c r="BK85" s="83"/>
      <c r="BL85" s="83"/>
      <c r="BM85" s="83"/>
      <c r="BN85" s="83"/>
    </row>
    <row r="86" spans="1:66" x14ac:dyDescent="0.2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3"/>
      <c r="BG86" s="83"/>
      <c r="BH86" s="83"/>
      <c r="BI86" s="83"/>
      <c r="BJ86" s="83"/>
      <c r="BK86" s="83"/>
      <c r="BL86" s="83"/>
      <c r="BM86" s="83"/>
      <c r="BN86" s="83"/>
    </row>
    <row r="87" spans="1:66" x14ac:dyDescent="0.2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3"/>
      <c r="BG87" s="83"/>
      <c r="BH87" s="83"/>
      <c r="BI87" s="83"/>
      <c r="BJ87" s="83"/>
      <c r="BK87" s="83"/>
      <c r="BL87" s="83"/>
      <c r="BM87" s="83"/>
      <c r="BN87" s="83"/>
    </row>
    <row r="88" spans="1:66" x14ac:dyDescent="0.2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84"/>
      <c r="BD88" s="84"/>
      <c r="BE88" s="84"/>
      <c r="BF88" s="83"/>
      <c r="BG88" s="83"/>
      <c r="BH88" s="83"/>
      <c r="BI88" s="83"/>
      <c r="BJ88" s="83"/>
      <c r="BK88" s="83"/>
      <c r="BL88" s="83"/>
      <c r="BM88" s="83"/>
      <c r="BN88" s="83"/>
    </row>
    <row r="89" spans="1:66" x14ac:dyDescent="0.2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84"/>
      <c r="BD89" s="84"/>
      <c r="BE89" s="84"/>
      <c r="BF89" s="83"/>
      <c r="BG89" s="83"/>
      <c r="BH89" s="83"/>
      <c r="BI89" s="83"/>
      <c r="BJ89" s="83"/>
      <c r="BK89" s="83"/>
      <c r="BL89" s="83"/>
      <c r="BM89" s="83"/>
      <c r="BN89" s="83"/>
    </row>
    <row r="90" spans="1:66" x14ac:dyDescent="0.2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84"/>
      <c r="BD90" s="84"/>
      <c r="BE90" s="84"/>
      <c r="BF90" s="83"/>
      <c r="BG90" s="83"/>
      <c r="BH90" s="83"/>
      <c r="BI90" s="83"/>
      <c r="BJ90" s="83"/>
      <c r="BK90" s="83"/>
      <c r="BL90" s="83"/>
      <c r="BM90" s="83"/>
      <c r="BN90" s="83"/>
    </row>
    <row r="91" spans="1:66" x14ac:dyDescent="0.2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84"/>
      <c r="BD91" s="84"/>
      <c r="BE91" s="84"/>
      <c r="BF91" s="83"/>
      <c r="BG91" s="83"/>
      <c r="BH91" s="83"/>
      <c r="BI91" s="83"/>
      <c r="BJ91" s="83"/>
      <c r="BK91" s="83"/>
      <c r="BL91" s="83"/>
      <c r="BM91" s="83"/>
      <c r="BN91" s="83"/>
    </row>
    <row r="92" spans="1:66" x14ac:dyDescent="0.2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3"/>
      <c r="BG92" s="83"/>
      <c r="BH92" s="83"/>
      <c r="BI92" s="83"/>
      <c r="BJ92" s="83"/>
      <c r="BK92" s="83"/>
      <c r="BL92" s="83"/>
      <c r="BM92" s="83"/>
      <c r="BN92" s="83"/>
    </row>
    <row r="93" spans="1:66" x14ac:dyDescent="0.2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84"/>
      <c r="BD93" s="84"/>
      <c r="BE93" s="84"/>
      <c r="BF93" s="83"/>
      <c r="BG93" s="83"/>
      <c r="BH93" s="83"/>
      <c r="BI93" s="83"/>
      <c r="BJ93" s="83"/>
      <c r="BK93" s="83"/>
      <c r="BL93" s="83"/>
      <c r="BM93" s="83"/>
      <c r="BN93" s="83"/>
    </row>
    <row r="94" spans="1:66" x14ac:dyDescent="0.2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84"/>
      <c r="BD94" s="84"/>
      <c r="BE94" s="84"/>
      <c r="BF94" s="83"/>
      <c r="BG94" s="83"/>
      <c r="BH94" s="83"/>
      <c r="BI94" s="83"/>
      <c r="BJ94" s="83"/>
      <c r="BK94" s="83"/>
      <c r="BL94" s="83"/>
      <c r="BM94" s="83"/>
      <c r="BN94" s="83"/>
    </row>
    <row r="95" spans="1:66" x14ac:dyDescent="0.2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3"/>
      <c r="BG95" s="83"/>
      <c r="BH95" s="83"/>
      <c r="BI95" s="83"/>
      <c r="BJ95" s="83"/>
      <c r="BK95" s="83"/>
      <c r="BL95" s="83"/>
      <c r="BM95" s="83"/>
      <c r="BN95" s="83"/>
    </row>
    <row r="96" spans="1:66" x14ac:dyDescent="0.2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84"/>
      <c r="BD96" s="84"/>
      <c r="BE96" s="84"/>
      <c r="BF96" s="83"/>
      <c r="BG96" s="83"/>
      <c r="BH96" s="83"/>
      <c r="BI96" s="83"/>
      <c r="BJ96" s="83"/>
      <c r="BK96" s="83"/>
      <c r="BL96" s="83"/>
      <c r="BM96" s="83"/>
      <c r="BN96" s="83"/>
    </row>
    <row r="97" spans="1:66" x14ac:dyDescent="0.2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3"/>
      <c r="BG97" s="83"/>
      <c r="BH97" s="83"/>
      <c r="BI97" s="83"/>
      <c r="BJ97" s="83"/>
      <c r="BK97" s="83"/>
      <c r="BL97" s="83"/>
      <c r="BM97" s="83"/>
      <c r="BN97" s="83"/>
    </row>
    <row r="98" spans="1:66" x14ac:dyDescent="0.2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3"/>
      <c r="BG98" s="83"/>
      <c r="BH98" s="83"/>
      <c r="BI98" s="83"/>
      <c r="BJ98" s="83"/>
      <c r="BK98" s="83"/>
      <c r="BL98" s="83"/>
      <c r="BM98" s="83"/>
      <c r="BN98" s="83"/>
    </row>
    <row r="99" spans="1:66" x14ac:dyDescent="0.2">
      <c r="A99" s="84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3"/>
      <c r="BG99" s="83"/>
      <c r="BH99" s="83"/>
      <c r="BI99" s="83"/>
      <c r="BJ99" s="83"/>
      <c r="BK99" s="83"/>
      <c r="BL99" s="83"/>
      <c r="BM99" s="83"/>
      <c r="BN99" s="83"/>
    </row>
    <row r="100" spans="1:66" x14ac:dyDescent="0.2">
      <c r="A100" s="84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3"/>
      <c r="BG100" s="83"/>
      <c r="BH100" s="83"/>
      <c r="BI100" s="83"/>
      <c r="BJ100" s="83"/>
      <c r="BK100" s="83"/>
      <c r="BL100" s="83"/>
      <c r="BM100" s="83"/>
      <c r="BN100" s="83"/>
    </row>
    <row r="101" spans="1:66" x14ac:dyDescent="0.2">
      <c r="A101" s="84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3"/>
      <c r="BG101" s="83"/>
      <c r="BH101" s="83"/>
      <c r="BI101" s="83"/>
      <c r="BJ101" s="83"/>
      <c r="BK101" s="83"/>
      <c r="BL101" s="83"/>
      <c r="BM101" s="83"/>
      <c r="BN101" s="83"/>
    </row>
    <row r="102" spans="1:66" x14ac:dyDescent="0.2">
      <c r="A102" s="84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3"/>
      <c r="BG102" s="83"/>
      <c r="BH102" s="83"/>
      <c r="BI102" s="83"/>
      <c r="BJ102" s="83"/>
      <c r="BK102" s="83"/>
      <c r="BL102" s="83"/>
      <c r="BM102" s="83"/>
      <c r="BN102" s="83"/>
    </row>
    <row r="103" spans="1:66" x14ac:dyDescent="0.2">
      <c r="A103" s="84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3"/>
      <c r="BG103" s="83"/>
      <c r="BH103" s="83"/>
      <c r="BI103" s="83"/>
      <c r="BJ103" s="83"/>
      <c r="BK103" s="83"/>
      <c r="BL103" s="83"/>
      <c r="BM103" s="83"/>
      <c r="BN103" s="83"/>
    </row>
    <row r="104" spans="1:66" x14ac:dyDescent="0.2">
      <c r="A104" s="84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3"/>
      <c r="BG104" s="83"/>
      <c r="BH104" s="83"/>
      <c r="BI104" s="83"/>
      <c r="BJ104" s="83"/>
      <c r="BK104" s="83"/>
      <c r="BL104" s="83"/>
      <c r="BM104" s="83"/>
      <c r="BN104" s="83"/>
    </row>
    <row r="105" spans="1:66" x14ac:dyDescent="0.2">
      <c r="A105" s="84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3"/>
      <c r="BG105" s="83"/>
      <c r="BH105" s="83"/>
      <c r="BI105" s="83"/>
      <c r="BJ105" s="83"/>
      <c r="BK105" s="83"/>
      <c r="BL105" s="83"/>
      <c r="BM105" s="83"/>
      <c r="BN105" s="83"/>
    </row>
    <row r="106" spans="1:66" x14ac:dyDescent="0.2">
      <c r="A106" s="84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3"/>
      <c r="BG106" s="83"/>
      <c r="BH106" s="83"/>
      <c r="BI106" s="83"/>
      <c r="BJ106" s="83"/>
      <c r="BK106" s="83"/>
      <c r="BL106" s="83"/>
      <c r="BM106" s="83"/>
      <c r="BN106" s="83"/>
    </row>
    <row r="107" spans="1:66" x14ac:dyDescent="0.2">
      <c r="A107" s="84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3"/>
      <c r="BG107" s="83"/>
      <c r="BH107" s="83"/>
      <c r="BI107" s="83"/>
      <c r="BJ107" s="83"/>
      <c r="BK107" s="83"/>
      <c r="BL107" s="83"/>
      <c r="BM107" s="83"/>
      <c r="BN107" s="83"/>
    </row>
    <row r="108" spans="1:66" x14ac:dyDescent="0.2">
      <c r="A108" s="84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3"/>
      <c r="BG108" s="83"/>
      <c r="BH108" s="83"/>
      <c r="BI108" s="83"/>
      <c r="BJ108" s="83"/>
      <c r="BK108" s="83"/>
      <c r="BL108" s="83"/>
      <c r="BM108" s="83"/>
      <c r="BN108" s="83"/>
    </row>
    <row r="109" spans="1:66" x14ac:dyDescent="0.2">
      <c r="A109" s="84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3"/>
      <c r="BG109" s="83"/>
      <c r="BH109" s="83"/>
      <c r="BI109" s="83"/>
      <c r="BJ109" s="83"/>
      <c r="BK109" s="83"/>
      <c r="BL109" s="83"/>
      <c r="BM109" s="83"/>
      <c r="BN109" s="83"/>
    </row>
    <row r="110" spans="1:66" x14ac:dyDescent="0.2">
      <c r="A110" s="84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3"/>
      <c r="BG110" s="83"/>
      <c r="BH110" s="83"/>
      <c r="BI110" s="83"/>
      <c r="BJ110" s="83"/>
      <c r="BK110" s="83"/>
      <c r="BL110" s="83"/>
      <c r="BM110" s="83"/>
      <c r="BN110" s="83"/>
    </row>
    <row r="111" spans="1:66" x14ac:dyDescent="0.2">
      <c r="A111" s="84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3"/>
      <c r="BG111" s="83"/>
      <c r="BH111" s="83"/>
      <c r="BI111" s="83"/>
      <c r="BJ111" s="83"/>
      <c r="BK111" s="83"/>
      <c r="BL111" s="83"/>
      <c r="BM111" s="83"/>
      <c r="BN111" s="83"/>
    </row>
    <row r="112" spans="1:66" x14ac:dyDescent="0.2">
      <c r="A112" s="84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3"/>
      <c r="BG112" s="83"/>
      <c r="BH112" s="83"/>
      <c r="BI112" s="83"/>
      <c r="BJ112" s="83"/>
      <c r="BK112" s="83"/>
      <c r="BL112" s="83"/>
      <c r="BM112" s="83"/>
      <c r="BN112" s="83"/>
    </row>
    <row r="113" spans="1:66" x14ac:dyDescent="0.2">
      <c r="A113" s="84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84"/>
      <c r="BD113" s="84"/>
      <c r="BE113" s="84"/>
      <c r="BF113" s="83"/>
      <c r="BG113" s="83"/>
      <c r="BH113" s="83"/>
      <c r="BI113" s="83"/>
      <c r="BJ113" s="83"/>
      <c r="BK113" s="83"/>
      <c r="BL113" s="83"/>
      <c r="BM113" s="83"/>
      <c r="BN113" s="83"/>
    </row>
    <row r="114" spans="1:66" x14ac:dyDescent="0.2">
      <c r="A114" s="84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3"/>
      <c r="BG114" s="83"/>
      <c r="BH114" s="83"/>
      <c r="BI114" s="83"/>
      <c r="BJ114" s="83"/>
      <c r="BK114" s="83"/>
      <c r="BL114" s="83"/>
      <c r="BM114" s="83"/>
      <c r="BN114" s="83"/>
    </row>
    <row r="115" spans="1:66" x14ac:dyDescent="0.2">
      <c r="A115" s="84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84"/>
      <c r="BD115" s="84"/>
      <c r="BE115" s="84"/>
      <c r="BF115" s="83"/>
      <c r="BG115" s="83"/>
      <c r="BH115" s="83"/>
      <c r="BI115" s="83"/>
      <c r="BJ115" s="83"/>
      <c r="BK115" s="83"/>
      <c r="BL115" s="83"/>
      <c r="BM115" s="83"/>
      <c r="BN115" s="83"/>
    </row>
    <row r="116" spans="1:66" x14ac:dyDescent="0.2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84"/>
      <c r="BD116" s="84"/>
      <c r="BE116" s="84"/>
      <c r="BF116" s="83"/>
      <c r="BG116" s="83"/>
      <c r="BH116" s="83"/>
      <c r="BI116" s="83"/>
      <c r="BJ116" s="83"/>
      <c r="BK116" s="83"/>
      <c r="BL116" s="83"/>
      <c r="BM116" s="83"/>
      <c r="BN116" s="83"/>
    </row>
    <row r="117" spans="1:66" x14ac:dyDescent="0.2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84"/>
      <c r="BD117" s="84"/>
      <c r="BE117" s="84"/>
      <c r="BF117" s="83"/>
      <c r="BG117" s="83"/>
      <c r="BH117" s="83"/>
      <c r="BI117" s="83"/>
      <c r="BJ117" s="83"/>
      <c r="BK117" s="83"/>
      <c r="BL117" s="83"/>
      <c r="BM117" s="83"/>
      <c r="BN117" s="83"/>
    </row>
    <row r="118" spans="1:66" x14ac:dyDescent="0.2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84"/>
      <c r="BD118" s="84"/>
      <c r="BE118" s="84"/>
      <c r="BF118" s="83"/>
      <c r="BG118" s="83"/>
      <c r="BH118" s="83"/>
      <c r="BI118" s="83"/>
      <c r="BJ118" s="83"/>
      <c r="BK118" s="83"/>
      <c r="BL118" s="83"/>
      <c r="BM118" s="83"/>
      <c r="BN118" s="83"/>
    </row>
    <row r="119" spans="1:66" x14ac:dyDescent="0.2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84"/>
      <c r="BD119" s="84"/>
      <c r="BE119" s="84"/>
      <c r="BF119" s="83"/>
      <c r="BG119" s="83"/>
      <c r="BH119" s="83"/>
      <c r="BI119" s="83"/>
      <c r="BJ119" s="83"/>
      <c r="BK119" s="83"/>
      <c r="BL119" s="83"/>
      <c r="BM119" s="83"/>
      <c r="BN119" s="83"/>
    </row>
    <row r="120" spans="1:66" x14ac:dyDescent="0.2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84"/>
      <c r="BD120" s="84"/>
      <c r="BE120" s="84"/>
      <c r="BF120" s="83"/>
      <c r="BG120" s="83"/>
      <c r="BH120" s="83"/>
      <c r="BI120" s="83"/>
      <c r="BJ120" s="83"/>
      <c r="BK120" s="83"/>
      <c r="BL120" s="83"/>
      <c r="BM120" s="83"/>
      <c r="BN120" s="83"/>
    </row>
    <row r="121" spans="1:66" x14ac:dyDescent="0.2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84"/>
      <c r="BD121" s="84"/>
      <c r="BE121" s="84"/>
      <c r="BF121" s="83"/>
      <c r="BG121" s="83"/>
      <c r="BH121" s="83"/>
      <c r="BI121" s="83"/>
      <c r="BJ121" s="83"/>
      <c r="BK121" s="83"/>
      <c r="BL121" s="83"/>
      <c r="BM121" s="83"/>
      <c r="BN121" s="83"/>
    </row>
    <row r="122" spans="1:66" x14ac:dyDescent="0.2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84"/>
      <c r="BD122" s="84"/>
      <c r="BE122" s="84"/>
      <c r="BF122" s="83"/>
      <c r="BG122" s="83"/>
      <c r="BH122" s="83"/>
      <c r="BI122" s="83"/>
      <c r="BJ122" s="83"/>
      <c r="BK122" s="83"/>
      <c r="BL122" s="83"/>
      <c r="BM122" s="83"/>
      <c r="BN122" s="83"/>
    </row>
    <row r="123" spans="1:66" x14ac:dyDescent="0.2">
      <c r="A123" s="84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84"/>
      <c r="BD123" s="84"/>
      <c r="BE123" s="84"/>
      <c r="BF123" s="83"/>
      <c r="BG123" s="83"/>
      <c r="BH123" s="83"/>
      <c r="BI123" s="83"/>
      <c r="BJ123" s="83"/>
      <c r="BK123" s="83"/>
      <c r="BL123" s="83"/>
      <c r="BM123" s="83"/>
      <c r="BN123" s="83"/>
    </row>
    <row r="124" spans="1:66" x14ac:dyDescent="0.2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84"/>
      <c r="BD124" s="84"/>
      <c r="BE124" s="84"/>
      <c r="BF124" s="83"/>
      <c r="BG124" s="83"/>
      <c r="BH124" s="83"/>
      <c r="BI124" s="83"/>
      <c r="BJ124" s="83"/>
      <c r="BK124" s="83"/>
      <c r="BL124" s="83"/>
      <c r="BM124" s="83"/>
      <c r="BN124" s="83"/>
    </row>
    <row r="125" spans="1:66" x14ac:dyDescent="0.2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84"/>
      <c r="BD125" s="84"/>
      <c r="BE125" s="84"/>
      <c r="BF125" s="83"/>
      <c r="BG125" s="83"/>
      <c r="BH125" s="83"/>
      <c r="BI125" s="83"/>
      <c r="BJ125" s="83"/>
      <c r="BK125" s="83"/>
      <c r="BL125" s="83"/>
      <c r="BM125" s="83"/>
      <c r="BN125" s="83"/>
    </row>
    <row r="126" spans="1:66" x14ac:dyDescent="0.2">
      <c r="A126" s="84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84"/>
      <c r="BD126" s="84"/>
      <c r="BE126" s="84"/>
      <c r="BF126" s="83"/>
      <c r="BG126" s="83"/>
      <c r="BH126" s="83"/>
      <c r="BI126" s="83"/>
      <c r="BJ126" s="83"/>
      <c r="BK126" s="83"/>
      <c r="BL126" s="83"/>
      <c r="BM126" s="83"/>
      <c r="BN126" s="83"/>
    </row>
    <row r="127" spans="1:66" x14ac:dyDescent="0.2">
      <c r="A127" s="84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84"/>
      <c r="BD127" s="84"/>
      <c r="BE127" s="84"/>
      <c r="BF127" s="83"/>
      <c r="BG127" s="83"/>
      <c r="BH127" s="83"/>
      <c r="BI127" s="83"/>
      <c r="BJ127" s="83"/>
      <c r="BK127" s="83"/>
      <c r="BL127" s="83"/>
      <c r="BM127" s="83"/>
      <c r="BN127" s="83"/>
    </row>
    <row r="128" spans="1:66" x14ac:dyDescent="0.2">
      <c r="A128" s="84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84"/>
      <c r="BD128" s="84"/>
      <c r="BE128" s="84"/>
      <c r="BF128" s="83"/>
      <c r="BG128" s="83"/>
      <c r="BH128" s="83"/>
      <c r="BI128" s="83"/>
      <c r="BJ128" s="83"/>
      <c r="BK128" s="83"/>
      <c r="BL128" s="83"/>
      <c r="BM128" s="83"/>
      <c r="BN128" s="83"/>
    </row>
    <row r="129" spans="1:66" x14ac:dyDescent="0.2">
      <c r="A129" s="84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84"/>
      <c r="BD129" s="84"/>
      <c r="BE129" s="84"/>
      <c r="BF129" s="83"/>
      <c r="BG129" s="83"/>
      <c r="BH129" s="83"/>
      <c r="BI129" s="83"/>
      <c r="BJ129" s="83"/>
      <c r="BK129" s="83"/>
      <c r="BL129" s="83"/>
      <c r="BM129" s="83"/>
      <c r="BN129" s="83"/>
    </row>
    <row r="130" spans="1:66" x14ac:dyDescent="0.2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84"/>
      <c r="BD130" s="84"/>
      <c r="BE130" s="84"/>
      <c r="BF130" s="83"/>
      <c r="BG130" s="83"/>
      <c r="BH130" s="83"/>
      <c r="BI130" s="83"/>
      <c r="BJ130" s="83"/>
      <c r="BK130" s="83"/>
      <c r="BL130" s="83"/>
      <c r="BM130" s="83"/>
      <c r="BN130" s="83"/>
    </row>
    <row r="131" spans="1:66" x14ac:dyDescent="0.2">
      <c r="A131" s="84"/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84"/>
      <c r="BD131" s="84"/>
      <c r="BE131" s="84"/>
      <c r="BF131" s="83"/>
      <c r="BG131" s="83"/>
      <c r="BH131" s="83"/>
      <c r="BI131" s="83"/>
      <c r="BJ131" s="83"/>
      <c r="BK131" s="83"/>
      <c r="BL131" s="83"/>
      <c r="BM131" s="83"/>
      <c r="BN131" s="83"/>
    </row>
    <row r="132" spans="1:66" x14ac:dyDescent="0.2">
      <c r="A132" s="84"/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84"/>
      <c r="BD132" s="84"/>
      <c r="BE132" s="84"/>
      <c r="BF132" s="83"/>
      <c r="BG132" s="83"/>
      <c r="BH132" s="83"/>
      <c r="BI132" s="83"/>
      <c r="BJ132" s="83"/>
      <c r="BK132" s="83"/>
      <c r="BL132" s="83"/>
      <c r="BM132" s="83"/>
      <c r="BN132" s="83"/>
    </row>
    <row r="133" spans="1:66" x14ac:dyDescent="0.2">
      <c r="A133" s="84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84"/>
      <c r="BD133" s="84"/>
      <c r="BE133" s="84"/>
      <c r="BF133" s="83"/>
      <c r="BG133" s="83"/>
      <c r="BH133" s="83"/>
      <c r="BI133" s="83"/>
      <c r="BJ133" s="83"/>
      <c r="BK133" s="83"/>
      <c r="BL133" s="83"/>
      <c r="BM133" s="83"/>
      <c r="BN133" s="83"/>
    </row>
    <row r="134" spans="1:66" x14ac:dyDescent="0.2">
      <c r="A134" s="84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84"/>
      <c r="BD134" s="84"/>
      <c r="BE134" s="84"/>
      <c r="BF134" s="83"/>
      <c r="BG134" s="83"/>
      <c r="BH134" s="83"/>
      <c r="BI134" s="83"/>
      <c r="BJ134" s="83"/>
      <c r="BK134" s="83"/>
      <c r="BL134" s="83"/>
      <c r="BM134" s="83"/>
      <c r="BN134" s="83"/>
    </row>
    <row r="135" spans="1:66" x14ac:dyDescent="0.2">
      <c r="A135" s="84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84"/>
      <c r="BD135" s="84"/>
      <c r="BE135" s="84"/>
      <c r="BF135" s="83"/>
      <c r="BG135" s="83"/>
      <c r="BH135" s="83"/>
      <c r="BI135" s="83"/>
      <c r="BJ135" s="83"/>
      <c r="BK135" s="83"/>
      <c r="BL135" s="83"/>
      <c r="BM135" s="83"/>
      <c r="BN135" s="83"/>
    </row>
    <row r="136" spans="1:66" x14ac:dyDescent="0.2">
      <c r="A136" s="84"/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84"/>
      <c r="BD136" s="84"/>
      <c r="BE136" s="84"/>
      <c r="BF136" s="83"/>
      <c r="BG136" s="83"/>
      <c r="BH136" s="83"/>
      <c r="BI136" s="83"/>
      <c r="BJ136" s="83"/>
      <c r="BK136" s="83"/>
      <c r="BL136" s="83"/>
      <c r="BM136" s="83"/>
      <c r="BN136" s="83"/>
    </row>
    <row r="137" spans="1:66" x14ac:dyDescent="0.2">
      <c r="A137" s="84"/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84"/>
      <c r="BD137" s="84"/>
      <c r="BE137" s="84"/>
      <c r="BF137" s="83"/>
      <c r="BG137" s="83"/>
      <c r="BH137" s="83"/>
      <c r="BI137" s="83"/>
      <c r="BJ137" s="83"/>
      <c r="BK137" s="83"/>
      <c r="BL137" s="83"/>
      <c r="BM137" s="83"/>
      <c r="BN137" s="83"/>
    </row>
    <row r="138" spans="1:66" x14ac:dyDescent="0.2">
      <c r="A138" s="84"/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84"/>
      <c r="BD138" s="84"/>
      <c r="BE138" s="84"/>
      <c r="BF138" s="83"/>
      <c r="BG138" s="83"/>
      <c r="BH138" s="83"/>
      <c r="BI138" s="83"/>
      <c r="BJ138" s="83"/>
      <c r="BK138" s="83"/>
      <c r="BL138" s="83"/>
      <c r="BM138" s="83"/>
      <c r="BN138" s="83"/>
    </row>
    <row r="139" spans="1:66" x14ac:dyDescent="0.2">
      <c r="A139" s="84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84"/>
      <c r="BD139" s="84"/>
      <c r="BE139" s="84"/>
      <c r="BF139" s="83"/>
      <c r="BG139" s="83"/>
      <c r="BH139" s="83"/>
      <c r="BI139" s="83"/>
      <c r="BJ139" s="83"/>
      <c r="BK139" s="83"/>
      <c r="BL139" s="83"/>
      <c r="BM139" s="83"/>
      <c r="BN139" s="83"/>
    </row>
    <row r="140" spans="1:66" x14ac:dyDescent="0.2">
      <c r="A140" s="8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84"/>
      <c r="BD140" s="84"/>
      <c r="BE140" s="84"/>
      <c r="BF140" s="83"/>
      <c r="BG140" s="83"/>
      <c r="BH140" s="83"/>
      <c r="BI140" s="83"/>
      <c r="BJ140" s="83"/>
      <c r="BK140" s="83"/>
      <c r="BL140" s="83"/>
      <c r="BM140" s="83"/>
      <c r="BN140" s="83"/>
    </row>
    <row r="141" spans="1:66" x14ac:dyDescent="0.2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84"/>
      <c r="BD141" s="84"/>
      <c r="BE141" s="84"/>
      <c r="BF141" s="83"/>
      <c r="BG141" s="83"/>
      <c r="BH141" s="83"/>
      <c r="BI141" s="83"/>
      <c r="BJ141" s="83"/>
      <c r="BK141" s="83"/>
      <c r="BL141" s="83"/>
      <c r="BM141" s="83"/>
      <c r="BN141" s="83"/>
    </row>
    <row r="142" spans="1:66" x14ac:dyDescent="0.2">
      <c r="A142" s="8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3"/>
      <c r="BG142" s="83"/>
      <c r="BH142" s="83"/>
      <c r="BI142" s="83"/>
      <c r="BJ142" s="83"/>
      <c r="BK142" s="83"/>
      <c r="BL142" s="83"/>
      <c r="BM142" s="83"/>
      <c r="BN142" s="83"/>
    </row>
    <row r="143" spans="1:66" x14ac:dyDescent="0.2">
      <c r="A143" s="8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3"/>
      <c r="BG143" s="83"/>
      <c r="BH143" s="83"/>
      <c r="BI143" s="83"/>
      <c r="BJ143" s="83"/>
      <c r="BK143" s="83"/>
      <c r="BL143" s="83"/>
      <c r="BM143" s="83"/>
      <c r="BN143" s="83"/>
    </row>
    <row r="144" spans="1:66" x14ac:dyDescent="0.2">
      <c r="A144" s="8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84"/>
      <c r="BD144" s="84"/>
      <c r="BE144" s="84"/>
      <c r="BF144" s="83"/>
      <c r="BG144" s="83"/>
      <c r="BH144" s="83"/>
      <c r="BI144" s="83"/>
      <c r="BJ144" s="83"/>
      <c r="BK144" s="83"/>
      <c r="BL144" s="83"/>
      <c r="BM144" s="83"/>
      <c r="BN144" s="83"/>
    </row>
    <row r="145" spans="1:66" x14ac:dyDescent="0.2">
      <c r="A145" s="8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84"/>
      <c r="BD145" s="84"/>
      <c r="BE145" s="84"/>
      <c r="BF145" s="83"/>
      <c r="BG145" s="83"/>
      <c r="BH145" s="83"/>
      <c r="BI145" s="83"/>
      <c r="BJ145" s="83"/>
      <c r="BK145" s="83"/>
      <c r="BL145" s="83"/>
      <c r="BM145" s="83"/>
      <c r="BN145" s="83"/>
    </row>
    <row r="146" spans="1:66" x14ac:dyDescent="0.2">
      <c r="A146" s="8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84"/>
      <c r="BD146" s="84"/>
      <c r="BE146" s="84"/>
      <c r="BF146" s="83"/>
      <c r="BG146" s="83"/>
      <c r="BH146" s="83"/>
      <c r="BI146" s="83"/>
      <c r="BJ146" s="83"/>
      <c r="BK146" s="83"/>
      <c r="BL146" s="83"/>
      <c r="BM146" s="83"/>
      <c r="BN146" s="83"/>
    </row>
    <row r="147" spans="1:66" x14ac:dyDescent="0.2">
      <c r="A147" s="8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84"/>
      <c r="BD147" s="84"/>
      <c r="BE147" s="84"/>
      <c r="BF147" s="83"/>
      <c r="BG147" s="83"/>
      <c r="BH147" s="83"/>
      <c r="BI147" s="83"/>
      <c r="BJ147" s="83"/>
      <c r="BK147" s="83"/>
      <c r="BL147" s="83"/>
      <c r="BM147" s="83"/>
      <c r="BN147" s="83"/>
    </row>
    <row r="148" spans="1:66" x14ac:dyDescent="0.2">
      <c r="A148" s="8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84"/>
      <c r="BD148" s="84"/>
      <c r="BE148" s="84"/>
      <c r="BF148" s="83"/>
      <c r="BG148" s="83"/>
      <c r="BH148" s="83"/>
      <c r="BI148" s="83"/>
      <c r="BJ148" s="83"/>
      <c r="BK148" s="83"/>
      <c r="BL148" s="83"/>
      <c r="BM148" s="83"/>
      <c r="BN148" s="83"/>
    </row>
    <row r="149" spans="1:66" x14ac:dyDescent="0.2">
      <c r="A149" s="8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84"/>
      <c r="BD149" s="84"/>
      <c r="BE149" s="84"/>
      <c r="BF149" s="83"/>
      <c r="BG149" s="83"/>
      <c r="BH149" s="83"/>
      <c r="BI149" s="83"/>
      <c r="BJ149" s="83"/>
      <c r="BK149" s="83"/>
      <c r="BL149" s="83"/>
      <c r="BM149" s="83"/>
      <c r="BN149" s="83"/>
    </row>
    <row r="150" spans="1:66" x14ac:dyDescent="0.2">
      <c r="A150" s="8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4"/>
      <c r="BD150" s="84"/>
      <c r="BE150" s="84"/>
      <c r="BF150" s="83"/>
      <c r="BG150" s="83"/>
      <c r="BH150" s="83"/>
      <c r="BI150" s="83"/>
      <c r="BJ150" s="83"/>
      <c r="BK150" s="83"/>
      <c r="BL150" s="83"/>
      <c r="BM150" s="83"/>
      <c r="BN150" s="83"/>
    </row>
    <row r="151" spans="1:66" x14ac:dyDescent="0.2">
      <c r="A151" s="8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84"/>
      <c r="BD151" s="84"/>
      <c r="BE151" s="84"/>
      <c r="BF151" s="83"/>
      <c r="BG151" s="83"/>
      <c r="BH151" s="83"/>
      <c r="BI151" s="83"/>
      <c r="BJ151" s="83"/>
      <c r="BK151" s="83"/>
      <c r="BL151" s="83"/>
      <c r="BM151" s="83"/>
      <c r="BN151" s="83"/>
    </row>
    <row r="152" spans="1:66" x14ac:dyDescent="0.2">
      <c r="A152" s="8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84"/>
      <c r="BD152" s="84"/>
      <c r="BE152" s="84"/>
      <c r="BF152" s="83"/>
      <c r="BG152" s="83"/>
      <c r="BH152" s="83"/>
      <c r="BI152" s="83"/>
      <c r="BJ152" s="83"/>
      <c r="BK152" s="83"/>
      <c r="BL152" s="83"/>
      <c r="BM152" s="83"/>
      <c r="BN152" s="83"/>
    </row>
    <row r="153" spans="1:66" x14ac:dyDescent="0.2">
      <c r="A153" s="8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84"/>
      <c r="BD153" s="84"/>
      <c r="BE153" s="84"/>
      <c r="BF153" s="83"/>
      <c r="BG153" s="83"/>
      <c r="BH153" s="83"/>
      <c r="BI153" s="83"/>
      <c r="BJ153" s="83"/>
      <c r="BK153" s="83"/>
      <c r="BL153" s="83"/>
      <c r="BM153" s="83"/>
      <c r="BN153" s="83"/>
    </row>
    <row r="154" spans="1:66" x14ac:dyDescent="0.2">
      <c r="A154" s="8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84"/>
      <c r="BD154" s="84"/>
      <c r="BE154" s="84"/>
      <c r="BF154" s="83"/>
      <c r="BG154" s="83"/>
      <c r="BH154" s="83"/>
      <c r="BI154" s="83"/>
      <c r="BJ154" s="83"/>
      <c r="BK154" s="83"/>
      <c r="BL154" s="83"/>
      <c r="BM154" s="83"/>
      <c r="BN154" s="83"/>
    </row>
    <row r="155" spans="1:66" x14ac:dyDescent="0.2">
      <c r="A155" s="8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3"/>
      <c r="BG155" s="83"/>
      <c r="BH155" s="83"/>
      <c r="BI155" s="83"/>
      <c r="BJ155" s="83"/>
      <c r="BK155" s="83"/>
      <c r="BL155" s="83"/>
      <c r="BM155" s="83"/>
      <c r="BN155" s="83"/>
    </row>
    <row r="156" spans="1:66" x14ac:dyDescent="0.2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3"/>
      <c r="BG156" s="83"/>
      <c r="BH156" s="83"/>
      <c r="BI156" s="83"/>
      <c r="BJ156" s="83"/>
      <c r="BK156" s="83"/>
      <c r="BL156" s="83"/>
      <c r="BM156" s="83"/>
      <c r="BN156" s="83"/>
    </row>
    <row r="157" spans="1:66" x14ac:dyDescent="0.2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84"/>
      <c r="BD157" s="84"/>
      <c r="BE157" s="84"/>
      <c r="BF157" s="83"/>
      <c r="BG157" s="83"/>
      <c r="BH157" s="83"/>
      <c r="BI157" s="83"/>
      <c r="BJ157" s="83"/>
      <c r="BK157" s="83"/>
      <c r="BL157" s="83"/>
      <c r="BM157" s="83"/>
      <c r="BN157" s="83"/>
    </row>
    <row r="158" spans="1:66" x14ac:dyDescent="0.2">
      <c r="A158" s="8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84"/>
      <c r="BD158" s="84"/>
      <c r="BE158" s="84"/>
      <c r="BF158" s="83"/>
      <c r="BG158" s="83"/>
      <c r="BH158" s="83"/>
      <c r="BI158" s="83"/>
      <c r="BJ158" s="83"/>
      <c r="BK158" s="83"/>
      <c r="BL158" s="83"/>
      <c r="BM158" s="83"/>
      <c r="BN158" s="83"/>
    </row>
    <row r="159" spans="1:66" x14ac:dyDescent="0.2">
      <c r="A159" s="8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84"/>
      <c r="BD159" s="84"/>
      <c r="BE159" s="84"/>
      <c r="BF159" s="83"/>
      <c r="BG159" s="83"/>
      <c r="BH159" s="83"/>
      <c r="BI159" s="83"/>
      <c r="BJ159" s="83"/>
      <c r="BK159" s="83"/>
      <c r="BL159" s="83"/>
      <c r="BM159" s="83"/>
      <c r="BN159" s="83"/>
    </row>
    <row r="160" spans="1:66" x14ac:dyDescent="0.2">
      <c r="A160" s="8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84"/>
      <c r="BD160" s="84"/>
      <c r="BE160" s="84"/>
      <c r="BF160" s="83"/>
      <c r="BG160" s="83"/>
      <c r="BH160" s="83"/>
      <c r="BI160" s="83"/>
      <c r="BJ160" s="83"/>
      <c r="BK160" s="83"/>
      <c r="BL160" s="83"/>
      <c r="BM160" s="83"/>
      <c r="BN160" s="83"/>
    </row>
    <row r="161" spans="1:66" x14ac:dyDescent="0.2">
      <c r="A161" s="8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84"/>
      <c r="BD161" s="84"/>
      <c r="BE161" s="84"/>
      <c r="BF161" s="83"/>
      <c r="BG161" s="83"/>
      <c r="BH161" s="83"/>
      <c r="BI161" s="83"/>
      <c r="BJ161" s="83"/>
      <c r="BK161" s="83"/>
      <c r="BL161" s="83"/>
      <c r="BM161" s="83"/>
      <c r="BN161" s="83"/>
    </row>
    <row r="162" spans="1:66" x14ac:dyDescent="0.2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84"/>
      <c r="BD162" s="84"/>
      <c r="BE162" s="84"/>
      <c r="BF162" s="83"/>
      <c r="BG162" s="83"/>
      <c r="BH162" s="83"/>
      <c r="BI162" s="83"/>
      <c r="BJ162" s="83"/>
      <c r="BK162" s="83"/>
      <c r="BL162" s="83"/>
      <c r="BM162" s="83"/>
      <c r="BN162" s="83"/>
    </row>
    <row r="163" spans="1:66" x14ac:dyDescent="0.2">
      <c r="A163" s="8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84"/>
      <c r="BD163" s="84"/>
      <c r="BE163" s="84"/>
      <c r="BF163" s="83"/>
      <c r="BG163" s="83"/>
      <c r="BH163" s="83"/>
      <c r="BI163" s="83"/>
      <c r="BJ163" s="83"/>
      <c r="BK163" s="83"/>
      <c r="BL163" s="83"/>
      <c r="BM163" s="83"/>
      <c r="BN163" s="83"/>
    </row>
    <row r="164" spans="1:66" x14ac:dyDescent="0.2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84"/>
      <c r="BD164" s="84"/>
      <c r="BE164" s="84"/>
      <c r="BF164" s="83"/>
      <c r="BG164" s="83"/>
      <c r="BH164" s="83"/>
      <c r="BI164" s="83"/>
      <c r="BJ164" s="83"/>
      <c r="BK164" s="83"/>
      <c r="BL164" s="83"/>
      <c r="BM164" s="83"/>
      <c r="BN164" s="83"/>
    </row>
    <row r="165" spans="1:66" x14ac:dyDescent="0.2">
      <c r="A165" s="8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84"/>
      <c r="BD165" s="84"/>
      <c r="BE165" s="84"/>
      <c r="BF165" s="83"/>
      <c r="BG165" s="83"/>
      <c r="BH165" s="83"/>
      <c r="BI165" s="83"/>
      <c r="BJ165" s="83"/>
      <c r="BK165" s="83"/>
      <c r="BL165" s="83"/>
      <c r="BM165" s="83"/>
      <c r="BN165" s="83"/>
    </row>
    <row r="166" spans="1:66" x14ac:dyDescent="0.2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84"/>
      <c r="BD166" s="84"/>
      <c r="BE166" s="84"/>
      <c r="BF166" s="83"/>
      <c r="BG166" s="83"/>
      <c r="BH166" s="83"/>
      <c r="BI166" s="83"/>
      <c r="BJ166" s="83"/>
      <c r="BK166" s="83"/>
      <c r="BL166" s="83"/>
      <c r="BM166" s="83"/>
      <c r="BN166" s="83"/>
    </row>
    <row r="167" spans="1:66" x14ac:dyDescent="0.2">
      <c r="A167" s="8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84"/>
      <c r="BD167" s="84"/>
      <c r="BE167" s="84"/>
      <c r="BF167" s="83"/>
      <c r="BG167" s="83"/>
      <c r="BH167" s="83"/>
      <c r="BI167" s="83"/>
      <c r="BJ167" s="83"/>
      <c r="BK167" s="83"/>
      <c r="BL167" s="83"/>
      <c r="BM167" s="83"/>
      <c r="BN167" s="83"/>
    </row>
    <row r="168" spans="1:66" x14ac:dyDescent="0.2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84"/>
      <c r="BD168" s="84"/>
      <c r="BE168" s="84"/>
      <c r="BF168" s="83"/>
      <c r="BG168" s="83"/>
      <c r="BH168" s="83"/>
      <c r="BI168" s="83"/>
      <c r="BJ168" s="83"/>
      <c r="BK168" s="83"/>
      <c r="BL168" s="83"/>
      <c r="BM168" s="83"/>
      <c r="BN168" s="83"/>
    </row>
    <row r="169" spans="1:66" x14ac:dyDescent="0.2">
      <c r="A169" s="8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84"/>
      <c r="BD169" s="84"/>
      <c r="BE169" s="84"/>
      <c r="BF169" s="83"/>
      <c r="BG169" s="83"/>
      <c r="BH169" s="83"/>
      <c r="BI169" s="83"/>
      <c r="BJ169" s="83"/>
      <c r="BK169" s="83"/>
      <c r="BL169" s="83"/>
      <c r="BM169" s="83"/>
      <c r="BN169" s="83"/>
    </row>
    <row r="170" spans="1:66" x14ac:dyDescent="0.2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84"/>
      <c r="BD170" s="84"/>
      <c r="BE170" s="84"/>
      <c r="BF170" s="83"/>
      <c r="BG170" s="83"/>
      <c r="BH170" s="83"/>
      <c r="BI170" s="83"/>
      <c r="BJ170" s="83"/>
      <c r="BK170" s="83"/>
      <c r="BL170" s="83"/>
      <c r="BM170" s="83"/>
      <c r="BN170" s="83"/>
    </row>
    <row r="171" spans="1:66" x14ac:dyDescent="0.2">
      <c r="A171" s="8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84"/>
      <c r="BD171" s="84"/>
      <c r="BE171" s="84"/>
      <c r="BF171" s="83"/>
      <c r="BG171" s="83"/>
      <c r="BH171" s="83"/>
      <c r="BI171" s="83"/>
      <c r="BJ171" s="83"/>
      <c r="BK171" s="83"/>
      <c r="BL171" s="83"/>
      <c r="BM171" s="83"/>
      <c r="BN171" s="83"/>
    </row>
    <row r="172" spans="1:66" x14ac:dyDescent="0.2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84"/>
      <c r="BD172" s="84"/>
      <c r="BE172" s="84"/>
      <c r="BF172" s="83"/>
      <c r="BG172" s="83"/>
      <c r="BH172" s="83"/>
      <c r="BI172" s="83"/>
      <c r="BJ172" s="83"/>
      <c r="BK172" s="83"/>
      <c r="BL172" s="83"/>
      <c r="BM172" s="83"/>
      <c r="BN172" s="83"/>
    </row>
    <row r="173" spans="1:66" x14ac:dyDescent="0.2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84"/>
      <c r="BD173" s="84"/>
      <c r="BE173" s="84"/>
      <c r="BF173" s="83"/>
      <c r="BG173" s="83"/>
      <c r="BH173" s="83"/>
      <c r="BI173" s="83"/>
      <c r="BJ173" s="83"/>
      <c r="BK173" s="83"/>
      <c r="BL173" s="83"/>
      <c r="BM173" s="83"/>
      <c r="BN173" s="83"/>
    </row>
    <row r="174" spans="1:66" x14ac:dyDescent="0.2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84"/>
      <c r="BD174" s="84"/>
      <c r="BE174" s="84"/>
      <c r="BF174" s="83"/>
      <c r="BG174" s="83"/>
      <c r="BH174" s="83"/>
      <c r="BI174" s="83"/>
      <c r="BJ174" s="83"/>
      <c r="BK174" s="83"/>
      <c r="BL174" s="83"/>
      <c r="BM174" s="83"/>
      <c r="BN174" s="83"/>
    </row>
    <row r="175" spans="1:66" x14ac:dyDescent="0.2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  <c r="BF175" s="83"/>
      <c r="BG175" s="83"/>
      <c r="BH175" s="83"/>
      <c r="BI175" s="83"/>
      <c r="BJ175" s="83"/>
      <c r="BK175" s="83"/>
      <c r="BL175" s="83"/>
      <c r="BM175" s="83"/>
      <c r="BN175" s="83"/>
    </row>
    <row r="176" spans="1:66" x14ac:dyDescent="0.2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84"/>
      <c r="BD176" s="84"/>
      <c r="BE176" s="84"/>
      <c r="BF176" s="83"/>
      <c r="BG176" s="83"/>
      <c r="BH176" s="83"/>
      <c r="BI176" s="83"/>
      <c r="BJ176" s="83"/>
      <c r="BK176" s="83"/>
      <c r="BL176" s="83"/>
      <c r="BM176" s="83"/>
      <c r="BN176" s="83"/>
    </row>
    <row r="177" spans="1:66" x14ac:dyDescent="0.2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84"/>
      <c r="BD177" s="84"/>
      <c r="BE177" s="84"/>
      <c r="BF177" s="83"/>
      <c r="BG177" s="83"/>
      <c r="BH177" s="83"/>
      <c r="BI177" s="83"/>
      <c r="BJ177" s="83"/>
      <c r="BK177" s="83"/>
      <c r="BL177" s="83"/>
      <c r="BM177" s="83"/>
      <c r="BN177" s="83"/>
    </row>
    <row r="178" spans="1:66" x14ac:dyDescent="0.2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84"/>
      <c r="BD178" s="84"/>
      <c r="BE178" s="84"/>
      <c r="BF178" s="83"/>
      <c r="BG178" s="83"/>
      <c r="BH178" s="83"/>
      <c r="BI178" s="83"/>
      <c r="BJ178" s="83"/>
      <c r="BK178" s="83"/>
      <c r="BL178" s="83"/>
      <c r="BM178" s="83"/>
      <c r="BN178" s="83"/>
    </row>
    <row r="179" spans="1:66" x14ac:dyDescent="0.2">
      <c r="A179" s="84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84"/>
      <c r="BD179" s="84"/>
      <c r="BE179" s="84"/>
      <c r="BF179" s="83"/>
      <c r="BG179" s="83"/>
      <c r="BH179" s="83"/>
      <c r="BI179" s="83"/>
      <c r="BJ179" s="83"/>
      <c r="BK179" s="83"/>
      <c r="BL179" s="83"/>
      <c r="BM179" s="83"/>
      <c r="BN179" s="83"/>
    </row>
    <row r="180" spans="1:66" x14ac:dyDescent="0.2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84"/>
      <c r="BD180" s="84"/>
      <c r="BE180" s="84"/>
      <c r="BF180" s="83"/>
      <c r="BG180" s="83"/>
      <c r="BH180" s="83"/>
      <c r="BI180" s="83"/>
      <c r="BJ180" s="83"/>
      <c r="BK180" s="83"/>
      <c r="BL180" s="83"/>
      <c r="BM180" s="83"/>
      <c r="BN180" s="83"/>
    </row>
    <row r="181" spans="1:66" x14ac:dyDescent="0.2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84"/>
      <c r="BD181" s="84"/>
      <c r="BE181" s="84"/>
      <c r="BF181" s="83"/>
      <c r="BG181" s="83"/>
      <c r="BH181" s="83"/>
      <c r="BI181" s="83"/>
      <c r="BJ181" s="83"/>
      <c r="BK181" s="83"/>
      <c r="BL181" s="83"/>
      <c r="BM181" s="83"/>
      <c r="BN181" s="83"/>
    </row>
    <row r="182" spans="1:66" x14ac:dyDescent="0.2">
      <c r="A182" s="8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84"/>
      <c r="BD182" s="84"/>
      <c r="BE182" s="84"/>
      <c r="BF182" s="83"/>
      <c r="BG182" s="83"/>
      <c r="BH182" s="83"/>
      <c r="BI182" s="83"/>
      <c r="BJ182" s="83"/>
      <c r="BK182" s="83"/>
      <c r="BL182" s="83"/>
      <c r="BM182" s="83"/>
      <c r="BN182" s="83"/>
    </row>
    <row r="183" spans="1:66" x14ac:dyDescent="0.2">
      <c r="A183" s="8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3"/>
      <c r="BG183" s="83"/>
      <c r="BH183" s="83"/>
      <c r="BI183" s="83"/>
      <c r="BJ183" s="83"/>
      <c r="BK183" s="83"/>
      <c r="BL183" s="83"/>
      <c r="BM183" s="83"/>
      <c r="BN183" s="83"/>
    </row>
    <row r="184" spans="1:66" x14ac:dyDescent="0.2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84"/>
      <c r="BD184" s="84"/>
      <c r="BE184" s="84"/>
      <c r="BF184" s="83"/>
      <c r="BG184" s="83"/>
      <c r="BH184" s="83"/>
      <c r="BI184" s="83"/>
      <c r="BJ184" s="83"/>
      <c r="BK184" s="83"/>
      <c r="BL184" s="83"/>
      <c r="BM184" s="83"/>
      <c r="BN184" s="83"/>
    </row>
    <row r="185" spans="1:66" x14ac:dyDescent="0.2">
      <c r="A185" s="8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  <c r="BE185" s="84"/>
      <c r="BF185" s="83"/>
      <c r="BG185" s="83"/>
      <c r="BH185" s="83"/>
      <c r="BI185" s="83"/>
      <c r="BJ185" s="83"/>
      <c r="BK185" s="83"/>
      <c r="BL185" s="83"/>
      <c r="BM185" s="83"/>
      <c r="BN185" s="83"/>
    </row>
    <row r="186" spans="1:66" x14ac:dyDescent="0.2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3"/>
      <c r="BG186" s="83"/>
      <c r="BH186" s="83"/>
      <c r="BI186" s="83"/>
      <c r="BJ186" s="83"/>
      <c r="BK186" s="83"/>
      <c r="BL186" s="83"/>
      <c r="BM186" s="83"/>
      <c r="BN186" s="83"/>
    </row>
    <row r="187" spans="1:66" x14ac:dyDescent="0.2">
      <c r="A187" s="84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84"/>
      <c r="BD187" s="84"/>
      <c r="BE187" s="84"/>
      <c r="BF187" s="83"/>
      <c r="BG187" s="83"/>
      <c r="BH187" s="83"/>
      <c r="BI187" s="83"/>
      <c r="BJ187" s="83"/>
      <c r="BK187" s="83"/>
      <c r="BL187" s="83"/>
      <c r="BM187" s="83"/>
      <c r="BN187" s="83"/>
    </row>
    <row r="188" spans="1:66" x14ac:dyDescent="0.2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84"/>
      <c r="BD188" s="84"/>
      <c r="BE188" s="84"/>
      <c r="BF188" s="83"/>
      <c r="BG188" s="83"/>
      <c r="BH188" s="83"/>
      <c r="BI188" s="83"/>
      <c r="BJ188" s="83"/>
      <c r="BK188" s="83"/>
      <c r="BL188" s="83"/>
      <c r="BM188" s="83"/>
      <c r="BN188" s="83"/>
    </row>
    <row r="189" spans="1:66" x14ac:dyDescent="0.2">
      <c r="A189" s="84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84"/>
      <c r="BD189" s="84"/>
      <c r="BE189" s="84"/>
      <c r="BF189" s="83"/>
      <c r="BG189" s="83"/>
      <c r="BH189" s="83"/>
      <c r="BI189" s="83"/>
      <c r="BJ189" s="83"/>
      <c r="BK189" s="83"/>
      <c r="BL189" s="83"/>
      <c r="BM189" s="83"/>
      <c r="BN189" s="83"/>
    </row>
    <row r="190" spans="1:66" x14ac:dyDescent="0.2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84"/>
      <c r="BD190" s="84"/>
      <c r="BE190" s="84"/>
      <c r="BF190" s="83"/>
      <c r="BG190" s="83"/>
      <c r="BH190" s="83"/>
      <c r="BI190" s="83"/>
      <c r="BJ190" s="83"/>
      <c r="BK190" s="83"/>
      <c r="BL190" s="83"/>
      <c r="BM190" s="83"/>
      <c r="BN190" s="83"/>
    </row>
    <row r="191" spans="1:66" x14ac:dyDescent="0.2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3"/>
      <c r="BG191" s="83"/>
      <c r="BH191" s="83"/>
      <c r="BI191" s="83"/>
      <c r="BJ191" s="83"/>
      <c r="BK191" s="83"/>
      <c r="BL191" s="83"/>
      <c r="BM191" s="83"/>
      <c r="BN191" s="83"/>
    </row>
    <row r="192" spans="1:66" x14ac:dyDescent="0.2">
      <c r="A192" s="84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  <c r="BF192" s="83"/>
      <c r="BG192" s="83"/>
      <c r="BH192" s="83"/>
      <c r="BI192" s="83"/>
      <c r="BJ192" s="83"/>
      <c r="BK192" s="83"/>
      <c r="BL192" s="83"/>
      <c r="BM192" s="83"/>
      <c r="BN192" s="83"/>
    </row>
    <row r="193" spans="1:66" x14ac:dyDescent="0.2">
      <c r="A193" s="84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84"/>
      <c r="BD193" s="84"/>
      <c r="BE193" s="84"/>
      <c r="BF193" s="83"/>
      <c r="BG193" s="83"/>
      <c r="BH193" s="83"/>
      <c r="BI193" s="83"/>
      <c r="BJ193" s="83"/>
      <c r="BK193" s="83"/>
      <c r="BL193" s="83"/>
      <c r="BM193" s="83"/>
      <c r="BN193" s="83"/>
    </row>
    <row r="194" spans="1:66" x14ac:dyDescent="0.2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  <c r="BF194" s="83"/>
      <c r="BG194" s="83"/>
      <c r="BH194" s="83"/>
      <c r="BI194" s="83"/>
      <c r="BJ194" s="83"/>
      <c r="BK194" s="83"/>
      <c r="BL194" s="83"/>
      <c r="BM194" s="83"/>
      <c r="BN194" s="83"/>
    </row>
    <row r="195" spans="1:66" x14ac:dyDescent="0.2">
      <c r="A195" s="84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84"/>
      <c r="BD195" s="84"/>
      <c r="BE195" s="84"/>
      <c r="BF195" s="83"/>
      <c r="BG195" s="83"/>
      <c r="BH195" s="83"/>
      <c r="BI195" s="83"/>
      <c r="BJ195" s="83"/>
      <c r="BK195" s="83"/>
      <c r="BL195" s="83"/>
      <c r="BM195" s="83"/>
      <c r="BN195" s="83"/>
    </row>
    <row r="196" spans="1:66" x14ac:dyDescent="0.2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84"/>
      <c r="BD196" s="84"/>
      <c r="BE196" s="84"/>
      <c r="BF196" s="83"/>
      <c r="BG196" s="83"/>
      <c r="BH196" s="83"/>
      <c r="BI196" s="83"/>
      <c r="BJ196" s="83"/>
      <c r="BK196" s="83"/>
      <c r="BL196" s="83"/>
      <c r="BM196" s="83"/>
      <c r="BN196" s="83"/>
    </row>
    <row r="197" spans="1:66" x14ac:dyDescent="0.2">
      <c r="A197" s="8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84"/>
      <c r="BD197" s="84"/>
      <c r="BE197" s="84"/>
      <c r="BF197" s="83"/>
      <c r="BG197" s="83"/>
      <c r="BH197" s="83"/>
      <c r="BI197" s="83"/>
      <c r="BJ197" s="83"/>
      <c r="BK197" s="83"/>
      <c r="BL197" s="83"/>
      <c r="BM197" s="83"/>
      <c r="BN197" s="83"/>
    </row>
    <row r="198" spans="1:66" x14ac:dyDescent="0.2">
      <c r="A198" s="84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84"/>
      <c r="BD198" s="84"/>
      <c r="BE198" s="84"/>
      <c r="BF198" s="83"/>
      <c r="BG198" s="83"/>
      <c r="BH198" s="83"/>
      <c r="BI198" s="83"/>
      <c r="BJ198" s="83"/>
      <c r="BK198" s="83"/>
      <c r="BL198" s="83"/>
      <c r="BM198" s="83"/>
      <c r="BN198" s="83"/>
    </row>
    <row r="199" spans="1:66" x14ac:dyDescent="0.2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84"/>
      <c r="BD199" s="84"/>
      <c r="BE199" s="84"/>
      <c r="BF199" s="83"/>
      <c r="BG199" s="83"/>
      <c r="BH199" s="83"/>
      <c r="BI199" s="83"/>
      <c r="BJ199" s="83"/>
      <c r="BK199" s="83"/>
      <c r="BL199" s="83"/>
      <c r="BM199" s="83"/>
      <c r="BN199" s="83"/>
    </row>
    <row r="200" spans="1:66" x14ac:dyDescent="0.2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84"/>
      <c r="BD200" s="84"/>
      <c r="BE200" s="84"/>
      <c r="BF200" s="83"/>
      <c r="BG200" s="83"/>
      <c r="BH200" s="83"/>
      <c r="BI200" s="83"/>
      <c r="BJ200" s="83"/>
      <c r="BK200" s="83"/>
      <c r="BL200" s="83"/>
      <c r="BM200" s="83"/>
      <c r="BN200" s="83"/>
    </row>
    <row r="201" spans="1:66" x14ac:dyDescent="0.2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  <c r="BF201" s="83"/>
      <c r="BG201" s="83"/>
      <c r="BH201" s="83"/>
      <c r="BI201" s="83"/>
      <c r="BJ201" s="83"/>
      <c r="BK201" s="83"/>
      <c r="BL201" s="83"/>
      <c r="BM201" s="83"/>
      <c r="BN201" s="83"/>
    </row>
    <row r="202" spans="1:66" x14ac:dyDescent="0.2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  <c r="BF202" s="83"/>
      <c r="BG202" s="83"/>
      <c r="BH202" s="83"/>
      <c r="BI202" s="83"/>
      <c r="BJ202" s="83"/>
      <c r="BK202" s="83"/>
      <c r="BL202" s="83"/>
      <c r="BM202" s="83"/>
      <c r="BN202" s="83"/>
    </row>
    <row r="203" spans="1:66" x14ac:dyDescent="0.2">
      <c r="A203" s="84"/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84"/>
      <c r="BD203" s="84"/>
      <c r="BE203" s="84"/>
      <c r="BF203" s="83"/>
      <c r="BG203" s="83"/>
      <c r="BH203" s="83"/>
      <c r="BI203" s="83"/>
      <c r="BJ203" s="83"/>
      <c r="BK203" s="83"/>
      <c r="BL203" s="83"/>
      <c r="BM203" s="83"/>
      <c r="BN203" s="83"/>
    </row>
    <row r="204" spans="1:66" x14ac:dyDescent="0.2">
      <c r="A204" s="84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84"/>
      <c r="BD204" s="84"/>
      <c r="BE204" s="84"/>
      <c r="BF204" s="83"/>
      <c r="BG204" s="83"/>
      <c r="BH204" s="83"/>
      <c r="BI204" s="83"/>
      <c r="BJ204" s="83"/>
      <c r="BK204" s="83"/>
      <c r="BL204" s="83"/>
      <c r="BM204" s="83"/>
      <c r="BN204" s="83"/>
    </row>
    <row r="205" spans="1:66" x14ac:dyDescent="0.2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84"/>
      <c r="BD205" s="84"/>
      <c r="BE205" s="84"/>
      <c r="BF205" s="83"/>
      <c r="BG205" s="83"/>
      <c r="BH205" s="83"/>
      <c r="BI205" s="83"/>
      <c r="BJ205" s="83"/>
      <c r="BK205" s="83"/>
      <c r="BL205" s="83"/>
      <c r="BM205" s="83"/>
      <c r="BN205" s="83"/>
    </row>
    <row r="206" spans="1:66" x14ac:dyDescent="0.2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84"/>
      <c r="BD206" s="84"/>
      <c r="BE206" s="84"/>
      <c r="BF206" s="83"/>
      <c r="BG206" s="83"/>
      <c r="BH206" s="83"/>
      <c r="BI206" s="83"/>
      <c r="BJ206" s="83"/>
      <c r="BK206" s="83"/>
      <c r="BL206" s="83"/>
      <c r="BM206" s="83"/>
      <c r="BN206" s="83"/>
    </row>
    <row r="207" spans="1:66" x14ac:dyDescent="0.2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84"/>
      <c r="BD207" s="84"/>
      <c r="BE207" s="84"/>
      <c r="BF207" s="83"/>
      <c r="BG207" s="83"/>
      <c r="BH207" s="83"/>
      <c r="BI207" s="83"/>
      <c r="BJ207" s="83"/>
      <c r="BK207" s="83"/>
      <c r="BL207" s="83"/>
      <c r="BM207" s="83"/>
      <c r="BN207" s="83"/>
    </row>
    <row r="208" spans="1:66" x14ac:dyDescent="0.2">
      <c r="A208" s="84"/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84"/>
      <c r="BD208" s="84"/>
      <c r="BE208" s="84"/>
      <c r="BF208" s="83"/>
      <c r="BG208" s="83"/>
      <c r="BH208" s="83"/>
      <c r="BI208" s="83"/>
      <c r="BJ208" s="83"/>
      <c r="BK208" s="83"/>
      <c r="BL208" s="83"/>
      <c r="BM208" s="83"/>
      <c r="BN208" s="83"/>
    </row>
    <row r="209" spans="1:66" x14ac:dyDescent="0.2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84"/>
      <c r="BD209" s="84"/>
      <c r="BE209" s="84"/>
      <c r="BF209" s="83"/>
      <c r="BG209" s="83"/>
      <c r="BH209" s="83"/>
      <c r="BI209" s="83"/>
      <c r="BJ209" s="83"/>
      <c r="BK209" s="83"/>
      <c r="BL209" s="83"/>
      <c r="BM209" s="83"/>
      <c r="BN209" s="83"/>
    </row>
    <row r="210" spans="1:66" x14ac:dyDescent="0.2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3"/>
      <c r="BG210" s="83"/>
      <c r="BH210" s="83"/>
      <c r="BI210" s="83"/>
      <c r="BJ210" s="83"/>
      <c r="BK210" s="83"/>
      <c r="BL210" s="83"/>
      <c r="BM210" s="83"/>
      <c r="BN210" s="83"/>
    </row>
    <row r="211" spans="1:66" x14ac:dyDescent="0.2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84"/>
      <c r="BD211" s="84"/>
      <c r="BE211" s="84"/>
      <c r="BF211" s="83"/>
      <c r="BG211" s="83"/>
      <c r="BH211" s="83"/>
      <c r="BI211" s="83"/>
      <c r="BJ211" s="83"/>
      <c r="BK211" s="83"/>
      <c r="BL211" s="83"/>
      <c r="BM211" s="83"/>
      <c r="BN211" s="83"/>
    </row>
    <row r="212" spans="1:66" x14ac:dyDescent="0.2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84"/>
      <c r="BD212" s="84"/>
      <c r="BE212" s="84"/>
      <c r="BF212" s="83"/>
      <c r="BG212" s="83"/>
      <c r="BH212" s="83"/>
      <c r="BI212" s="83"/>
      <c r="BJ212" s="83"/>
      <c r="BK212" s="83"/>
      <c r="BL212" s="83"/>
      <c r="BM212" s="83"/>
      <c r="BN212" s="83"/>
    </row>
    <row r="213" spans="1:66" x14ac:dyDescent="0.2">
      <c r="A213" s="84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84"/>
      <c r="BD213" s="84"/>
      <c r="BE213" s="84"/>
      <c r="BF213" s="83"/>
      <c r="BG213" s="83"/>
      <c r="BH213" s="83"/>
      <c r="BI213" s="83"/>
      <c r="BJ213" s="83"/>
      <c r="BK213" s="83"/>
      <c r="BL213" s="83"/>
      <c r="BM213" s="83"/>
      <c r="BN213" s="83"/>
    </row>
    <row r="214" spans="1:66" x14ac:dyDescent="0.2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84"/>
      <c r="BD214" s="84"/>
      <c r="BE214" s="84"/>
      <c r="BF214" s="83"/>
      <c r="BG214" s="83"/>
      <c r="BH214" s="83"/>
      <c r="BI214" s="83"/>
      <c r="BJ214" s="83"/>
      <c r="BK214" s="83"/>
      <c r="BL214" s="83"/>
      <c r="BM214" s="83"/>
      <c r="BN214" s="83"/>
    </row>
    <row r="215" spans="1:66" x14ac:dyDescent="0.2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84"/>
      <c r="BD215" s="84"/>
      <c r="BE215" s="84"/>
      <c r="BF215" s="83"/>
      <c r="BG215" s="83"/>
      <c r="BH215" s="83"/>
      <c r="BI215" s="83"/>
      <c r="BJ215" s="83"/>
      <c r="BK215" s="83"/>
      <c r="BL215" s="83"/>
      <c r="BM215" s="83"/>
      <c r="BN215" s="83"/>
    </row>
    <row r="216" spans="1:66" x14ac:dyDescent="0.2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84"/>
      <c r="BD216" s="84"/>
      <c r="BE216" s="84"/>
      <c r="BF216" s="83"/>
      <c r="BG216" s="83"/>
      <c r="BH216" s="83"/>
      <c r="BI216" s="83"/>
      <c r="BJ216" s="83"/>
      <c r="BK216" s="83"/>
      <c r="BL216" s="83"/>
      <c r="BM216" s="83"/>
      <c r="BN216" s="83"/>
    </row>
    <row r="217" spans="1:66" x14ac:dyDescent="0.2">
      <c r="A217" s="8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84"/>
      <c r="BD217" s="84"/>
      <c r="BE217" s="84"/>
      <c r="BF217" s="83"/>
      <c r="BG217" s="83"/>
      <c r="BH217" s="83"/>
      <c r="BI217" s="83"/>
      <c r="BJ217" s="83"/>
      <c r="BK217" s="83"/>
      <c r="BL217" s="83"/>
      <c r="BM217" s="83"/>
      <c r="BN217" s="83"/>
    </row>
    <row r="218" spans="1:66" x14ac:dyDescent="0.2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84"/>
      <c r="BD218" s="84"/>
      <c r="BE218" s="84"/>
      <c r="BF218" s="83"/>
      <c r="BG218" s="83"/>
      <c r="BH218" s="83"/>
      <c r="BI218" s="83"/>
      <c r="BJ218" s="83"/>
      <c r="BK218" s="83"/>
      <c r="BL218" s="83"/>
      <c r="BM218" s="83"/>
      <c r="BN218" s="83"/>
    </row>
    <row r="219" spans="1:66" x14ac:dyDescent="0.2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84"/>
      <c r="BD219" s="84"/>
      <c r="BE219" s="84"/>
      <c r="BF219" s="83"/>
      <c r="BG219" s="83"/>
      <c r="BH219" s="83"/>
      <c r="BI219" s="83"/>
      <c r="BJ219" s="83"/>
      <c r="BK219" s="83"/>
      <c r="BL219" s="83"/>
      <c r="BM219" s="83"/>
      <c r="BN219" s="83"/>
    </row>
    <row r="220" spans="1:66" x14ac:dyDescent="0.2">
      <c r="A220" s="84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84"/>
      <c r="BD220" s="84"/>
      <c r="BE220" s="84"/>
      <c r="BF220" s="83"/>
      <c r="BG220" s="83"/>
      <c r="BH220" s="83"/>
      <c r="BI220" s="83"/>
      <c r="BJ220" s="83"/>
      <c r="BK220" s="83"/>
      <c r="BL220" s="83"/>
      <c r="BM220" s="83"/>
      <c r="BN220" s="83"/>
    </row>
    <row r="221" spans="1:66" x14ac:dyDescent="0.2">
      <c r="A221" s="84"/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84"/>
      <c r="BD221" s="84"/>
      <c r="BE221" s="84"/>
      <c r="BF221" s="83"/>
      <c r="BG221" s="83"/>
      <c r="BH221" s="83"/>
      <c r="BI221" s="83"/>
      <c r="BJ221" s="83"/>
      <c r="BK221" s="83"/>
      <c r="BL221" s="83"/>
      <c r="BM221" s="83"/>
      <c r="BN221" s="83"/>
    </row>
    <row r="222" spans="1:66" x14ac:dyDescent="0.2">
      <c r="A222" s="84"/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84"/>
      <c r="BD222" s="84"/>
      <c r="BE222" s="84"/>
      <c r="BF222" s="83"/>
      <c r="BG222" s="83"/>
      <c r="BH222" s="83"/>
      <c r="BI222" s="83"/>
      <c r="BJ222" s="83"/>
      <c r="BK222" s="83"/>
      <c r="BL222" s="83"/>
      <c r="BM222" s="83"/>
      <c r="BN222" s="83"/>
    </row>
    <row r="223" spans="1:66" x14ac:dyDescent="0.2">
      <c r="A223" s="84"/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84"/>
      <c r="BD223" s="84"/>
      <c r="BE223" s="84"/>
      <c r="BF223" s="83"/>
      <c r="BG223" s="83"/>
      <c r="BH223" s="83"/>
      <c r="BI223" s="83"/>
      <c r="BJ223" s="83"/>
      <c r="BK223" s="83"/>
      <c r="BL223" s="83"/>
      <c r="BM223" s="83"/>
      <c r="BN223" s="83"/>
    </row>
    <row r="224" spans="1:66" x14ac:dyDescent="0.2">
      <c r="A224" s="84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84"/>
      <c r="BD224" s="84"/>
      <c r="BE224" s="84"/>
      <c r="BF224" s="83"/>
      <c r="BG224" s="83"/>
      <c r="BH224" s="83"/>
      <c r="BI224" s="83"/>
      <c r="BJ224" s="83"/>
      <c r="BK224" s="83"/>
      <c r="BL224" s="83"/>
      <c r="BM224" s="83"/>
      <c r="BN224" s="83"/>
    </row>
    <row r="225" spans="1:66" x14ac:dyDescent="0.2">
      <c r="A225" s="84"/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84"/>
      <c r="BD225" s="84"/>
      <c r="BE225" s="84"/>
      <c r="BF225" s="83"/>
      <c r="BG225" s="83"/>
      <c r="BH225" s="83"/>
      <c r="BI225" s="83"/>
      <c r="BJ225" s="83"/>
      <c r="BK225" s="83"/>
      <c r="BL225" s="83"/>
      <c r="BM225" s="83"/>
      <c r="BN225" s="83"/>
    </row>
    <row r="226" spans="1:66" x14ac:dyDescent="0.2">
      <c r="A226" s="84"/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84"/>
      <c r="BD226" s="84"/>
      <c r="BE226" s="84"/>
      <c r="BF226" s="83"/>
      <c r="BG226" s="83"/>
      <c r="BH226" s="83"/>
      <c r="BI226" s="83"/>
      <c r="BJ226" s="83"/>
      <c r="BK226" s="83"/>
      <c r="BL226" s="83"/>
      <c r="BM226" s="83"/>
      <c r="BN226" s="83"/>
    </row>
    <row r="227" spans="1:66" x14ac:dyDescent="0.2">
      <c r="A227" s="84"/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8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84"/>
      <c r="BD227" s="84"/>
      <c r="BE227" s="84"/>
      <c r="BF227" s="83"/>
      <c r="BG227" s="83"/>
      <c r="BH227" s="83"/>
      <c r="BI227" s="83"/>
      <c r="BJ227" s="83"/>
      <c r="BK227" s="83"/>
      <c r="BL227" s="83"/>
      <c r="BM227" s="83"/>
      <c r="BN227" s="83"/>
    </row>
    <row r="228" spans="1:66" x14ac:dyDescent="0.2">
      <c r="A228" s="84"/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84"/>
      <c r="BD228" s="84"/>
      <c r="BE228" s="84"/>
      <c r="BF228" s="83"/>
      <c r="BG228" s="83"/>
      <c r="BH228" s="83"/>
      <c r="BI228" s="83"/>
      <c r="BJ228" s="83"/>
      <c r="BK228" s="83"/>
      <c r="BL228" s="83"/>
      <c r="BM228" s="83"/>
      <c r="BN228" s="83"/>
    </row>
    <row r="229" spans="1:66" x14ac:dyDescent="0.2">
      <c r="A229" s="84"/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84"/>
      <c r="BD229" s="84"/>
      <c r="BE229" s="84"/>
      <c r="BF229" s="83"/>
      <c r="BG229" s="83"/>
      <c r="BH229" s="83"/>
      <c r="BI229" s="83"/>
      <c r="BJ229" s="83"/>
      <c r="BK229" s="83"/>
      <c r="BL229" s="83"/>
      <c r="BM229" s="83"/>
      <c r="BN229" s="83"/>
    </row>
    <row r="230" spans="1:66" x14ac:dyDescent="0.2">
      <c r="A230" s="84"/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84"/>
      <c r="BD230" s="84"/>
      <c r="BE230" s="84"/>
      <c r="BF230" s="83"/>
      <c r="BG230" s="83"/>
      <c r="BH230" s="83"/>
      <c r="BI230" s="83"/>
      <c r="BJ230" s="83"/>
      <c r="BK230" s="83"/>
      <c r="BL230" s="83"/>
      <c r="BM230" s="83"/>
      <c r="BN230" s="83"/>
    </row>
    <row r="231" spans="1:66" x14ac:dyDescent="0.2">
      <c r="A231" s="84"/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84"/>
      <c r="BD231" s="84"/>
      <c r="BE231" s="84"/>
      <c r="BF231" s="83"/>
      <c r="BG231" s="83"/>
      <c r="BH231" s="83"/>
      <c r="BI231" s="83"/>
      <c r="BJ231" s="83"/>
      <c r="BK231" s="83"/>
      <c r="BL231" s="83"/>
      <c r="BM231" s="83"/>
      <c r="BN231" s="83"/>
    </row>
    <row r="232" spans="1:66" x14ac:dyDescent="0.2">
      <c r="A232" s="84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84"/>
      <c r="BD232" s="84"/>
      <c r="BE232" s="84"/>
      <c r="BF232" s="83"/>
      <c r="BG232" s="83"/>
      <c r="BH232" s="83"/>
      <c r="BI232" s="83"/>
      <c r="BJ232" s="83"/>
      <c r="BK232" s="83"/>
      <c r="BL232" s="83"/>
      <c r="BM232" s="83"/>
      <c r="BN232" s="83"/>
    </row>
    <row r="233" spans="1:66" x14ac:dyDescent="0.2">
      <c r="A233" s="84"/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84"/>
      <c r="BD233" s="84"/>
      <c r="BE233" s="84"/>
      <c r="BF233" s="83"/>
      <c r="BG233" s="83"/>
      <c r="BH233" s="83"/>
      <c r="BI233" s="83"/>
      <c r="BJ233" s="83"/>
      <c r="BK233" s="83"/>
      <c r="BL233" s="83"/>
      <c r="BM233" s="83"/>
      <c r="BN233" s="83"/>
    </row>
    <row r="234" spans="1:66" x14ac:dyDescent="0.2">
      <c r="A234" s="84"/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84"/>
      <c r="BD234" s="84"/>
      <c r="BE234" s="84"/>
      <c r="BF234" s="83"/>
      <c r="BG234" s="83"/>
      <c r="BH234" s="83"/>
      <c r="BI234" s="83"/>
      <c r="BJ234" s="83"/>
      <c r="BK234" s="83"/>
      <c r="BL234" s="83"/>
      <c r="BM234" s="83"/>
      <c r="BN234" s="83"/>
    </row>
    <row r="235" spans="1:66" x14ac:dyDescent="0.2">
      <c r="A235" s="84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84"/>
      <c r="BD235" s="84"/>
      <c r="BE235" s="84"/>
      <c r="BF235" s="83"/>
      <c r="BG235" s="83"/>
      <c r="BH235" s="83"/>
      <c r="BI235" s="83"/>
      <c r="BJ235" s="83"/>
      <c r="BK235" s="83"/>
      <c r="BL235" s="83"/>
      <c r="BM235" s="83"/>
      <c r="BN235" s="83"/>
    </row>
    <row r="236" spans="1:66" x14ac:dyDescent="0.2">
      <c r="A236" s="84"/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84"/>
      <c r="BD236" s="84"/>
      <c r="BE236" s="84"/>
      <c r="BF236" s="83"/>
      <c r="BG236" s="83"/>
      <c r="BH236" s="83"/>
      <c r="BI236" s="83"/>
      <c r="BJ236" s="83"/>
      <c r="BK236" s="83"/>
      <c r="BL236" s="83"/>
      <c r="BM236" s="83"/>
      <c r="BN236" s="83"/>
    </row>
    <row r="237" spans="1:66" x14ac:dyDescent="0.2">
      <c r="A237" s="84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84"/>
      <c r="BD237" s="84"/>
      <c r="BE237" s="84"/>
      <c r="BF237" s="83"/>
      <c r="BG237" s="83"/>
      <c r="BH237" s="83"/>
      <c r="BI237" s="83"/>
      <c r="BJ237" s="83"/>
      <c r="BK237" s="83"/>
      <c r="BL237" s="83"/>
      <c r="BM237" s="83"/>
      <c r="BN237" s="83"/>
    </row>
    <row r="238" spans="1:66" x14ac:dyDescent="0.2">
      <c r="A238" s="84"/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84"/>
      <c r="BD238" s="84"/>
      <c r="BE238" s="84"/>
      <c r="BF238" s="83"/>
      <c r="BG238" s="83"/>
      <c r="BH238" s="83"/>
      <c r="BI238" s="83"/>
      <c r="BJ238" s="83"/>
      <c r="BK238" s="83"/>
      <c r="BL238" s="83"/>
      <c r="BM238" s="83"/>
      <c r="BN238" s="83"/>
    </row>
    <row r="239" spans="1:66" x14ac:dyDescent="0.2">
      <c r="A239" s="84"/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84"/>
      <c r="BD239" s="84"/>
      <c r="BE239" s="84"/>
      <c r="BF239" s="83"/>
      <c r="BG239" s="83"/>
      <c r="BH239" s="83"/>
      <c r="BI239" s="83"/>
      <c r="BJ239" s="83"/>
      <c r="BK239" s="83"/>
      <c r="BL239" s="83"/>
      <c r="BM239" s="83"/>
      <c r="BN239" s="83"/>
    </row>
    <row r="240" spans="1:66" x14ac:dyDescent="0.2">
      <c r="A240" s="84"/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84"/>
      <c r="BD240" s="84"/>
      <c r="BE240" s="84"/>
      <c r="BF240" s="83"/>
      <c r="BG240" s="83"/>
      <c r="BH240" s="83"/>
      <c r="BI240" s="83"/>
      <c r="BJ240" s="83"/>
      <c r="BK240" s="83"/>
      <c r="BL240" s="83"/>
      <c r="BM240" s="83"/>
      <c r="BN240" s="83"/>
    </row>
    <row r="241" spans="1:66" x14ac:dyDescent="0.2">
      <c r="A241" s="84"/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84"/>
      <c r="BD241" s="84"/>
      <c r="BE241" s="84"/>
      <c r="BF241" s="83"/>
      <c r="BG241" s="83"/>
      <c r="BH241" s="83"/>
      <c r="BI241" s="83"/>
      <c r="BJ241" s="83"/>
      <c r="BK241" s="83"/>
      <c r="BL241" s="83"/>
      <c r="BM241" s="83"/>
      <c r="BN241" s="83"/>
    </row>
    <row r="242" spans="1:66" x14ac:dyDescent="0.2">
      <c r="A242" s="84"/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84"/>
      <c r="BD242" s="84"/>
      <c r="BE242" s="84"/>
      <c r="BF242" s="83"/>
      <c r="BG242" s="83"/>
      <c r="BH242" s="83"/>
      <c r="BI242" s="83"/>
      <c r="BJ242" s="83"/>
      <c r="BK242" s="83"/>
      <c r="BL242" s="83"/>
      <c r="BM242" s="83"/>
      <c r="BN242" s="83"/>
    </row>
    <row r="243" spans="1:66" x14ac:dyDescent="0.2">
      <c r="A243" s="84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84"/>
      <c r="BD243" s="84"/>
      <c r="BE243" s="84"/>
      <c r="BF243" s="83"/>
      <c r="BG243" s="83"/>
      <c r="BH243" s="83"/>
      <c r="BI243" s="83"/>
      <c r="BJ243" s="83"/>
      <c r="BK243" s="83"/>
      <c r="BL243" s="83"/>
      <c r="BM243" s="83"/>
      <c r="BN243" s="83"/>
    </row>
    <row r="244" spans="1:66" x14ac:dyDescent="0.2">
      <c r="A244" s="84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84"/>
      <c r="BD244" s="84"/>
      <c r="BE244" s="84"/>
      <c r="BF244" s="83"/>
      <c r="BG244" s="83"/>
      <c r="BH244" s="83"/>
      <c r="BI244" s="83"/>
      <c r="BJ244" s="83"/>
      <c r="BK244" s="83"/>
      <c r="BL244" s="83"/>
      <c r="BM244" s="83"/>
      <c r="BN244" s="83"/>
    </row>
    <row r="245" spans="1:66" x14ac:dyDescent="0.2">
      <c r="A245" s="84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84"/>
      <c r="BD245" s="84"/>
      <c r="BE245" s="84"/>
      <c r="BF245" s="83"/>
      <c r="BG245" s="83"/>
      <c r="BH245" s="83"/>
      <c r="BI245" s="83"/>
      <c r="BJ245" s="83"/>
      <c r="BK245" s="83"/>
      <c r="BL245" s="83"/>
      <c r="BM245" s="83"/>
      <c r="BN245" s="83"/>
    </row>
    <row r="246" spans="1:66" x14ac:dyDescent="0.2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84"/>
      <c r="BD246" s="84"/>
      <c r="BE246" s="84"/>
      <c r="BF246" s="83"/>
      <c r="BG246" s="83"/>
      <c r="BH246" s="83"/>
      <c r="BI246" s="83"/>
      <c r="BJ246" s="83"/>
      <c r="BK246" s="83"/>
      <c r="BL246" s="83"/>
      <c r="BM246" s="83"/>
      <c r="BN246" s="83"/>
    </row>
    <row r="247" spans="1:66" x14ac:dyDescent="0.2">
      <c r="A247" s="84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84"/>
      <c r="BD247" s="84"/>
      <c r="BE247" s="84"/>
      <c r="BF247" s="83"/>
      <c r="BG247" s="83"/>
      <c r="BH247" s="83"/>
      <c r="BI247" s="83"/>
      <c r="BJ247" s="83"/>
      <c r="BK247" s="83"/>
      <c r="BL247" s="83"/>
      <c r="BM247" s="83"/>
      <c r="BN247" s="83"/>
    </row>
    <row r="248" spans="1:66" x14ac:dyDescent="0.2">
      <c r="A248" s="84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84"/>
      <c r="BD248" s="84"/>
      <c r="BE248" s="84"/>
      <c r="BF248" s="83"/>
      <c r="BG248" s="83"/>
      <c r="BH248" s="83"/>
      <c r="BI248" s="83"/>
      <c r="BJ248" s="83"/>
      <c r="BK248" s="83"/>
      <c r="BL248" s="83"/>
      <c r="BM248" s="83"/>
      <c r="BN248" s="83"/>
    </row>
    <row r="249" spans="1:66" x14ac:dyDescent="0.2">
      <c r="A249" s="84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84"/>
      <c r="BD249" s="84"/>
      <c r="BE249" s="84"/>
      <c r="BF249" s="83"/>
      <c r="BG249" s="83"/>
      <c r="BH249" s="83"/>
      <c r="BI249" s="83"/>
      <c r="BJ249" s="83"/>
      <c r="BK249" s="83"/>
      <c r="BL249" s="83"/>
      <c r="BM249" s="83"/>
      <c r="BN249" s="83"/>
    </row>
    <row r="250" spans="1:66" x14ac:dyDescent="0.2">
      <c r="A250" s="84"/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84"/>
      <c r="BD250" s="84"/>
      <c r="BE250" s="84"/>
      <c r="BF250" s="83"/>
      <c r="BG250" s="83"/>
      <c r="BH250" s="83"/>
      <c r="BI250" s="83"/>
      <c r="BJ250" s="83"/>
      <c r="BK250" s="83"/>
      <c r="BL250" s="83"/>
      <c r="BM250" s="83"/>
      <c r="BN250" s="83"/>
    </row>
    <row r="251" spans="1:66" x14ac:dyDescent="0.2">
      <c r="A251" s="84"/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84"/>
      <c r="BD251" s="84"/>
      <c r="BE251" s="84"/>
      <c r="BF251" s="83"/>
      <c r="BG251" s="83"/>
      <c r="BH251" s="83"/>
      <c r="BI251" s="83"/>
      <c r="BJ251" s="83"/>
      <c r="BK251" s="83"/>
      <c r="BL251" s="83"/>
      <c r="BM251" s="83"/>
      <c r="BN251" s="83"/>
    </row>
    <row r="252" spans="1:66" x14ac:dyDescent="0.2">
      <c r="A252" s="84"/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84"/>
      <c r="BD252" s="84"/>
      <c r="BE252" s="84"/>
      <c r="BF252" s="83"/>
      <c r="BG252" s="83"/>
      <c r="BH252" s="83"/>
      <c r="BI252" s="83"/>
      <c r="BJ252" s="83"/>
      <c r="BK252" s="83"/>
      <c r="BL252" s="83"/>
      <c r="BM252" s="83"/>
      <c r="BN252" s="83"/>
    </row>
    <row r="253" spans="1:66" x14ac:dyDescent="0.2">
      <c r="A253" s="84"/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84"/>
      <c r="BD253" s="84"/>
      <c r="BE253" s="84"/>
      <c r="BF253" s="83"/>
      <c r="BG253" s="83"/>
      <c r="BH253" s="83"/>
      <c r="BI253" s="83"/>
      <c r="BJ253" s="83"/>
      <c r="BK253" s="83"/>
      <c r="BL253" s="83"/>
      <c r="BM253" s="83"/>
      <c r="BN253" s="83"/>
    </row>
    <row r="254" spans="1:66" x14ac:dyDescent="0.2">
      <c r="A254" s="84"/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84"/>
      <c r="BD254" s="84"/>
      <c r="BE254" s="84"/>
      <c r="BF254" s="83"/>
      <c r="BG254" s="83"/>
      <c r="BH254" s="83"/>
      <c r="BI254" s="83"/>
      <c r="BJ254" s="83"/>
      <c r="BK254" s="83"/>
      <c r="BL254" s="83"/>
      <c r="BM254" s="83"/>
      <c r="BN254" s="83"/>
    </row>
    <row r="255" spans="1:66" x14ac:dyDescent="0.2">
      <c r="A255" s="84"/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84"/>
      <c r="BD255" s="84"/>
      <c r="BE255" s="84"/>
      <c r="BF255" s="83"/>
      <c r="BG255" s="83"/>
      <c r="BH255" s="83"/>
      <c r="BI255" s="83"/>
      <c r="BJ255" s="83"/>
      <c r="BK255" s="83"/>
      <c r="BL255" s="83"/>
      <c r="BM255" s="83"/>
      <c r="BN255" s="83"/>
    </row>
    <row r="256" spans="1:66" x14ac:dyDescent="0.2">
      <c r="A256" s="84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84"/>
      <c r="BD256" s="84"/>
      <c r="BE256" s="84"/>
      <c r="BF256" s="83"/>
      <c r="BG256" s="83"/>
      <c r="BH256" s="83"/>
      <c r="BI256" s="83"/>
      <c r="BJ256" s="83"/>
      <c r="BK256" s="83"/>
      <c r="BL256" s="83"/>
      <c r="BM256" s="83"/>
      <c r="BN256" s="83"/>
    </row>
    <row r="257" spans="1:66" x14ac:dyDescent="0.2">
      <c r="A257" s="84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84"/>
      <c r="BD257" s="84"/>
      <c r="BE257" s="84"/>
      <c r="BF257" s="83"/>
      <c r="BG257" s="83"/>
      <c r="BH257" s="83"/>
      <c r="BI257" s="83"/>
      <c r="BJ257" s="83"/>
      <c r="BK257" s="83"/>
      <c r="BL257" s="83"/>
      <c r="BM257" s="83"/>
      <c r="BN257" s="83"/>
    </row>
    <row r="258" spans="1:66" x14ac:dyDescent="0.2">
      <c r="A258" s="84"/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84"/>
      <c r="BD258" s="84"/>
      <c r="BE258" s="84"/>
      <c r="BF258" s="83"/>
      <c r="BG258" s="83"/>
      <c r="BH258" s="83"/>
      <c r="BI258" s="83"/>
      <c r="BJ258" s="83"/>
      <c r="BK258" s="83"/>
      <c r="BL258" s="83"/>
      <c r="BM258" s="83"/>
      <c r="BN258" s="83"/>
    </row>
    <row r="259" spans="1:66" x14ac:dyDescent="0.2">
      <c r="A259" s="84"/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84"/>
      <c r="BD259" s="84"/>
      <c r="BE259" s="84"/>
      <c r="BF259" s="83"/>
      <c r="BG259" s="83"/>
      <c r="BH259" s="83"/>
      <c r="BI259" s="83"/>
      <c r="BJ259" s="83"/>
      <c r="BK259" s="83"/>
      <c r="BL259" s="83"/>
      <c r="BM259" s="83"/>
      <c r="BN259" s="83"/>
    </row>
    <row r="260" spans="1:66" x14ac:dyDescent="0.2">
      <c r="A260" s="84"/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84"/>
      <c r="BD260" s="84"/>
      <c r="BE260" s="84"/>
      <c r="BF260" s="83"/>
      <c r="BG260" s="83"/>
      <c r="BH260" s="83"/>
      <c r="BI260" s="83"/>
      <c r="BJ260" s="83"/>
      <c r="BK260" s="83"/>
      <c r="BL260" s="83"/>
      <c r="BM260" s="83"/>
      <c r="BN260" s="83"/>
    </row>
    <row r="261" spans="1:66" x14ac:dyDescent="0.2">
      <c r="A261" s="84"/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84"/>
      <c r="BD261" s="84"/>
      <c r="BE261" s="84"/>
      <c r="BF261" s="83"/>
      <c r="BG261" s="83"/>
      <c r="BH261" s="83"/>
      <c r="BI261" s="83"/>
      <c r="BJ261" s="83"/>
      <c r="BK261" s="83"/>
      <c r="BL261" s="83"/>
      <c r="BM261" s="83"/>
      <c r="BN261" s="83"/>
    </row>
    <row r="262" spans="1:66" x14ac:dyDescent="0.2">
      <c r="A262" s="84"/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8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84"/>
      <c r="BD262" s="84"/>
      <c r="BE262" s="84"/>
      <c r="BF262" s="83"/>
      <c r="BG262" s="83"/>
      <c r="BH262" s="83"/>
      <c r="BI262" s="83"/>
      <c r="BJ262" s="83"/>
      <c r="BK262" s="83"/>
      <c r="BL262" s="83"/>
      <c r="BM262" s="83"/>
      <c r="BN262" s="83"/>
    </row>
    <row r="263" spans="1:66" x14ac:dyDescent="0.2">
      <c r="A263" s="84"/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84"/>
      <c r="BD263" s="84"/>
      <c r="BE263" s="84"/>
      <c r="BF263" s="83"/>
      <c r="BG263" s="83"/>
      <c r="BH263" s="83"/>
      <c r="BI263" s="83"/>
      <c r="BJ263" s="83"/>
      <c r="BK263" s="83"/>
      <c r="BL263" s="83"/>
      <c r="BM263" s="83"/>
      <c r="BN263" s="83"/>
    </row>
    <row r="264" spans="1:66" x14ac:dyDescent="0.2">
      <c r="A264" s="84"/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84"/>
      <c r="BD264" s="84"/>
      <c r="BE264" s="84"/>
      <c r="BF264" s="83"/>
      <c r="BG264" s="83"/>
      <c r="BH264" s="83"/>
      <c r="BI264" s="83"/>
      <c r="BJ264" s="83"/>
      <c r="BK264" s="83"/>
      <c r="BL264" s="83"/>
      <c r="BM264" s="83"/>
      <c r="BN264" s="83"/>
    </row>
    <row r="265" spans="1:66" x14ac:dyDescent="0.2">
      <c r="A265" s="84"/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84"/>
      <c r="BD265" s="84"/>
      <c r="BE265" s="84"/>
      <c r="BF265" s="83"/>
      <c r="BG265" s="83"/>
      <c r="BH265" s="83"/>
      <c r="BI265" s="83"/>
      <c r="BJ265" s="83"/>
      <c r="BK265" s="83"/>
      <c r="BL265" s="83"/>
      <c r="BM265" s="83"/>
      <c r="BN265" s="83"/>
    </row>
    <row r="266" spans="1:66" x14ac:dyDescent="0.2">
      <c r="A266" s="84"/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84"/>
      <c r="BD266" s="84"/>
      <c r="BE266" s="84"/>
      <c r="BF266" s="83"/>
      <c r="BG266" s="83"/>
      <c r="BH266" s="83"/>
      <c r="BI266" s="83"/>
      <c r="BJ266" s="83"/>
      <c r="BK266" s="83"/>
      <c r="BL266" s="83"/>
      <c r="BM266" s="83"/>
      <c r="BN266" s="83"/>
    </row>
    <row r="267" spans="1:66" x14ac:dyDescent="0.2">
      <c r="A267" s="84"/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84"/>
      <c r="BD267" s="84"/>
      <c r="BE267" s="84"/>
      <c r="BF267" s="83"/>
      <c r="BG267" s="83"/>
      <c r="BH267" s="83"/>
      <c r="BI267" s="83"/>
      <c r="BJ267" s="83"/>
      <c r="BK267" s="83"/>
      <c r="BL267" s="83"/>
      <c r="BM267" s="83"/>
      <c r="BN267" s="83"/>
    </row>
    <row r="268" spans="1:66" x14ac:dyDescent="0.2">
      <c r="A268" s="84"/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84"/>
      <c r="BD268" s="84"/>
      <c r="BE268" s="84"/>
      <c r="BF268" s="83"/>
      <c r="BG268" s="83"/>
      <c r="BH268" s="83"/>
      <c r="BI268" s="83"/>
      <c r="BJ268" s="83"/>
      <c r="BK268" s="83"/>
      <c r="BL268" s="83"/>
      <c r="BM268" s="83"/>
      <c r="BN268" s="83"/>
    </row>
    <row r="269" spans="1:66" x14ac:dyDescent="0.2">
      <c r="A269" s="84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84"/>
      <c r="BD269" s="84"/>
      <c r="BE269" s="84"/>
      <c r="BF269" s="83"/>
      <c r="BG269" s="83"/>
      <c r="BH269" s="83"/>
      <c r="BI269" s="83"/>
      <c r="BJ269" s="83"/>
      <c r="BK269" s="83"/>
      <c r="BL269" s="83"/>
      <c r="BM269" s="83"/>
      <c r="BN269" s="83"/>
    </row>
    <row r="270" spans="1:66" x14ac:dyDescent="0.2">
      <c r="A270" s="84"/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84"/>
      <c r="BD270" s="84"/>
      <c r="BE270" s="84"/>
      <c r="BF270" s="83"/>
      <c r="BG270" s="83"/>
      <c r="BH270" s="83"/>
      <c r="BI270" s="83"/>
      <c r="BJ270" s="83"/>
      <c r="BK270" s="83"/>
      <c r="BL270" s="83"/>
      <c r="BM270" s="83"/>
      <c r="BN270" s="83"/>
    </row>
    <row r="271" spans="1:66" x14ac:dyDescent="0.2">
      <c r="A271" s="84"/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84"/>
      <c r="BD271" s="84"/>
      <c r="BE271" s="84"/>
      <c r="BF271" s="83"/>
      <c r="BG271" s="83"/>
      <c r="BH271" s="83"/>
      <c r="BI271" s="83"/>
      <c r="BJ271" s="83"/>
      <c r="BK271" s="83"/>
      <c r="BL271" s="83"/>
      <c r="BM271" s="83"/>
      <c r="BN271" s="83"/>
    </row>
    <row r="272" spans="1:66" x14ac:dyDescent="0.2">
      <c r="A272" s="84"/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84"/>
      <c r="BD272" s="84"/>
      <c r="BE272" s="84"/>
      <c r="BF272" s="83"/>
      <c r="BG272" s="83"/>
      <c r="BH272" s="83"/>
      <c r="BI272" s="83"/>
      <c r="BJ272" s="83"/>
      <c r="BK272" s="83"/>
      <c r="BL272" s="83"/>
      <c r="BM272" s="83"/>
      <c r="BN272" s="83"/>
    </row>
    <row r="273" spans="1:66" x14ac:dyDescent="0.2">
      <c r="A273" s="84"/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84"/>
      <c r="BD273" s="84"/>
      <c r="BE273" s="84"/>
      <c r="BF273" s="83"/>
      <c r="BG273" s="83"/>
      <c r="BH273" s="83"/>
      <c r="BI273" s="83"/>
      <c r="BJ273" s="83"/>
      <c r="BK273" s="83"/>
      <c r="BL273" s="83"/>
      <c r="BM273" s="83"/>
      <c r="BN273" s="83"/>
    </row>
    <row r="274" spans="1:66" x14ac:dyDescent="0.2">
      <c r="A274" s="84"/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84"/>
      <c r="BD274" s="84"/>
      <c r="BE274" s="84"/>
      <c r="BF274" s="83"/>
      <c r="BG274" s="83"/>
      <c r="BH274" s="83"/>
      <c r="BI274" s="83"/>
      <c r="BJ274" s="83"/>
      <c r="BK274" s="83"/>
      <c r="BL274" s="83"/>
      <c r="BM274" s="83"/>
      <c r="BN274" s="83"/>
    </row>
    <row r="275" spans="1:66" x14ac:dyDescent="0.2">
      <c r="A275" s="84"/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84"/>
      <c r="BD275" s="84"/>
      <c r="BE275" s="84"/>
      <c r="BF275" s="83"/>
      <c r="BG275" s="83"/>
      <c r="BH275" s="83"/>
      <c r="BI275" s="83"/>
      <c r="BJ275" s="83"/>
      <c r="BK275" s="83"/>
      <c r="BL275" s="83"/>
      <c r="BM275" s="83"/>
      <c r="BN275" s="83"/>
    </row>
    <row r="276" spans="1:66" x14ac:dyDescent="0.2">
      <c r="A276" s="84"/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84"/>
      <c r="BD276" s="84"/>
      <c r="BE276" s="84"/>
      <c r="BF276" s="83"/>
      <c r="BG276" s="83"/>
      <c r="BH276" s="83"/>
      <c r="BI276" s="83"/>
      <c r="BJ276" s="83"/>
      <c r="BK276" s="83"/>
      <c r="BL276" s="83"/>
      <c r="BM276" s="83"/>
      <c r="BN276" s="83"/>
    </row>
    <row r="277" spans="1:66" x14ac:dyDescent="0.2">
      <c r="A277" s="84"/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84"/>
      <c r="BD277" s="84"/>
      <c r="BE277" s="84"/>
      <c r="BF277" s="83"/>
      <c r="BG277" s="83"/>
      <c r="BH277" s="83"/>
      <c r="BI277" s="83"/>
      <c r="BJ277" s="83"/>
      <c r="BK277" s="83"/>
      <c r="BL277" s="83"/>
      <c r="BM277" s="83"/>
      <c r="BN277" s="83"/>
    </row>
    <row r="278" spans="1:66" x14ac:dyDescent="0.2">
      <c r="A278" s="84"/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84"/>
      <c r="BD278" s="84"/>
      <c r="BE278" s="84"/>
      <c r="BF278" s="83"/>
      <c r="BG278" s="83"/>
      <c r="BH278" s="83"/>
      <c r="BI278" s="83"/>
      <c r="BJ278" s="83"/>
      <c r="BK278" s="83"/>
      <c r="BL278" s="83"/>
      <c r="BM278" s="83"/>
      <c r="BN278" s="83"/>
    </row>
    <row r="279" spans="1:66" x14ac:dyDescent="0.2">
      <c r="A279" s="84"/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84"/>
      <c r="BD279" s="84"/>
      <c r="BE279" s="84"/>
      <c r="BF279" s="83"/>
      <c r="BG279" s="83"/>
      <c r="BH279" s="83"/>
      <c r="BI279" s="83"/>
      <c r="BJ279" s="83"/>
      <c r="BK279" s="83"/>
      <c r="BL279" s="83"/>
      <c r="BM279" s="83"/>
      <c r="BN279" s="83"/>
    </row>
    <row r="280" spans="1:66" x14ac:dyDescent="0.2">
      <c r="A280" s="84"/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84"/>
      <c r="BD280" s="84"/>
      <c r="BE280" s="84"/>
      <c r="BF280" s="83"/>
      <c r="BG280" s="83"/>
      <c r="BH280" s="83"/>
      <c r="BI280" s="83"/>
      <c r="BJ280" s="83"/>
      <c r="BK280" s="83"/>
      <c r="BL280" s="83"/>
      <c r="BM280" s="83"/>
      <c r="BN280" s="83"/>
    </row>
    <row r="281" spans="1:66" x14ac:dyDescent="0.2">
      <c r="A281" s="84"/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84"/>
      <c r="BD281" s="84"/>
      <c r="BE281" s="84"/>
      <c r="BF281" s="83"/>
      <c r="BG281" s="83"/>
      <c r="BH281" s="83"/>
      <c r="BI281" s="83"/>
      <c r="BJ281" s="83"/>
      <c r="BK281" s="83"/>
      <c r="BL281" s="83"/>
      <c r="BM281" s="83"/>
      <c r="BN281" s="83"/>
    </row>
    <row r="282" spans="1:66" x14ac:dyDescent="0.2">
      <c r="A282" s="84"/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84"/>
      <c r="BD282" s="84"/>
      <c r="BE282" s="84"/>
      <c r="BF282" s="83"/>
      <c r="BG282" s="83"/>
      <c r="BH282" s="83"/>
      <c r="BI282" s="83"/>
      <c r="BJ282" s="83"/>
      <c r="BK282" s="83"/>
      <c r="BL282" s="83"/>
      <c r="BM282" s="83"/>
      <c r="BN282" s="83"/>
    </row>
    <row r="283" spans="1:66" x14ac:dyDescent="0.2">
      <c r="A283" s="84"/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84"/>
      <c r="BD283" s="84"/>
      <c r="BE283" s="84"/>
      <c r="BF283" s="83"/>
      <c r="BG283" s="83"/>
      <c r="BH283" s="83"/>
      <c r="BI283" s="83"/>
      <c r="BJ283" s="83"/>
      <c r="BK283" s="83"/>
      <c r="BL283" s="83"/>
      <c r="BM283" s="83"/>
      <c r="BN283" s="83"/>
    </row>
    <row r="284" spans="1:66" x14ac:dyDescent="0.2">
      <c r="A284" s="84"/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84"/>
      <c r="BD284" s="84"/>
      <c r="BE284" s="84"/>
      <c r="BF284" s="83"/>
      <c r="BG284" s="83"/>
      <c r="BH284" s="83"/>
      <c r="BI284" s="83"/>
      <c r="BJ284" s="83"/>
      <c r="BK284" s="83"/>
      <c r="BL284" s="83"/>
      <c r="BM284" s="83"/>
      <c r="BN284" s="83"/>
    </row>
    <row r="285" spans="1:66" x14ac:dyDescent="0.2">
      <c r="A285" s="84"/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84"/>
      <c r="BD285" s="84"/>
      <c r="BE285" s="84"/>
      <c r="BF285" s="83"/>
      <c r="BG285" s="83"/>
      <c r="BH285" s="83"/>
      <c r="BI285" s="83"/>
      <c r="BJ285" s="83"/>
      <c r="BK285" s="83"/>
      <c r="BL285" s="83"/>
      <c r="BM285" s="83"/>
      <c r="BN285" s="83"/>
    </row>
    <row r="286" spans="1:66" x14ac:dyDescent="0.2">
      <c r="A286" s="84"/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84"/>
      <c r="BD286" s="84"/>
      <c r="BE286" s="84"/>
      <c r="BF286" s="83"/>
      <c r="BG286" s="83"/>
      <c r="BH286" s="83"/>
      <c r="BI286" s="83"/>
      <c r="BJ286" s="83"/>
      <c r="BK286" s="83"/>
      <c r="BL286" s="83"/>
      <c r="BM286" s="83"/>
      <c r="BN286" s="83"/>
    </row>
    <row r="287" spans="1:66" x14ac:dyDescent="0.2">
      <c r="A287" s="84"/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84"/>
      <c r="BD287" s="84"/>
      <c r="BE287" s="84"/>
      <c r="BF287" s="83"/>
      <c r="BG287" s="83"/>
      <c r="BH287" s="83"/>
      <c r="BI287" s="83"/>
      <c r="BJ287" s="83"/>
      <c r="BK287" s="83"/>
      <c r="BL287" s="83"/>
      <c r="BM287" s="83"/>
      <c r="BN287" s="83"/>
    </row>
    <row r="288" spans="1:66" x14ac:dyDescent="0.2">
      <c r="A288" s="84"/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84"/>
      <c r="BD288" s="84"/>
      <c r="BE288" s="84"/>
      <c r="BF288" s="83"/>
      <c r="BG288" s="83"/>
      <c r="BH288" s="83"/>
      <c r="BI288" s="83"/>
      <c r="BJ288" s="83"/>
      <c r="BK288" s="83"/>
      <c r="BL288" s="83"/>
      <c r="BM288" s="83"/>
      <c r="BN288" s="83"/>
    </row>
    <row r="289" spans="1:66" x14ac:dyDescent="0.2">
      <c r="A289" s="84"/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84"/>
      <c r="BD289" s="84"/>
      <c r="BE289" s="84"/>
      <c r="BF289" s="83"/>
      <c r="BG289" s="83"/>
      <c r="BH289" s="83"/>
      <c r="BI289" s="83"/>
      <c r="BJ289" s="83"/>
      <c r="BK289" s="83"/>
      <c r="BL289" s="83"/>
      <c r="BM289" s="83"/>
      <c r="BN289" s="83"/>
    </row>
    <row r="290" spans="1:66" x14ac:dyDescent="0.2">
      <c r="A290" s="84"/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84"/>
      <c r="BD290" s="84"/>
      <c r="BE290" s="84"/>
      <c r="BF290" s="83"/>
      <c r="BG290" s="83"/>
      <c r="BH290" s="83"/>
      <c r="BI290" s="83"/>
      <c r="BJ290" s="83"/>
      <c r="BK290" s="83"/>
      <c r="BL290" s="83"/>
      <c r="BM290" s="83"/>
      <c r="BN290" s="83"/>
    </row>
    <row r="291" spans="1:66" x14ac:dyDescent="0.2">
      <c r="A291" s="84"/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84"/>
      <c r="BD291" s="84"/>
      <c r="BE291" s="84"/>
      <c r="BF291" s="83"/>
      <c r="BG291" s="83"/>
      <c r="BH291" s="83"/>
      <c r="BI291" s="83"/>
      <c r="BJ291" s="83"/>
      <c r="BK291" s="83"/>
      <c r="BL291" s="83"/>
      <c r="BM291" s="83"/>
      <c r="BN291" s="83"/>
    </row>
    <row r="292" spans="1:66" x14ac:dyDescent="0.2">
      <c r="A292" s="84"/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84"/>
      <c r="BD292" s="84"/>
      <c r="BE292" s="84"/>
      <c r="BF292" s="83"/>
      <c r="BG292" s="83"/>
      <c r="BH292" s="83"/>
      <c r="BI292" s="83"/>
      <c r="BJ292" s="83"/>
      <c r="BK292" s="83"/>
      <c r="BL292" s="83"/>
      <c r="BM292" s="83"/>
      <c r="BN292" s="83"/>
    </row>
    <row r="293" spans="1:66" x14ac:dyDescent="0.2">
      <c r="A293" s="84"/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84"/>
      <c r="BD293" s="84"/>
      <c r="BE293" s="84"/>
      <c r="BF293" s="83"/>
      <c r="BG293" s="83"/>
      <c r="BH293" s="83"/>
      <c r="BI293" s="83"/>
      <c r="BJ293" s="83"/>
      <c r="BK293" s="83"/>
      <c r="BL293" s="83"/>
      <c r="BM293" s="83"/>
      <c r="BN293" s="83"/>
    </row>
    <row r="294" spans="1:66" x14ac:dyDescent="0.2">
      <c r="A294" s="84"/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8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84"/>
      <c r="BD294" s="84"/>
      <c r="BE294" s="84"/>
      <c r="BF294" s="83"/>
      <c r="BG294" s="83"/>
      <c r="BH294" s="83"/>
      <c r="BI294" s="83"/>
      <c r="BJ294" s="83"/>
      <c r="BK294" s="83"/>
      <c r="BL294" s="83"/>
      <c r="BM294" s="83"/>
      <c r="BN294" s="83"/>
    </row>
    <row r="295" spans="1:66" x14ac:dyDescent="0.2">
      <c r="A295" s="84"/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84"/>
      <c r="BD295" s="84"/>
      <c r="BE295" s="84"/>
      <c r="BF295" s="83"/>
      <c r="BG295" s="83"/>
      <c r="BH295" s="83"/>
      <c r="BI295" s="83"/>
      <c r="BJ295" s="83"/>
      <c r="BK295" s="83"/>
      <c r="BL295" s="83"/>
      <c r="BM295" s="83"/>
      <c r="BN295" s="83"/>
    </row>
    <row r="296" spans="1:66" x14ac:dyDescent="0.2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8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84"/>
      <c r="BD296" s="84"/>
      <c r="BE296" s="84"/>
      <c r="BF296" s="83"/>
      <c r="BG296" s="83"/>
      <c r="BH296" s="83"/>
      <c r="BI296" s="83"/>
      <c r="BJ296" s="83"/>
      <c r="BK296" s="83"/>
      <c r="BL296" s="83"/>
      <c r="BM296" s="83"/>
      <c r="BN296" s="83"/>
    </row>
    <row r="297" spans="1:66" x14ac:dyDescent="0.2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84"/>
      <c r="BD297" s="84"/>
      <c r="BE297" s="84"/>
      <c r="BF297" s="83"/>
      <c r="BG297" s="83"/>
      <c r="BH297" s="83"/>
      <c r="BI297" s="83"/>
      <c r="BJ297" s="83"/>
      <c r="BK297" s="83"/>
      <c r="BL297" s="83"/>
      <c r="BM297" s="83"/>
      <c r="BN297" s="83"/>
    </row>
    <row r="298" spans="1:66" x14ac:dyDescent="0.2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84"/>
      <c r="BD298" s="84"/>
      <c r="BE298" s="84"/>
      <c r="BF298" s="83"/>
      <c r="BG298" s="83"/>
      <c r="BH298" s="83"/>
      <c r="BI298" s="83"/>
      <c r="BJ298" s="83"/>
      <c r="BK298" s="83"/>
      <c r="BL298" s="83"/>
      <c r="BM298" s="83"/>
      <c r="BN298" s="83"/>
    </row>
    <row r="299" spans="1:66" x14ac:dyDescent="0.2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84"/>
      <c r="BD299" s="84"/>
      <c r="BE299" s="84"/>
      <c r="BF299" s="83"/>
      <c r="BG299" s="83"/>
      <c r="BH299" s="83"/>
      <c r="BI299" s="83"/>
      <c r="BJ299" s="83"/>
      <c r="BK299" s="83"/>
      <c r="BL299" s="83"/>
      <c r="BM299" s="83"/>
      <c r="BN299" s="83"/>
    </row>
    <row r="300" spans="1:66" x14ac:dyDescent="0.2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84"/>
      <c r="BD300" s="84"/>
      <c r="BE300" s="84"/>
      <c r="BF300" s="83"/>
      <c r="BG300" s="83"/>
      <c r="BH300" s="83"/>
      <c r="BI300" s="83"/>
      <c r="BJ300" s="83"/>
      <c r="BK300" s="83"/>
      <c r="BL300" s="83"/>
      <c r="BM300" s="83"/>
      <c r="BN300" s="83"/>
    </row>
    <row r="301" spans="1:66" x14ac:dyDescent="0.2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84"/>
      <c r="BD301" s="84"/>
      <c r="BE301" s="84"/>
      <c r="BF301" s="83"/>
      <c r="BG301" s="83"/>
      <c r="BH301" s="83"/>
      <c r="BI301" s="83"/>
      <c r="BJ301" s="83"/>
      <c r="BK301" s="83"/>
      <c r="BL301" s="83"/>
      <c r="BM301" s="83"/>
      <c r="BN301" s="83"/>
    </row>
    <row r="302" spans="1:66" x14ac:dyDescent="0.2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84"/>
      <c r="BD302" s="84"/>
      <c r="BE302" s="84"/>
      <c r="BF302" s="83"/>
      <c r="BG302" s="83"/>
      <c r="BH302" s="83"/>
      <c r="BI302" s="83"/>
      <c r="BJ302" s="83"/>
      <c r="BK302" s="83"/>
      <c r="BL302" s="83"/>
      <c r="BM302" s="83"/>
      <c r="BN302" s="83"/>
    </row>
    <row r="303" spans="1:66" x14ac:dyDescent="0.2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84"/>
      <c r="BD303" s="84"/>
      <c r="BE303" s="84"/>
      <c r="BF303" s="83"/>
      <c r="BG303" s="83"/>
      <c r="BH303" s="83"/>
      <c r="BI303" s="83"/>
      <c r="BJ303" s="83"/>
      <c r="BK303" s="83"/>
      <c r="BL303" s="83"/>
      <c r="BM303" s="83"/>
      <c r="BN303" s="83"/>
    </row>
    <row r="304" spans="1:66" x14ac:dyDescent="0.2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84"/>
      <c r="BD304" s="84"/>
      <c r="BE304" s="84"/>
      <c r="BF304" s="83"/>
      <c r="BG304" s="83"/>
      <c r="BH304" s="83"/>
      <c r="BI304" s="83"/>
      <c r="BJ304" s="83"/>
      <c r="BK304" s="83"/>
      <c r="BL304" s="83"/>
      <c r="BM304" s="83"/>
      <c r="BN304" s="83"/>
    </row>
    <row r="305" spans="1:66" x14ac:dyDescent="0.2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84"/>
      <c r="BD305" s="84"/>
      <c r="BE305" s="84"/>
      <c r="BF305" s="83"/>
      <c r="BG305" s="83"/>
      <c r="BH305" s="83"/>
      <c r="BI305" s="83"/>
      <c r="BJ305" s="83"/>
      <c r="BK305" s="83"/>
      <c r="BL305" s="83"/>
      <c r="BM305" s="83"/>
      <c r="BN305" s="83"/>
    </row>
    <row r="306" spans="1:66" x14ac:dyDescent="0.2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84"/>
      <c r="BD306" s="84"/>
      <c r="BE306" s="84"/>
      <c r="BF306" s="83"/>
      <c r="BG306" s="83"/>
      <c r="BH306" s="83"/>
      <c r="BI306" s="83"/>
      <c r="BJ306" s="83"/>
      <c r="BK306" s="83"/>
      <c r="BL306" s="83"/>
      <c r="BM306" s="83"/>
      <c r="BN306" s="83"/>
    </row>
    <row r="307" spans="1:66" x14ac:dyDescent="0.2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84"/>
      <c r="BD307" s="84"/>
      <c r="BE307" s="84"/>
      <c r="BF307" s="83"/>
      <c r="BG307" s="83"/>
      <c r="BH307" s="83"/>
      <c r="BI307" s="83"/>
      <c r="BJ307" s="83"/>
      <c r="BK307" s="83"/>
      <c r="BL307" s="83"/>
      <c r="BM307" s="83"/>
      <c r="BN307" s="83"/>
    </row>
    <row r="308" spans="1:66" x14ac:dyDescent="0.2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84"/>
      <c r="BD308" s="84"/>
      <c r="BE308" s="84"/>
      <c r="BF308" s="83"/>
      <c r="BG308" s="83"/>
      <c r="BH308" s="83"/>
      <c r="BI308" s="83"/>
      <c r="BJ308" s="83"/>
      <c r="BK308" s="83"/>
      <c r="BL308" s="83"/>
      <c r="BM308" s="83"/>
      <c r="BN308" s="83"/>
    </row>
    <row r="309" spans="1:66" x14ac:dyDescent="0.2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84"/>
      <c r="BD309" s="84"/>
      <c r="BE309" s="84"/>
      <c r="BF309" s="83"/>
      <c r="BG309" s="83"/>
      <c r="BH309" s="83"/>
      <c r="BI309" s="83"/>
      <c r="BJ309" s="83"/>
      <c r="BK309" s="83"/>
      <c r="BL309" s="83"/>
      <c r="BM309" s="83"/>
      <c r="BN309" s="83"/>
    </row>
    <row r="310" spans="1:66" x14ac:dyDescent="0.2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84"/>
      <c r="BD310" s="84"/>
      <c r="BE310" s="84"/>
      <c r="BF310" s="83"/>
      <c r="BG310" s="83"/>
      <c r="BH310" s="83"/>
      <c r="BI310" s="83"/>
      <c r="BJ310" s="83"/>
      <c r="BK310" s="83"/>
      <c r="BL310" s="83"/>
      <c r="BM310" s="83"/>
      <c r="BN310" s="83"/>
    </row>
    <row r="311" spans="1:66" x14ac:dyDescent="0.2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84"/>
      <c r="BD311" s="84"/>
      <c r="BE311" s="84"/>
      <c r="BF311" s="83"/>
      <c r="BG311" s="83"/>
      <c r="BH311" s="83"/>
      <c r="BI311" s="83"/>
      <c r="BJ311" s="83"/>
      <c r="BK311" s="83"/>
      <c r="BL311" s="83"/>
      <c r="BM311" s="83"/>
      <c r="BN311" s="83"/>
    </row>
    <row r="312" spans="1:66" x14ac:dyDescent="0.2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84"/>
      <c r="BD312" s="84"/>
      <c r="BE312" s="84"/>
      <c r="BF312" s="83"/>
      <c r="BG312" s="83"/>
      <c r="BH312" s="83"/>
      <c r="BI312" s="83"/>
      <c r="BJ312" s="83"/>
      <c r="BK312" s="83"/>
      <c r="BL312" s="83"/>
      <c r="BM312" s="83"/>
      <c r="BN312" s="83"/>
    </row>
    <row r="313" spans="1:66" x14ac:dyDescent="0.2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84"/>
      <c r="BD313" s="84"/>
      <c r="BE313" s="84"/>
      <c r="BF313" s="83"/>
      <c r="BG313" s="83"/>
      <c r="BH313" s="83"/>
      <c r="BI313" s="83"/>
      <c r="BJ313" s="83"/>
      <c r="BK313" s="83"/>
      <c r="BL313" s="83"/>
      <c r="BM313" s="83"/>
      <c r="BN313" s="83"/>
    </row>
    <row r="314" spans="1:66" x14ac:dyDescent="0.2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84"/>
      <c r="BD314" s="84"/>
      <c r="BE314" s="84"/>
      <c r="BF314" s="83"/>
      <c r="BG314" s="83"/>
      <c r="BH314" s="83"/>
      <c r="BI314" s="83"/>
      <c r="BJ314" s="83"/>
      <c r="BK314" s="83"/>
      <c r="BL314" s="83"/>
      <c r="BM314" s="83"/>
      <c r="BN314" s="83"/>
    </row>
    <row r="315" spans="1:66" x14ac:dyDescent="0.2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84"/>
      <c r="BD315" s="84"/>
      <c r="BE315" s="84"/>
      <c r="BF315" s="83"/>
      <c r="BG315" s="83"/>
      <c r="BH315" s="83"/>
      <c r="BI315" s="83"/>
      <c r="BJ315" s="83"/>
      <c r="BK315" s="83"/>
      <c r="BL315" s="83"/>
      <c r="BM315" s="83"/>
      <c r="BN315" s="83"/>
    </row>
    <row r="316" spans="1:66" x14ac:dyDescent="0.2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8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84"/>
      <c r="BD316" s="84"/>
      <c r="BE316" s="84"/>
      <c r="BF316" s="83"/>
      <c r="BG316" s="83"/>
      <c r="BH316" s="83"/>
      <c r="BI316" s="83"/>
      <c r="BJ316" s="83"/>
      <c r="BK316" s="83"/>
      <c r="BL316" s="83"/>
      <c r="BM316" s="83"/>
      <c r="BN316" s="83"/>
    </row>
    <row r="317" spans="1:66" x14ac:dyDescent="0.2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84"/>
      <c r="BD317" s="84"/>
      <c r="BE317" s="84"/>
      <c r="BF317" s="83"/>
      <c r="BG317" s="83"/>
      <c r="BH317" s="83"/>
      <c r="BI317" s="83"/>
      <c r="BJ317" s="83"/>
      <c r="BK317" s="83"/>
      <c r="BL317" s="83"/>
      <c r="BM317" s="83"/>
      <c r="BN317" s="83"/>
    </row>
    <row r="318" spans="1:66" x14ac:dyDescent="0.2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84"/>
      <c r="BD318" s="84"/>
      <c r="BE318" s="84"/>
      <c r="BF318" s="83"/>
      <c r="BG318" s="83"/>
      <c r="BH318" s="83"/>
      <c r="BI318" s="83"/>
      <c r="BJ318" s="83"/>
      <c r="BK318" s="83"/>
      <c r="BL318" s="83"/>
      <c r="BM318" s="83"/>
      <c r="BN318" s="83"/>
    </row>
    <row r="319" spans="1:66" x14ac:dyDescent="0.2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84"/>
      <c r="BD319" s="84"/>
      <c r="BE319" s="84"/>
      <c r="BF319" s="83"/>
      <c r="BG319" s="83"/>
      <c r="BH319" s="83"/>
      <c r="BI319" s="83"/>
      <c r="BJ319" s="83"/>
      <c r="BK319" s="83"/>
      <c r="BL319" s="83"/>
      <c r="BM319" s="83"/>
      <c r="BN319" s="83"/>
    </row>
    <row r="320" spans="1:66" x14ac:dyDescent="0.2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8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84"/>
      <c r="BD320" s="84"/>
      <c r="BE320" s="84"/>
      <c r="BF320" s="83"/>
      <c r="BG320" s="83"/>
      <c r="BH320" s="83"/>
      <c r="BI320" s="83"/>
      <c r="BJ320" s="83"/>
      <c r="BK320" s="83"/>
      <c r="BL320" s="83"/>
      <c r="BM320" s="83"/>
      <c r="BN320" s="83"/>
    </row>
    <row r="321" spans="1:66" x14ac:dyDescent="0.2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84"/>
      <c r="BD321" s="84"/>
      <c r="BE321" s="84"/>
      <c r="BF321" s="83"/>
      <c r="BG321" s="83"/>
      <c r="BH321" s="83"/>
      <c r="BI321" s="83"/>
      <c r="BJ321" s="83"/>
      <c r="BK321" s="83"/>
      <c r="BL321" s="83"/>
      <c r="BM321" s="83"/>
      <c r="BN321" s="83"/>
    </row>
    <row r="322" spans="1:66" x14ac:dyDescent="0.2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8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84"/>
      <c r="BD322" s="84"/>
      <c r="BE322" s="84"/>
      <c r="BF322" s="83"/>
      <c r="BG322" s="83"/>
      <c r="BH322" s="83"/>
      <c r="BI322" s="83"/>
      <c r="BJ322" s="83"/>
      <c r="BK322" s="83"/>
      <c r="BL322" s="83"/>
      <c r="BM322" s="83"/>
      <c r="BN322" s="83"/>
    </row>
    <row r="323" spans="1:66" x14ac:dyDescent="0.2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84"/>
      <c r="BD323" s="84"/>
      <c r="BE323" s="84"/>
      <c r="BF323" s="83"/>
      <c r="BG323" s="83"/>
      <c r="BH323" s="83"/>
      <c r="BI323" s="83"/>
      <c r="BJ323" s="83"/>
      <c r="BK323" s="83"/>
      <c r="BL323" s="83"/>
      <c r="BM323" s="83"/>
      <c r="BN323" s="83"/>
    </row>
    <row r="324" spans="1:66" x14ac:dyDescent="0.2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84"/>
      <c r="BD324" s="84"/>
      <c r="BE324" s="84"/>
      <c r="BF324" s="83"/>
      <c r="BG324" s="83"/>
      <c r="BH324" s="83"/>
      <c r="BI324" s="83"/>
      <c r="BJ324" s="83"/>
      <c r="BK324" s="83"/>
      <c r="BL324" s="83"/>
      <c r="BM324" s="83"/>
      <c r="BN324" s="83"/>
    </row>
    <row r="325" spans="1:66" x14ac:dyDescent="0.2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84"/>
      <c r="BD325" s="84"/>
      <c r="BE325" s="84"/>
      <c r="BF325" s="83"/>
      <c r="BG325" s="83"/>
      <c r="BH325" s="83"/>
      <c r="BI325" s="83"/>
      <c r="BJ325" s="83"/>
      <c r="BK325" s="83"/>
      <c r="BL325" s="83"/>
      <c r="BM325" s="83"/>
      <c r="BN325" s="83"/>
    </row>
    <row r="326" spans="1:66" x14ac:dyDescent="0.2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8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84"/>
      <c r="BD326" s="84"/>
      <c r="BE326" s="84"/>
      <c r="BF326" s="83"/>
      <c r="BG326" s="83"/>
      <c r="BH326" s="83"/>
      <c r="BI326" s="83"/>
      <c r="BJ326" s="83"/>
      <c r="BK326" s="83"/>
      <c r="BL326" s="83"/>
      <c r="BM326" s="83"/>
      <c r="BN326" s="83"/>
    </row>
    <row r="327" spans="1:66" x14ac:dyDescent="0.2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8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84"/>
      <c r="BD327" s="84"/>
      <c r="BE327" s="84"/>
      <c r="BF327" s="83"/>
      <c r="BG327" s="83"/>
      <c r="BH327" s="83"/>
      <c r="BI327" s="83"/>
      <c r="BJ327" s="83"/>
      <c r="BK327" s="83"/>
      <c r="BL327" s="83"/>
      <c r="BM327" s="83"/>
      <c r="BN327" s="83"/>
    </row>
    <row r="328" spans="1:66" x14ac:dyDescent="0.2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84"/>
      <c r="BD328" s="84"/>
      <c r="BE328" s="84"/>
      <c r="BF328" s="83"/>
      <c r="BG328" s="83"/>
      <c r="BH328" s="83"/>
      <c r="BI328" s="83"/>
      <c r="BJ328" s="83"/>
      <c r="BK328" s="83"/>
      <c r="BL328" s="83"/>
      <c r="BM328" s="83"/>
      <c r="BN328" s="83"/>
    </row>
    <row r="329" spans="1:66" x14ac:dyDescent="0.2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8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84"/>
      <c r="BD329" s="84"/>
      <c r="BE329" s="84"/>
      <c r="BF329" s="83"/>
      <c r="BG329" s="83"/>
      <c r="BH329" s="83"/>
      <c r="BI329" s="83"/>
      <c r="BJ329" s="83"/>
      <c r="BK329" s="83"/>
      <c r="BL329" s="83"/>
      <c r="BM329" s="83"/>
      <c r="BN329" s="83"/>
    </row>
    <row r="330" spans="1:66" x14ac:dyDescent="0.2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8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84"/>
      <c r="BD330" s="84"/>
      <c r="BE330" s="84"/>
      <c r="BF330" s="83"/>
      <c r="BG330" s="83"/>
      <c r="BH330" s="83"/>
      <c r="BI330" s="83"/>
      <c r="BJ330" s="83"/>
      <c r="BK330" s="83"/>
      <c r="BL330" s="83"/>
      <c r="BM330" s="83"/>
      <c r="BN330" s="83"/>
    </row>
    <row r="331" spans="1:66" x14ac:dyDescent="0.2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8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84"/>
      <c r="BD331" s="84"/>
      <c r="BE331" s="84"/>
      <c r="BF331" s="83"/>
      <c r="BG331" s="83"/>
      <c r="BH331" s="83"/>
      <c r="BI331" s="83"/>
      <c r="BJ331" s="83"/>
      <c r="BK331" s="83"/>
      <c r="BL331" s="83"/>
      <c r="BM331" s="83"/>
      <c r="BN331" s="83"/>
    </row>
    <row r="332" spans="1:66" x14ac:dyDescent="0.2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84"/>
      <c r="BD332" s="84"/>
      <c r="BE332" s="84"/>
      <c r="BF332" s="83"/>
      <c r="BG332" s="83"/>
      <c r="BH332" s="83"/>
      <c r="BI332" s="83"/>
      <c r="BJ332" s="83"/>
      <c r="BK332" s="83"/>
      <c r="BL332" s="83"/>
      <c r="BM332" s="83"/>
      <c r="BN332" s="83"/>
    </row>
    <row r="333" spans="1:66" x14ac:dyDescent="0.2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8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84"/>
      <c r="BD333" s="84"/>
      <c r="BE333" s="84"/>
      <c r="BF333" s="83"/>
      <c r="BG333" s="83"/>
      <c r="BH333" s="83"/>
      <c r="BI333" s="83"/>
      <c r="BJ333" s="83"/>
      <c r="BK333" s="83"/>
      <c r="BL333" s="83"/>
      <c r="BM333" s="83"/>
      <c r="BN333" s="83"/>
    </row>
    <row r="334" spans="1:66" x14ac:dyDescent="0.2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84"/>
      <c r="BD334" s="84"/>
      <c r="BE334" s="84"/>
      <c r="BF334" s="83"/>
      <c r="BG334" s="83"/>
      <c r="BH334" s="83"/>
      <c r="BI334" s="83"/>
      <c r="BJ334" s="83"/>
      <c r="BK334" s="83"/>
      <c r="BL334" s="83"/>
      <c r="BM334" s="83"/>
      <c r="BN334" s="83"/>
    </row>
    <row r="335" spans="1:66" x14ac:dyDescent="0.2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8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84"/>
      <c r="BD335" s="84"/>
      <c r="BE335" s="84"/>
      <c r="BF335" s="83"/>
      <c r="BG335" s="83"/>
      <c r="BH335" s="83"/>
      <c r="BI335" s="83"/>
      <c r="BJ335" s="83"/>
      <c r="BK335" s="83"/>
      <c r="BL335" s="83"/>
      <c r="BM335" s="83"/>
      <c r="BN335" s="83"/>
    </row>
    <row r="336" spans="1:66" x14ac:dyDescent="0.2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84"/>
      <c r="BD336" s="84"/>
      <c r="BE336" s="84"/>
      <c r="BF336" s="83"/>
      <c r="BG336" s="83"/>
      <c r="BH336" s="83"/>
      <c r="BI336" s="83"/>
      <c r="BJ336" s="83"/>
      <c r="BK336" s="83"/>
      <c r="BL336" s="83"/>
      <c r="BM336" s="83"/>
      <c r="BN336" s="83"/>
    </row>
    <row r="337" spans="1:66" x14ac:dyDescent="0.2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84"/>
      <c r="BD337" s="84"/>
      <c r="BE337" s="84"/>
      <c r="BF337" s="83"/>
      <c r="BG337" s="83"/>
      <c r="BH337" s="83"/>
      <c r="BI337" s="83"/>
      <c r="BJ337" s="83"/>
      <c r="BK337" s="83"/>
      <c r="BL337" s="83"/>
      <c r="BM337" s="83"/>
      <c r="BN337" s="83"/>
    </row>
    <row r="338" spans="1:66" x14ac:dyDescent="0.2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84"/>
      <c r="BD338" s="84"/>
      <c r="BE338" s="84"/>
      <c r="BF338" s="83"/>
      <c r="BG338" s="83"/>
      <c r="BH338" s="83"/>
      <c r="BI338" s="83"/>
      <c r="BJ338" s="83"/>
      <c r="BK338" s="83"/>
      <c r="BL338" s="83"/>
      <c r="BM338" s="83"/>
      <c r="BN338" s="83"/>
    </row>
    <row r="339" spans="1:66" x14ac:dyDescent="0.2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84"/>
      <c r="BD339" s="84"/>
      <c r="BE339" s="84"/>
      <c r="BF339" s="83"/>
      <c r="BG339" s="83"/>
      <c r="BH339" s="83"/>
      <c r="BI339" s="83"/>
      <c r="BJ339" s="83"/>
      <c r="BK339" s="83"/>
      <c r="BL339" s="83"/>
      <c r="BM339" s="83"/>
      <c r="BN339" s="83"/>
    </row>
    <row r="340" spans="1:66" x14ac:dyDescent="0.2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84"/>
      <c r="BD340" s="84"/>
      <c r="BE340" s="84"/>
      <c r="BF340" s="83"/>
      <c r="BG340" s="83"/>
      <c r="BH340" s="83"/>
      <c r="BI340" s="83"/>
      <c r="BJ340" s="83"/>
      <c r="BK340" s="83"/>
      <c r="BL340" s="83"/>
      <c r="BM340" s="83"/>
      <c r="BN340" s="83"/>
    </row>
    <row r="341" spans="1:66" x14ac:dyDescent="0.2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8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84"/>
      <c r="BD341" s="84"/>
      <c r="BE341" s="84"/>
      <c r="BF341" s="83"/>
      <c r="BG341" s="83"/>
      <c r="BH341" s="83"/>
      <c r="BI341" s="83"/>
      <c r="BJ341" s="83"/>
      <c r="BK341" s="83"/>
      <c r="BL341" s="83"/>
      <c r="BM341" s="83"/>
      <c r="BN341" s="83"/>
    </row>
    <row r="342" spans="1:66" x14ac:dyDescent="0.2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8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84"/>
      <c r="BD342" s="84"/>
      <c r="BE342" s="84"/>
      <c r="BF342" s="83"/>
      <c r="BG342" s="83"/>
      <c r="BH342" s="83"/>
      <c r="BI342" s="83"/>
      <c r="BJ342" s="83"/>
      <c r="BK342" s="83"/>
      <c r="BL342" s="83"/>
      <c r="BM342" s="83"/>
      <c r="BN342" s="83"/>
    </row>
    <row r="343" spans="1:66" x14ac:dyDescent="0.2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8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84"/>
      <c r="BD343" s="84"/>
      <c r="BE343" s="84"/>
      <c r="BF343" s="83"/>
      <c r="BG343" s="83"/>
      <c r="BH343" s="83"/>
      <c r="BI343" s="83"/>
      <c r="BJ343" s="83"/>
      <c r="BK343" s="83"/>
      <c r="BL343" s="83"/>
      <c r="BM343" s="83"/>
      <c r="BN343" s="83"/>
    </row>
    <row r="344" spans="1:66" x14ac:dyDescent="0.2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84"/>
      <c r="BD344" s="84"/>
      <c r="BE344" s="84"/>
      <c r="BF344" s="83"/>
      <c r="BG344" s="83"/>
      <c r="BH344" s="83"/>
      <c r="BI344" s="83"/>
      <c r="BJ344" s="83"/>
      <c r="BK344" s="83"/>
      <c r="BL344" s="83"/>
      <c r="BM344" s="83"/>
      <c r="BN344" s="83"/>
    </row>
    <row r="345" spans="1:66" x14ac:dyDescent="0.2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8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84"/>
      <c r="BD345" s="84"/>
      <c r="BE345" s="84"/>
      <c r="BF345" s="83"/>
      <c r="BG345" s="83"/>
      <c r="BH345" s="83"/>
      <c r="BI345" s="83"/>
      <c r="BJ345" s="83"/>
      <c r="BK345" s="83"/>
      <c r="BL345" s="83"/>
      <c r="BM345" s="83"/>
      <c r="BN345" s="83"/>
    </row>
    <row r="346" spans="1:66" x14ac:dyDescent="0.2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84"/>
      <c r="BD346" s="84"/>
      <c r="BE346" s="84"/>
      <c r="BF346" s="83"/>
      <c r="BG346" s="83"/>
      <c r="BH346" s="83"/>
      <c r="BI346" s="83"/>
      <c r="BJ346" s="83"/>
      <c r="BK346" s="83"/>
      <c r="BL346" s="83"/>
      <c r="BM346" s="83"/>
      <c r="BN346" s="83"/>
    </row>
    <row r="347" spans="1:66" x14ac:dyDescent="0.2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84"/>
      <c r="BD347" s="84"/>
      <c r="BE347" s="84"/>
      <c r="BF347" s="83"/>
      <c r="BG347" s="83"/>
      <c r="BH347" s="83"/>
      <c r="BI347" s="83"/>
      <c r="BJ347" s="83"/>
      <c r="BK347" s="83"/>
      <c r="BL347" s="83"/>
      <c r="BM347" s="83"/>
      <c r="BN347" s="83"/>
    </row>
    <row r="348" spans="1:66" x14ac:dyDescent="0.2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84"/>
      <c r="BD348" s="84"/>
      <c r="BE348" s="84"/>
      <c r="BF348" s="83"/>
      <c r="BG348" s="83"/>
      <c r="BH348" s="83"/>
      <c r="BI348" s="83"/>
      <c r="BJ348" s="83"/>
      <c r="BK348" s="83"/>
      <c r="BL348" s="83"/>
      <c r="BM348" s="83"/>
      <c r="BN348" s="83"/>
    </row>
    <row r="349" spans="1:66" x14ac:dyDescent="0.2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84"/>
      <c r="BD349" s="84"/>
      <c r="BE349" s="84"/>
      <c r="BF349" s="83"/>
      <c r="BG349" s="83"/>
      <c r="BH349" s="83"/>
      <c r="BI349" s="83"/>
      <c r="BJ349" s="83"/>
      <c r="BK349" s="83"/>
      <c r="BL349" s="83"/>
      <c r="BM349" s="83"/>
      <c r="BN349" s="83"/>
    </row>
    <row r="350" spans="1:66" x14ac:dyDescent="0.2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84"/>
      <c r="BD350" s="84"/>
      <c r="BE350" s="84"/>
      <c r="BF350" s="83"/>
      <c r="BG350" s="83"/>
      <c r="BH350" s="83"/>
      <c r="BI350" s="83"/>
      <c r="BJ350" s="83"/>
      <c r="BK350" s="83"/>
      <c r="BL350" s="83"/>
      <c r="BM350" s="83"/>
      <c r="BN350" s="83"/>
    </row>
    <row r="351" spans="1:66" x14ac:dyDescent="0.2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8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84"/>
      <c r="BD351" s="84"/>
      <c r="BE351" s="84"/>
      <c r="BF351" s="83"/>
      <c r="BG351" s="83"/>
      <c r="BH351" s="83"/>
      <c r="BI351" s="83"/>
      <c r="BJ351" s="83"/>
      <c r="BK351" s="83"/>
      <c r="BL351" s="83"/>
      <c r="BM351" s="83"/>
      <c r="BN351" s="83"/>
    </row>
    <row r="352" spans="1:66" x14ac:dyDescent="0.2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84"/>
      <c r="BD352" s="84"/>
      <c r="BE352" s="84"/>
      <c r="BF352" s="83"/>
      <c r="BG352" s="83"/>
      <c r="BH352" s="83"/>
      <c r="BI352" s="83"/>
      <c r="BJ352" s="83"/>
      <c r="BK352" s="83"/>
      <c r="BL352" s="83"/>
      <c r="BM352" s="83"/>
      <c r="BN352" s="83"/>
    </row>
    <row r="353" spans="1:66" x14ac:dyDescent="0.2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8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84"/>
      <c r="BD353" s="84"/>
      <c r="BE353" s="84"/>
      <c r="BF353" s="83"/>
      <c r="BG353" s="83"/>
      <c r="BH353" s="83"/>
      <c r="BI353" s="83"/>
      <c r="BJ353" s="83"/>
      <c r="BK353" s="83"/>
      <c r="BL353" s="83"/>
      <c r="BM353" s="83"/>
      <c r="BN353" s="83"/>
    </row>
    <row r="354" spans="1:66" x14ac:dyDescent="0.2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8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84"/>
      <c r="BD354" s="84"/>
      <c r="BE354" s="84"/>
      <c r="BF354" s="83"/>
      <c r="BG354" s="83"/>
      <c r="BH354" s="83"/>
      <c r="BI354" s="83"/>
      <c r="BJ354" s="83"/>
      <c r="BK354" s="83"/>
      <c r="BL354" s="83"/>
      <c r="BM354" s="83"/>
      <c r="BN354" s="83"/>
    </row>
    <row r="355" spans="1:66" x14ac:dyDescent="0.2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84"/>
      <c r="BD355" s="84"/>
      <c r="BE355" s="84"/>
      <c r="BF355" s="83"/>
      <c r="BG355" s="83"/>
      <c r="BH355" s="83"/>
      <c r="BI355" s="83"/>
      <c r="BJ355" s="83"/>
      <c r="BK355" s="83"/>
      <c r="BL355" s="83"/>
      <c r="BM355" s="83"/>
      <c r="BN355" s="83"/>
    </row>
    <row r="356" spans="1:66" x14ac:dyDescent="0.2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8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84"/>
      <c r="BD356" s="84"/>
      <c r="BE356" s="84"/>
      <c r="BF356" s="83"/>
      <c r="BG356" s="83"/>
      <c r="BH356" s="83"/>
      <c r="BI356" s="83"/>
      <c r="BJ356" s="83"/>
      <c r="BK356" s="83"/>
      <c r="BL356" s="83"/>
      <c r="BM356" s="83"/>
      <c r="BN356" s="83"/>
    </row>
    <row r="357" spans="1:66" x14ac:dyDescent="0.2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84"/>
      <c r="BD357" s="84"/>
      <c r="BE357" s="84"/>
      <c r="BF357" s="83"/>
      <c r="BG357" s="83"/>
      <c r="BH357" s="83"/>
      <c r="BI357" s="83"/>
      <c r="BJ357" s="83"/>
      <c r="BK357" s="83"/>
      <c r="BL357" s="83"/>
      <c r="BM357" s="83"/>
      <c r="BN357" s="83"/>
    </row>
    <row r="358" spans="1:66" x14ac:dyDescent="0.2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84"/>
      <c r="BD358" s="84"/>
      <c r="BE358" s="84"/>
      <c r="BF358" s="83"/>
      <c r="BG358" s="83"/>
      <c r="BH358" s="83"/>
      <c r="BI358" s="83"/>
      <c r="BJ358" s="83"/>
      <c r="BK358" s="83"/>
      <c r="BL358" s="83"/>
      <c r="BM358" s="83"/>
      <c r="BN358" s="83"/>
    </row>
    <row r="359" spans="1:66" x14ac:dyDescent="0.2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84"/>
      <c r="BD359" s="84"/>
      <c r="BE359" s="84"/>
      <c r="BF359" s="83"/>
      <c r="BG359" s="83"/>
      <c r="BH359" s="83"/>
      <c r="BI359" s="83"/>
      <c r="BJ359" s="83"/>
      <c r="BK359" s="83"/>
      <c r="BL359" s="83"/>
      <c r="BM359" s="83"/>
      <c r="BN359" s="83"/>
    </row>
    <row r="360" spans="1:66" x14ac:dyDescent="0.2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84"/>
      <c r="BD360" s="84"/>
      <c r="BE360" s="84"/>
      <c r="BF360" s="83"/>
      <c r="BG360" s="83"/>
      <c r="BH360" s="83"/>
      <c r="BI360" s="83"/>
      <c r="BJ360" s="83"/>
      <c r="BK360" s="83"/>
      <c r="BL360" s="83"/>
      <c r="BM360" s="83"/>
      <c r="BN360" s="83"/>
    </row>
    <row r="361" spans="1:66" x14ac:dyDescent="0.2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84"/>
      <c r="BD361" s="84"/>
      <c r="BE361" s="84"/>
      <c r="BF361" s="83"/>
      <c r="BG361" s="83"/>
      <c r="BH361" s="83"/>
      <c r="BI361" s="83"/>
      <c r="BJ361" s="83"/>
      <c r="BK361" s="83"/>
      <c r="BL361" s="83"/>
      <c r="BM361" s="83"/>
      <c r="BN361" s="83"/>
    </row>
    <row r="362" spans="1:66" x14ac:dyDescent="0.2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8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84"/>
      <c r="BD362" s="84"/>
      <c r="BE362" s="84"/>
      <c r="BF362" s="83"/>
      <c r="BG362" s="83"/>
      <c r="BH362" s="83"/>
      <c r="BI362" s="83"/>
      <c r="BJ362" s="83"/>
      <c r="BK362" s="83"/>
      <c r="BL362" s="83"/>
      <c r="BM362" s="83"/>
      <c r="BN362" s="83"/>
    </row>
    <row r="363" spans="1:66" x14ac:dyDescent="0.2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84"/>
      <c r="BD363" s="84"/>
      <c r="BE363" s="84"/>
      <c r="BF363" s="83"/>
      <c r="BG363" s="83"/>
      <c r="BH363" s="83"/>
      <c r="BI363" s="83"/>
      <c r="BJ363" s="83"/>
      <c r="BK363" s="83"/>
      <c r="BL363" s="83"/>
      <c r="BM363" s="83"/>
      <c r="BN363" s="83"/>
    </row>
    <row r="364" spans="1:66" x14ac:dyDescent="0.2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8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84"/>
      <c r="BD364" s="84"/>
      <c r="BE364" s="84"/>
      <c r="BF364" s="83"/>
      <c r="BG364" s="83"/>
      <c r="BH364" s="83"/>
      <c r="BI364" s="83"/>
      <c r="BJ364" s="83"/>
      <c r="BK364" s="83"/>
      <c r="BL364" s="83"/>
      <c r="BM364" s="83"/>
      <c r="BN364" s="83"/>
    </row>
    <row r="365" spans="1:66" x14ac:dyDescent="0.2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8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84"/>
      <c r="BD365" s="84"/>
      <c r="BE365" s="84"/>
      <c r="BF365" s="83"/>
      <c r="BG365" s="83"/>
      <c r="BH365" s="83"/>
      <c r="BI365" s="83"/>
      <c r="BJ365" s="83"/>
      <c r="BK365" s="83"/>
      <c r="BL365" s="83"/>
      <c r="BM365" s="83"/>
      <c r="BN365" s="83"/>
    </row>
    <row r="366" spans="1:66" x14ac:dyDescent="0.2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8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84"/>
      <c r="BD366" s="84"/>
      <c r="BE366" s="84"/>
      <c r="BF366" s="83"/>
      <c r="BG366" s="83"/>
      <c r="BH366" s="83"/>
      <c r="BI366" s="83"/>
      <c r="BJ366" s="83"/>
      <c r="BK366" s="83"/>
      <c r="BL366" s="83"/>
      <c r="BM366" s="83"/>
      <c r="BN366" s="83"/>
    </row>
    <row r="367" spans="1:66" x14ac:dyDescent="0.2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84"/>
      <c r="BD367" s="84"/>
      <c r="BE367" s="84"/>
      <c r="BF367" s="83"/>
      <c r="BG367" s="83"/>
      <c r="BH367" s="83"/>
      <c r="BI367" s="83"/>
      <c r="BJ367" s="83"/>
      <c r="BK367" s="83"/>
      <c r="BL367" s="83"/>
      <c r="BM367" s="83"/>
      <c r="BN367" s="83"/>
    </row>
    <row r="368" spans="1:66" x14ac:dyDescent="0.2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84"/>
      <c r="BD368" s="84"/>
      <c r="BE368" s="84"/>
      <c r="BF368" s="83"/>
      <c r="BG368" s="83"/>
      <c r="BH368" s="83"/>
      <c r="BI368" s="83"/>
      <c r="BJ368" s="83"/>
      <c r="BK368" s="83"/>
      <c r="BL368" s="83"/>
      <c r="BM368" s="83"/>
      <c r="BN368" s="83"/>
    </row>
    <row r="369" spans="1:66" x14ac:dyDescent="0.2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84"/>
      <c r="BD369" s="84"/>
      <c r="BE369" s="84"/>
      <c r="BF369" s="83"/>
      <c r="BG369" s="83"/>
      <c r="BH369" s="83"/>
      <c r="BI369" s="83"/>
      <c r="BJ369" s="83"/>
      <c r="BK369" s="83"/>
      <c r="BL369" s="83"/>
      <c r="BM369" s="83"/>
      <c r="BN369" s="83"/>
    </row>
    <row r="370" spans="1:66" x14ac:dyDescent="0.2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8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84"/>
      <c r="BD370" s="84"/>
      <c r="BE370" s="84"/>
      <c r="BF370" s="83"/>
      <c r="BG370" s="83"/>
      <c r="BH370" s="83"/>
      <c r="BI370" s="83"/>
      <c r="BJ370" s="83"/>
      <c r="BK370" s="83"/>
      <c r="BL370" s="83"/>
      <c r="BM370" s="83"/>
      <c r="BN370" s="83"/>
    </row>
    <row r="371" spans="1:66" x14ac:dyDescent="0.2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8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84"/>
      <c r="BD371" s="84"/>
      <c r="BE371" s="84"/>
      <c r="BF371" s="83"/>
      <c r="BG371" s="83"/>
      <c r="BH371" s="83"/>
      <c r="BI371" s="83"/>
      <c r="BJ371" s="83"/>
      <c r="BK371" s="83"/>
      <c r="BL371" s="83"/>
      <c r="BM371" s="83"/>
      <c r="BN371" s="83"/>
    </row>
    <row r="372" spans="1:66" x14ac:dyDescent="0.2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8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84"/>
      <c r="BD372" s="84"/>
      <c r="BE372" s="84"/>
      <c r="BF372" s="83"/>
      <c r="BG372" s="83"/>
      <c r="BH372" s="83"/>
      <c r="BI372" s="83"/>
      <c r="BJ372" s="83"/>
      <c r="BK372" s="83"/>
      <c r="BL372" s="83"/>
      <c r="BM372" s="83"/>
      <c r="BN372" s="83"/>
    </row>
    <row r="373" spans="1:66" x14ac:dyDescent="0.2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8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84"/>
      <c r="BD373" s="84"/>
      <c r="BE373" s="84"/>
      <c r="BF373" s="83"/>
      <c r="BG373" s="83"/>
      <c r="BH373" s="83"/>
      <c r="BI373" s="83"/>
      <c r="BJ373" s="83"/>
      <c r="BK373" s="83"/>
      <c r="BL373" s="83"/>
      <c r="BM373" s="83"/>
      <c r="BN373" s="83"/>
    </row>
  </sheetData>
  <sheetProtection algorithmName="SHA-512" hashValue="4vLxxOdBibN4Tltc+nvVE2y3p+SJ02oDOGYwEWfUFW/FqoBiFqqoY5mQ4fE7CgHQmE+yNEbuUHoUikaErv+TQw==" saltValue="8v0o24jBgEZ7IpiEifLv9w==" spinCount="100000" sheet="1" objects="1" scenarios="1"/>
  <phoneticPr fontId="3" type="noConversion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4E529-ED82-D64A-9F18-B06A6E84B846}">
  <sheetPr codeName="Sheet24"/>
  <dimension ref="A1:BS6"/>
  <sheetViews>
    <sheetView zoomScale="120" zoomScaleNormal="120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B2" sqref="B2:B6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138</v>
      </c>
      <c r="C1" s="2" t="s">
        <v>139</v>
      </c>
      <c r="D1" s="3" t="s">
        <v>140</v>
      </c>
      <c r="E1" s="1" t="s">
        <v>141</v>
      </c>
      <c r="F1" s="2" t="s">
        <v>4</v>
      </c>
      <c r="G1" s="4" t="s">
        <v>142</v>
      </c>
      <c r="H1" s="5" t="s">
        <v>6</v>
      </c>
      <c r="I1" s="151" t="s">
        <v>201</v>
      </c>
      <c r="J1" s="152" t="s">
        <v>202</v>
      </c>
      <c r="K1" s="6" t="s">
        <v>143</v>
      </c>
      <c r="L1" s="6" t="s">
        <v>144</v>
      </c>
      <c r="M1" s="6" t="s">
        <v>145</v>
      </c>
      <c r="N1" s="6" t="s">
        <v>146</v>
      </c>
      <c r="O1" s="6" t="s">
        <v>147</v>
      </c>
      <c r="P1" s="7" t="s">
        <v>148</v>
      </c>
      <c r="Q1" s="153" t="s">
        <v>203</v>
      </c>
      <c r="R1" s="153" t="s">
        <v>204</v>
      </c>
      <c r="S1" s="153" t="s">
        <v>205</v>
      </c>
      <c r="T1" s="153" t="s">
        <v>206</v>
      </c>
      <c r="U1" s="153" t="s">
        <v>207</v>
      </c>
      <c r="V1" s="154" t="s">
        <v>208</v>
      </c>
      <c r="W1" s="8" t="s">
        <v>149</v>
      </c>
      <c r="X1" s="8" t="s">
        <v>150</v>
      </c>
      <c r="Y1" s="8" t="s">
        <v>151</v>
      </c>
      <c r="Z1" s="8" t="s">
        <v>152</v>
      </c>
      <c r="AA1" s="8" t="s">
        <v>153</v>
      </c>
      <c r="AB1" s="9" t="s">
        <v>154</v>
      </c>
      <c r="AC1" s="10" t="s">
        <v>155</v>
      </c>
      <c r="AD1" s="10" t="s">
        <v>156</v>
      </c>
      <c r="AE1" s="10" t="s">
        <v>157</v>
      </c>
      <c r="AF1" s="10" t="s">
        <v>158</v>
      </c>
      <c r="AG1" s="10" t="s">
        <v>159</v>
      </c>
      <c r="AH1" s="11" t="s">
        <v>160</v>
      </c>
      <c r="AI1" s="12" t="s">
        <v>161</v>
      </c>
      <c r="AJ1" s="12" t="s">
        <v>162</v>
      </c>
      <c r="AK1" s="12" t="s">
        <v>163</v>
      </c>
      <c r="AL1" s="12" t="s">
        <v>164</v>
      </c>
      <c r="AM1" s="12" t="s">
        <v>165</v>
      </c>
      <c r="AN1" s="13" t="s">
        <v>166</v>
      </c>
      <c r="AO1" s="14" t="s">
        <v>167</v>
      </c>
      <c r="AP1" s="14" t="s">
        <v>168</v>
      </c>
      <c r="AQ1" s="14" t="s">
        <v>169</v>
      </c>
      <c r="AR1" s="15" t="s">
        <v>170</v>
      </c>
      <c r="AS1" s="155" t="s">
        <v>209</v>
      </c>
      <c r="AT1" s="16" t="s">
        <v>171</v>
      </c>
      <c r="AU1" s="17" t="s">
        <v>172</v>
      </c>
      <c r="AV1" s="18" t="s">
        <v>173</v>
      </c>
      <c r="AW1" s="8" t="s">
        <v>174</v>
      </c>
      <c r="AX1" s="19" t="s">
        <v>175</v>
      </c>
      <c r="AY1" s="20" t="s">
        <v>176</v>
      </c>
      <c r="AZ1" s="21" t="s">
        <v>177</v>
      </c>
      <c r="BA1" s="9" t="s">
        <v>178</v>
      </c>
      <c r="BB1" s="156" t="s">
        <v>210</v>
      </c>
      <c r="BC1" s="157" t="s">
        <v>211</v>
      </c>
      <c r="BD1" s="21" t="s">
        <v>179</v>
      </c>
      <c r="BE1" s="9" t="s">
        <v>180</v>
      </c>
      <c r="BF1" s="1" t="s">
        <v>181</v>
      </c>
      <c r="BG1" s="22" t="s">
        <v>182</v>
      </c>
      <c r="BH1" s="23" t="s">
        <v>183</v>
      </c>
      <c r="BI1" s="167" t="s">
        <v>220</v>
      </c>
      <c r="BJ1" s="167" t="s">
        <v>221</v>
      </c>
      <c r="BK1" s="22" t="s">
        <v>184</v>
      </c>
      <c r="BL1" s="24" t="s">
        <v>185</v>
      </c>
      <c r="BM1" s="25" t="s">
        <v>186</v>
      </c>
      <c r="BN1" s="26" t="s">
        <v>187</v>
      </c>
      <c r="BO1" s="26" t="s">
        <v>188</v>
      </c>
      <c r="BP1" s="158" t="s">
        <v>212</v>
      </c>
      <c r="BQ1" s="25" t="s">
        <v>189</v>
      </c>
      <c r="BR1" s="25" t="s">
        <v>224</v>
      </c>
      <c r="BS1" s="168" t="s">
        <v>223</v>
      </c>
    </row>
    <row r="2" spans="1:71" s="40" customFormat="1" x14ac:dyDescent="0.2">
      <c r="A2" s="34">
        <v>1</v>
      </c>
      <c r="B2" s="216">
        <v>44670</v>
      </c>
      <c r="C2" s="27" t="s">
        <v>190</v>
      </c>
      <c r="D2" s="27" t="s">
        <v>136</v>
      </c>
      <c r="E2" s="27">
        <v>44659</v>
      </c>
      <c r="F2" s="35" t="s">
        <v>191</v>
      </c>
      <c r="G2" s="34" t="s">
        <v>51</v>
      </c>
      <c r="H2" s="226">
        <v>116.45454545454544</v>
      </c>
      <c r="I2" s="34"/>
      <c r="J2" s="34"/>
      <c r="K2" s="36" t="s">
        <v>192</v>
      </c>
      <c r="L2" s="37">
        <v>2465.7599999999998</v>
      </c>
      <c r="M2" s="37">
        <v>26520</v>
      </c>
      <c r="N2" s="37">
        <v>89340</v>
      </c>
      <c r="O2" s="37"/>
      <c r="P2" s="37"/>
      <c r="Q2" s="37"/>
      <c r="R2" s="37"/>
      <c r="S2" s="37"/>
      <c r="T2" s="37"/>
      <c r="U2" s="37"/>
      <c r="V2" s="37"/>
      <c r="W2" s="226">
        <v>2.7363636363636359</v>
      </c>
      <c r="X2" s="226">
        <v>2.5090909090909088</v>
      </c>
      <c r="Y2" s="226">
        <v>2.4636363636363634</v>
      </c>
      <c r="Z2" s="226">
        <v>2.4545454545454546</v>
      </c>
      <c r="AA2" s="227"/>
      <c r="AB2" s="227"/>
      <c r="AC2" s="226">
        <v>2.7363636363636359</v>
      </c>
      <c r="AD2" s="226">
        <v>2.5090909090909088</v>
      </c>
      <c r="AE2" s="226">
        <v>2.4636363636363634</v>
      </c>
      <c r="AF2" s="226">
        <v>2.4545454545454546</v>
      </c>
      <c r="AG2" s="227"/>
      <c r="AH2" s="227"/>
      <c r="AI2" s="34"/>
      <c r="AJ2" s="34"/>
      <c r="AK2" s="34"/>
      <c r="AL2" s="34"/>
      <c r="AM2" s="34"/>
      <c r="AN2" s="34"/>
      <c r="AO2" s="38" t="s">
        <v>55</v>
      </c>
      <c r="AP2" s="38"/>
      <c r="AQ2" s="38">
        <v>3</v>
      </c>
      <c r="AR2" s="38">
        <v>3</v>
      </c>
      <c r="AS2" s="38"/>
      <c r="AT2" s="38">
        <v>0</v>
      </c>
      <c r="AU2" s="38">
        <v>0</v>
      </c>
      <c r="AV2" s="38">
        <v>0</v>
      </c>
      <c r="AW2" s="38">
        <v>0</v>
      </c>
      <c r="AX2" s="38">
        <v>0</v>
      </c>
      <c r="AY2" s="38">
        <v>0</v>
      </c>
      <c r="AZ2" s="38">
        <v>0</v>
      </c>
      <c r="BA2" s="38">
        <v>0</v>
      </c>
      <c r="BB2" s="38"/>
      <c r="BC2" s="38"/>
      <c r="BD2" s="38">
        <v>0</v>
      </c>
      <c r="BE2" s="38">
        <v>0</v>
      </c>
      <c r="BF2" s="38">
        <v>0</v>
      </c>
      <c r="BG2" s="38" t="s">
        <v>55</v>
      </c>
      <c r="BH2" s="38">
        <v>12</v>
      </c>
      <c r="BI2" s="38"/>
      <c r="BJ2" s="38"/>
      <c r="BK2" s="38" t="s">
        <v>55</v>
      </c>
      <c r="BL2" s="35"/>
      <c r="BM2" s="34"/>
      <c r="BN2" s="38"/>
      <c r="BO2" s="38" t="s">
        <v>193</v>
      </c>
      <c r="BP2" s="38"/>
      <c r="BQ2" s="137"/>
      <c r="BR2" s="137" t="s">
        <v>247</v>
      </c>
    </row>
    <row r="3" spans="1:71" s="40" customFormat="1" x14ac:dyDescent="0.2">
      <c r="A3" s="34">
        <v>2</v>
      </c>
      <c r="B3" s="216">
        <v>44670</v>
      </c>
      <c r="C3" s="27" t="s">
        <v>190</v>
      </c>
      <c r="D3" s="27" t="s">
        <v>136</v>
      </c>
      <c r="E3" s="27">
        <v>44595</v>
      </c>
      <c r="F3" s="35" t="s">
        <v>49</v>
      </c>
      <c r="G3" s="34" t="s">
        <v>248</v>
      </c>
      <c r="H3" s="226">
        <v>136.5</v>
      </c>
      <c r="I3" s="34"/>
      <c r="J3" s="34"/>
      <c r="K3" s="36" t="s">
        <v>192</v>
      </c>
      <c r="L3" s="37">
        <v>2465.7599999999998</v>
      </c>
      <c r="M3" s="37">
        <v>161707.24</v>
      </c>
      <c r="N3" s="37">
        <v>658402</v>
      </c>
      <c r="O3" s="37"/>
      <c r="P3" s="37"/>
      <c r="Q3" s="37"/>
      <c r="R3" s="37"/>
      <c r="S3" s="37"/>
      <c r="T3" s="37"/>
      <c r="U3" s="37"/>
      <c r="V3" s="37"/>
      <c r="W3" s="226">
        <v>3.0818181818181816</v>
      </c>
      <c r="X3" s="226">
        <v>2.6818181818181817</v>
      </c>
      <c r="Y3" s="226">
        <v>2.6454545454545455</v>
      </c>
      <c r="Z3" s="226">
        <v>2.5727272727272728</v>
      </c>
      <c r="AA3" s="227"/>
      <c r="AB3" s="227"/>
      <c r="AC3" s="226">
        <v>3.0818181818181816</v>
      </c>
      <c r="AD3" s="226">
        <v>2.6818181818181817</v>
      </c>
      <c r="AE3" s="226">
        <v>2.6454545454545455</v>
      </c>
      <c r="AF3" s="226">
        <v>2.5727272727272728</v>
      </c>
      <c r="AG3" s="227"/>
      <c r="AH3" s="227"/>
      <c r="AI3" s="34"/>
      <c r="AJ3" s="34"/>
      <c r="AK3" s="34"/>
      <c r="AL3" s="34"/>
      <c r="AM3" s="34"/>
      <c r="AN3" s="34"/>
      <c r="AO3" s="38" t="s">
        <v>55</v>
      </c>
      <c r="AP3" s="38"/>
      <c r="AQ3" s="38">
        <v>3</v>
      </c>
      <c r="AR3" s="38">
        <v>3</v>
      </c>
      <c r="AS3" s="38"/>
      <c r="AT3" s="38">
        <v>20</v>
      </c>
      <c r="AU3" s="38">
        <v>0</v>
      </c>
      <c r="AV3" s="38">
        <v>0</v>
      </c>
      <c r="AW3" s="38">
        <v>0</v>
      </c>
      <c r="AX3" s="38">
        <v>0</v>
      </c>
      <c r="AY3" s="38">
        <v>0</v>
      </c>
      <c r="AZ3" s="38">
        <v>0</v>
      </c>
      <c r="BA3" s="38">
        <v>0</v>
      </c>
      <c r="BB3" s="38"/>
      <c r="BC3" s="38"/>
      <c r="BD3" s="38">
        <v>0</v>
      </c>
      <c r="BE3" s="38">
        <v>0</v>
      </c>
      <c r="BF3" s="38">
        <v>12</v>
      </c>
      <c r="BG3" s="38" t="s">
        <v>55</v>
      </c>
      <c r="BH3" s="38">
        <v>12</v>
      </c>
      <c r="BI3" s="38">
        <v>12</v>
      </c>
      <c r="BJ3" s="38"/>
      <c r="BK3" s="38" t="s">
        <v>55</v>
      </c>
      <c r="BL3" s="35"/>
      <c r="BM3" s="34"/>
      <c r="BN3" s="38"/>
      <c r="BO3" s="38" t="s">
        <v>193</v>
      </c>
      <c r="BP3" s="38">
        <v>1</v>
      </c>
      <c r="BQ3" s="137"/>
      <c r="BR3" s="137" t="s">
        <v>249</v>
      </c>
    </row>
    <row r="4" spans="1:71" s="40" customFormat="1" x14ac:dyDescent="0.2">
      <c r="A4" s="34">
        <v>3</v>
      </c>
      <c r="B4" s="216">
        <v>44670</v>
      </c>
      <c r="C4" s="27" t="s">
        <v>190</v>
      </c>
      <c r="D4" s="27" t="s">
        <v>136</v>
      </c>
      <c r="E4" s="27">
        <v>44509</v>
      </c>
      <c r="F4" s="35" t="s">
        <v>195</v>
      </c>
      <c r="G4" s="34" t="s">
        <v>245</v>
      </c>
      <c r="H4" s="226">
        <v>120.68181818181817</v>
      </c>
      <c r="I4" s="34"/>
      <c r="J4" s="34"/>
      <c r="K4" s="36" t="s">
        <v>192</v>
      </c>
      <c r="L4" s="37">
        <v>4932</v>
      </c>
      <c r="M4" s="37">
        <v>187397</v>
      </c>
      <c r="N4" s="37"/>
      <c r="O4" s="37"/>
      <c r="P4" s="37"/>
      <c r="Q4" s="37"/>
      <c r="R4" s="37"/>
      <c r="S4" s="37"/>
      <c r="T4" s="37"/>
      <c r="U4" s="37"/>
      <c r="V4" s="37"/>
      <c r="W4" s="226">
        <v>2.8454545454545452</v>
      </c>
      <c r="X4" s="226">
        <v>2.6090909090909089</v>
      </c>
      <c r="Y4" s="226">
        <v>2.5545454545454542</v>
      </c>
      <c r="Z4" s="226"/>
      <c r="AA4" s="227"/>
      <c r="AB4" s="227"/>
      <c r="AC4" s="226">
        <v>2.8454545454545452</v>
      </c>
      <c r="AD4" s="226">
        <v>2.6090909090909089</v>
      </c>
      <c r="AE4" s="226">
        <v>2.5545454545454542</v>
      </c>
      <c r="AF4" s="226"/>
      <c r="AG4" s="227"/>
      <c r="AH4" s="227"/>
      <c r="AI4" s="34"/>
      <c r="AJ4" s="34"/>
      <c r="AK4" s="34"/>
      <c r="AL4" s="34"/>
      <c r="AM4" s="34"/>
      <c r="AN4" s="34"/>
      <c r="AO4" s="38" t="s">
        <v>55</v>
      </c>
      <c r="AP4" s="38"/>
      <c r="AQ4" s="38">
        <v>3</v>
      </c>
      <c r="AR4" s="38">
        <v>3</v>
      </c>
      <c r="AS4" s="38"/>
      <c r="AT4" s="38">
        <v>0</v>
      </c>
      <c r="AU4" s="38">
        <v>0</v>
      </c>
      <c r="AV4" s="38">
        <v>0</v>
      </c>
      <c r="AW4" s="38">
        <v>0</v>
      </c>
      <c r="AX4" s="38">
        <v>0</v>
      </c>
      <c r="AY4" s="38">
        <v>0</v>
      </c>
      <c r="AZ4" s="38">
        <v>0</v>
      </c>
      <c r="BA4" s="38">
        <v>0</v>
      </c>
      <c r="BB4" s="38"/>
      <c r="BC4" s="38"/>
      <c r="BD4" s="38">
        <v>0</v>
      </c>
      <c r="BE4" s="38">
        <v>0</v>
      </c>
      <c r="BF4" s="38">
        <v>12</v>
      </c>
      <c r="BG4" s="38" t="s">
        <v>53</v>
      </c>
      <c r="BH4" s="38">
        <v>12</v>
      </c>
      <c r="BI4" s="38">
        <v>12</v>
      </c>
      <c r="BJ4" s="38"/>
      <c r="BK4" s="38" t="s">
        <v>55</v>
      </c>
      <c r="BL4" s="35"/>
      <c r="BM4" s="34"/>
      <c r="BN4" s="38"/>
      <c r="BO4" s="38" t="s">
        <v>193</v>
      </c>
      <c r="BP4" s="38"/>
      <c r="BQ4" s="137"/>
      <c r="BR4" s="137" t="s">
        <v>250</v>
      </c>
    </row>
    <row r="5" spans="1:71" s="40" customFormat="1" x14ac:dyDescent="0.2">
      <c r="A5" s="34">
        <v>4</v>
      </c>
      <c r="B5" s="216">
        <v>44670</v>
      </c>
      <c r="C5" s="27" t="s">
        <v>190</v>
      </c>
      <c r="D5" s="27" t="s">
        <v>136</v>
      </c>
      <c r="E5" s="27">
        <v>44523</v>
      </c>
      <c r="F5" s="35" t="s">
        <v>233</v>
      </c>
      <c r="G5" s="34" t="s">
        <v>234</v>
      </c>
      <c r="H5" s="226">
        <v>55.990909090909092</v>
      </c>
      <c r="I5" s="34"/>
      <c r="J5" s="34"/>
      <c r="K5" s="36" t="s">
        <v>192</v>
      </c>
      <c r="L5" s="37">
        <v>2466</v>
      </c>
      <c r="M5" s="37">
        <v>26520</v>
      </c>
      <c r="N5" s="37">
        <v>89340</v>
      </c>
      <c r="O5" s="37"/>
      <c r="P5" s="37"/>
      <c r="Q5" s="37"/>
      <c r="R5" s="37"/>
      <c r="S5" s="37"/>
      <c r="T5" s="37"/>
      <c r="U5" s="37"/>
      <c r="V5" s="37"/>
      <c r="W5" s="226">
        <v>2.8909090909090907</v>
      </c>
      <c r="X5" s="226">
        <v>2.3909090909090907</v>
      </c>
      <c r="Y5" s="226">
        <v>2.1818181818181817</v>
      </c>
      <c r="Z5" s="226">
        <v>1.9818181818181817</v>
      </c>
      <c r="AA5" s="227"/>
      <c r="AB5" s="227"/>
      <c r="AC5" s="226">
        <v>2.8909090909090907</v>
      </c>
      <c r="AD5" s="226">
        <v>2.3909090909090907</v>
      </c>
      <c r="AE5" s="226">
        <v>2.1818181818181817</v>
      </c>
      <c r="AF5" s="226">
        <v>1.9818181818181817</v>
      </c>
      <c r="AG5" s="227"/>
      <c r="AH5" s="227"/>
      <c r="AI5" s="34"/>
      <c r="AJ5" s="34"/>
      <c r="AK5" s="34"/>
      <c r="AL5" s="34"/>
      <c r="AM5" s="34"/>
      <c r="AN5" s="34"/>
      <c r="AO5" s="38" t="s">
        <v>55</v>
      </c>
      <c r="AP5" s="38"/>
      <c r="AQ5" s="38">
        <v>3</v>
      </c>
      <c r="AR5" s="38">
        <v>3</v>
      </c>
      <c r="AS5" s="38"/>
      <c r="AT5" s="38">
        <v>0</v>
      </c>
      <c r="AU5" s="38">
        <v>0</v>
      </c>
      <c r="AV5" s="38">
        <v>0</v>
      </c>
      <c r="AW5" s="38">
        <v>0</v>
      </c>
      <c r="AX5" s="38">
        <v>0</v>
      </c>
      <c r="AY5" s="38">
        <v>0</v>
      </c>
      <c r="AZ5" s="38">
        <v>0</v>
      </c>
      <c r="BA5" s="38">
        <v>0</v>
      </c>
      <c r="BB5" s="38"/>
      <c r="BC5" s="38"/>
      <c r="BD5" s="38">
        <v>0</v>
      </c>
      <c r="BE5" s="38">
        <v>0</v>
      </c>
      <c r="BF5" s="38">
        <v>0</v>
      </c>
      <c r="BG5" s="38" t="s">
        <v>55</v>
      </c>
      <c r="BH5" s="38">
        <v>0</v>
      </c>
      <c r="BI5" s="38"/>
      <c r="BJ5" s="228">
        <v>45077</v>
      </c>
      <c r="BK5" s="38" t="s">
        <v>55</v>
      </c>
      <c r="BL5" s="35"/>
      <c r="BM5" s="34"/>
      <c r="BN5" s="38"/>
      <c r="BO5" s="38" t="s">
        <v>193</v>
      </c>
      <c r="BP5" s="38"/>
      <c r="BQ5" s="137"/>
      <c r="BR5" s="137" t="s">
        <v>252</v>
      </c>
    </row>
    <row r="6" spans="1:71" s="40" customFormat="1" x14ac:dyDescent="0.2">
      <c r="A6" s="34">
        <v>5</v>
      </c>
      <c r="B6" s="216">
        <v>44670</v>
      </c>
      <c r="C6" s="27" t="s">
        <v>190</v>
      </c>
      <c r="D6" s="27" t="s">
        <v>136</v>
      </c>
      <c r="E6" s="27">
        <v>44543</v>
      </c>
      <c r="F6" s="35" t="s">
        <v>242</v>
      </c>
      <c r="G6" s="34" t="s">
        <v>243</v>
      </c>
      <c r="H6" s="226">
        <v>146.99999999999997</v>
      </c>
      <c r="I6" s="34"/>
      <c r="J6" s="34"/>
      <c r="K6" s="36" t="s">
        <v>192</v>
      </c>
      <c r="L6" s="37">
        <v>2465.7599999999998</v>
      </c>
      <c r="M6" s="37">
        <v>26520</v>
      </c>
      <c r="N6" s="37">
        <v>89340</v>
      </c>
      <c r="O6" s="37"/>
      <c r="P6" s="37"/>
      <c r="Q6" s="37"/>
      <c r="R6" s="37"/>
      <c r="S6" s="37"/>
      <c r="T6" s="37"/>
      <c r="U6" s="37"/>
      <c r="V6" s="37"/>
      <c r="W6" s="226">
        <v>2.9909090909090907</v>
      </c>
      <c r="X6" s="226">
        <v>2.7272727272727271</v>
      </c>
      <c r="Y6" s="226">
        <v>2.7</v>
      </c>
      <c r="Z6" s="226">
        <v>2.6545454545454543</v>
      </c>
      <c r="AA6" s="227"/>
      <c r="AB6" s="227"/>
      <c r="AC6" s="226">
        <v>2.9909090909090907</v>
      </c>
      <c r="AD6" s="226">
        <v>2.7272727272727271</v>
      </c>
      <c r="AE6" s="226">
        <v>2.7</v>
      </c>
      <c r="AF6" s="226">
        <v>2.6545454545454543</v>
      </c>
      <c r="AG6" s="227"/>
      <c r="AH6" s="227"/>
      <c r="AI6" s="34"/>
      <c r="AJ6" s="34"/>
      <c r="AK6" s="34"/>
      <c r="AL6" s="34"/>
      <c r="AM6" s="34"/>
      <c r="AN6" s="34"/>
      <c r="AO6" s="38" t="s">
        <v>55</v>
      </c>
      <c r="AP6" s="38"/>
      <c r="AQ6" s="38">
        <v>3</v>
      </c>
      <c r="AR6" s="38">
        <v>3</v>
      </c>
      <c r="AS6" s="38"/>
      <c r="AT6" s="38">
        <v>0</v>
      </c>
      <c r="AU6" s="38">
        <v>15</v>
      </c>
      <c r="AV6" s="38">
        <v>0</v>
      </c>
      <c r="AW6" s="38">
        <v>0</v>
      </c>
      <c r="AX6" s="38">
        <v>0</v>
      </c>
      <c r="AY6" s="38">
        <v>0</v>
      </c>
      <c r="AZ6" s="38">
        <v>0</v>
      </c>
      <c r="BA6" s="38">
        <v>0</v>
      </c>
      <c r="BB6" s="38"/>
      <c r="BC6" s="38"/>
      <c r="BD6" s="38">
        <v>0</v>
      </c>
      <c r="BE6" s="38">
        <v>0</v>
      </c>
      <c r="BF6" s="38">
        <v>0</v>
      </c>
      <c r="BG6" s="38" t="s">
        <v>55</v>
      </c>
      <c r="BH6" s="38">
        <v>0</v>
      </c>
      <c r="BI6" s="38"/>
      <c r="BJ6" s="228"/>
      <c r="BK6" s="38" t="s">
        <v>55</v>
      </c>
      <c r="BL6" s="35"/>
      <c r="BM6" s="34"/>
      <c r="BN6" s="38"/>
      <c r="BO6" s="38" t="s">
        <v>193</v>
      </c>
      <c r="BP6" s="38"/>
      <c r="BQ6" s="137"/>
      <c r="BR6" s="137" t="s">
        <v>251</v>
      </c>
    </row>
  </sheetData>
  <sheetProtection algorithmName="SHA-512" hashValue="H3/Eh/w6g5lRZ3gGNm5nQbKqTAzpZk+DU6CiA1dC/iQToyek8VxhZPVv8bxBxv4Sh5wd0JgcG/GL+x3F1sDCzg==" saltValue="fh5zi4pfpHvONe0erxiRhw==" spinCount="100000" sheet="1" objects="1" scenario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EE820-F846-544A-80E8-0D50CE5F3485}">
  <sheetPr codeName="Sheet22"/>
  <dimension ref="A1:BS11"/>
  <sheetViews>
    <sheetView zoomScale="90" zoomScaleNormal="90" workbookViewId="0">
      <selection activeCell="A2" sqref="A2:XFD6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138</v>
      </c>
      <c r="C1" s="2" t="s">
        <v>139</v>
      </c>
      <c r="D1" s="3" t="s">
        <v>140</v>
      </c>
      <c r="E1" s="1" t="s">
        <v>141</v>
      </c>
      <c r="F1" s="2" t="s">
        <v>4</v>
      </c>
      <c r="G1" s="4" t="s">
        <v>142</v>
      </c>
      <c r="H1" s="5" t="s">
        <v>6</v>
      </c>
      <c r="I1" s="151" t="s">
        <v>201</v>
      </c>
      <c r="J1" s="152" t="s">
        <v>202</v>
      </c>
      <c r="K1" s="6" t="s">
        <v>143</v>
      </c>
      <c r="L1" s="6" t="s">
        <v>144</v>
      </c>
      <c r="M1" s="6" t="s">
        <v>145</v>
      </c>
      <c r="N1" s="6" t="s">
        <v>146</v>
      </c>
      <c r="O1" s="6" t="s">
        <v>147</v>
      </c>
      <c r="P1" s="7" t="s">
        <v>148</v>
      </c>
      <c r="Q1" s="153" t="s">
        <v>203</v>
      </c>
      <c r="R1" s="153" t="s">
        <v>204</v>
      </c>
      <c r="S1" s="153" t="s">
        <v>205</v>
      </c>
      <c r="T1" s="153" t="s">
        <v>206</v>
      </c>
      <c r="U1" s="153" t="s">
        <v>207</v>
      </c>
      <c r="V1" s="154" t="s">
        <v>208</v>
      </c>
      <c r="W1" s="8" t="s">
        <v>149</v>
      </c>
      <c r="X1" s="8" t="s">
        <v>150</v>
      </c>
      <c r="Y1" s="8" t="s">
        <v>151</v>
      </c>
      <c r="Z1" s="8" t="s">
        <v>152</v>
      </c>
      <c r="AA1" s="8" t="s">
        <v>153</v>
      </c>
      <c r="AB1" s="9" t="s">
        <v>154</v>
      </c>
      <c r="AC1" s="10" t="s">
        <v>155</v>
      </c>
      <c r="AD1" s="10" t="s">
        <v>156</v>
      </c>
      <c r="AE1" s="10" t="s">
        <v>157</v>
      </c>
      <c r="AF1" s="10" t="s">
        <v>158</v>
      </c>
      <c r="AG1" s="10" t="s">
        <v>159</v>
      </c>
      <c r="AH1" s="11" t="s">
        <v>160</v>
      </c>
      <c r="AI1" s="12" t="s">
        <v>161</v>
      </c>
      <c r="AJ1" s="12" t="s">
        <v>162</v>
      </c>
      <c r="AK1" s="12" t="s">
        <v>163</v>
      </c>
      <c r="AL1" s="12" t="s">
        <v>164</v>
      </c>
      <c r="AM1" s="12" t="s">
        <v>165</v>
      </c>
      <c r="AN1" s="13" t="s">
        <v>166</v>
      </c>
      <c r="AO1" s="14" t="s">
        <v>167</v>
      </c>
      <c r="AP1" s="14" t="s">
        <v>168</v>
      </c>
      <c r="AQ1" s="14" t="s">
        <v>169</v>
      </c>
      <c r="AR1" s="15" t="s">
        <v>170</v>
      </c>
      <c r="AS1" s="155" t="s">
        <v>209</v>
      </c>
      <c r="AT1" s="16" t="s">
        <v>171</v>
      </c>
      <c r="AU1" s="17" t="s">
        <v>172</v>
      </c>
      <c r="AV1" s="18" t="s">
        <v>173</v>
      </c>
      <c r="AW1" s="8" t="s">
        <v>174</v>
      </c>
      <c r="AX1" s="19" t="s">
        <v>175</v>
      </c>
      <c r="AY1" s="20" t="s">
        <v>176</v>
      </c>
      <c r="AZ1" s="21" t="s">
        <v>177</v>
      </c>
      <c r="BA1" s="9" t="s">
        <v>178</v>
      </c>
      <c r="BB1" s="156" t="s">
        <v>210</v>
      </c>
      <c r="BC1" s="157" t="s">
        <v>211</v>
      </c>
      <c r="BD1" s="21" t="s">
        <v>179</v>
      </c>
      <c r="BE1" s="9" t="s">
        <v>180</v>
      </c>
      <c r="BF1" s="1" t="s">
        <v>181</v>
      </c>
      <c r="BG1" s="22" t="s">
        <v>182</v>
      </c>
      <c r="BH1" s="23" t="s">
        <v>183</v>
      </c>
      <c r="BI1" s="167" t="s">
        <v>220</v>
      </c>
      <c r="BJ1" s="167" t="s">
        <v>221</v>
      </c>
      <c r="BK1" s="22" t="s">
        <v>184</v>
      </c>
      <c r="BL1" s="24" t="s">
        <v>185</v>
      </c>
      <c r="BM1" s="25" t="s">
        <v>186</v>
      </c>
      <c r="BN1" s="26" t="s">
        <v>187</v>
      </c>
      <c r="BO1" s="26" t="s">
        <v>188</v>
      </c>
      <c r="BP1" s="158" t="s">
        <v>212</v>
      </c>
      <c r="BQ1" s="25" t="s">
        <v>189</v>
      </c>
      <c r="BR1" s="25" t="s">
        <v>224</v>
      </c>
      <c r="BS1" s="168" t="s">
        <v>223</v>
      </c>
    </row>
    <row r="2" spans="1:71" s="40" customFormat="1" x14ac:dyDescent="0.2">
      <c r="A2" s="34">
        <v>1</v>
      </c>
      <c r="B2" s="216">
        <v>44493</v>
      </c>
      <c r="C2" s="27" t="s">
        <v>190</v>
      </c>
      <c r="D2" s="27" t="s">
        <v>136</v>
      </c>
      <c r="E2" s="27">
        <v>44470</v>
      </c>
      <c r="F2" s="35" t="s">
        <v>191</v>
      </c>
      <c r="G2" s="34" t="s">
        <v>51</v>
      </c>
      <c r="H2" s="226">
        <v>116.45454545454544</v>
      </c>
      <c r="I2" s="34"/>
      <c r="J2" s="34"/>
      <c r="K2" s="36" t="s">
        <v>192</v>
      </c>
      <c r="L2" s="37">
        <v>2465.7599999999998</v>
      </c>
      <c r="M2" s="37">
        <v>26520</v>
      </c>
      <c r="N2" s="37">
        <v>89340</v>
      </c>
      <c r="O2" s="37"/>
      <c r="P2" s="37"/>
      <c r="Q2" s="37"/>
      <c r="R2" s="37"/>
      <c r="S2" s="37"/>
      <c r="T2" s="37"/>
      <c r="U2" s="37"/>
      <c r="V2" s="37"/>
      <c r="W2" s="226">
        <v>2.7363636363636359</v>
      </c>
      <c r="X2" s="226">
        <v>2.5090909090909088</v>
      </c>
      <c r="Y2" s="226">
        <v>2.4636363636363634</v>
      </c>
      <c r="Z2" s="226">
        <v>2.4545454545454546</v>
      </c>
      <c r="AA2" s="227"/>
      <c r="AB2" s="227"/>
      <c r="AC2" s="226">
        <v>2.7363636363636359</v>
      </c>
      <c r="AD2" s="226">
        <v>2.5090909090909088</v>
      </c>
      <c r="AE2" s="226">
        <v>2.4636363636363634</v>
      </c>
      <c r="AF2" s="226">
        <v>2.4545454545454546</v>
      </c>
      <c r="AG2" s="227"/>
      <c r="AH2" s="227"/>
      <c r="AI2" s="34"/>
      <c r="AJ2" s="34"/>
      <c r="AK2" s="34"/>
      <c r="AL2" s="34"/>
      <c r="AM2" s="34"/>
      <c r="AN2" s="34"/>
      <c r="AO2" s="38" t="s">
        <v>55</v>
      </c>
      <c r="AP2" s="38"/>
      <c r="AQ2" s="38">
        <v>3</v>
      </c>
      <c r="AR2" s="38">
        <v>3</v>
      </c>
      <c r="AS2" s="38"/>
      <c r="AT2" s="38">
        <v>0</v>
      </c>
      <c r="AU2" s="38">
        <v>0</v>
      </c>
      <c r="AV2" s="38">
        <v>0</v>
      </c>
      <c r="AW2" s="38">
        <v>0</v>
      </c>
      <c r="AX2" s="38">
        <v>0</v>
      </c>
      <c r="AY2" s="38">
        <v>0</v>
      </c>
      <c r="AZ2" s="38">
        <v>0</v>
      </c>
      <c r="BA2" s="38">
        <v>0</v>
      </c>
      <c r="BB2" s="38"/>
      <c r="BC2" s="38"/>
      <c r="BD2" s="38">
        <v>0</v>
      </c>
      <c r="BE2" s="38">
        <v>0</v>
      </c>
      <c r="BF2" s="38">
        <v>0</v>
      </c>
      <c r="BG2" s="38" t="s">
        <v>55</v>
      </c>
      <c r="BH2" s="38">
        <v>12</v>
      </c>
      <c r="BI2" s="38"/>
      <c r="BJ2" s="38"/>
      <c r="BK2" s="38" t="s">
        <v>55</v>
      </c>
      <c r="BL2" s="35"/>
      <c r="BM2" s="34"/>
      <c r="BN2" s="38"/>
      <c r="BO2" s="38" t="s">
        <v>193</v>
      </c>
      <c r="BP2" s="38"/>
      <c r="BQ2" s="137"/>
      <c r="BR2" s="137" t="s">
        <v>240</v>
      </c>
    </row>
    <row r="3" spans="1:71" s="40" customFormat="1" x14ac:dyDescent="0.2">
      <c r="A3" s="34">
        <v>2</v>
      </c>
      <c r="B3" s="216">
        <v>44493</v>
      </c>
      <c r="C3" s="27" t="s">
        <v>190</v>
      </c>
      <c r="D3" s="27" t="s">
        <v>136</v>
      </c>
      <c r="E3" s="27">
        <v>44409</v>
      </c>
      <c r="F3" s="35" t="s">
        <v>49</v>
      </c>
      <c r="G3" s="34" t="s">
        <v>198</v>
      </c>
      <c r="H3" s="226">
        <v>136.5</v>
      </c>
      <c r="I3" s="34"/>
      <c r="J3" s="34"/>
      <c r="K3" s="36" t="s">
        <v>192</v>
      </c>
      <c r="L3" s="37">
        <v>2465.7599999999998</v>
      </c>
      <c r="M3" s="37">
        <v>161707.24</v>
      </c>
      <c r="N3" s="37">
        <v>658402</v>
      </c>
      <c r="O3" s="37"/>
      <c r="P3" s="37"/>
      <c r="Q3" s="37"/>
      <c r="R3" s="37"/>
      <c r="S3" s="37"/>
      <c r="T3" s="37"/>
      <c r="U3" s="37"/>
      <c r="V3" s="37"/>
      <c r="W3" s="226">
        <v>3.0818181818181816</v>
      </c>
      <c r="X3" s="226">
        <v>2.6818181818181817</v>
      </c>
      <c r="Y3" s="226">
        <v>2.6454545454545455</v>
      </c>
      <c r="Z3" s="226">
        <v>2.5727272727272728</v>
      </c>
      <c r="AA3" s="227"/>
      <c r="AB3" s="227"/>
      <c r="AC3" s="226">
        <v>3.0818181818181816</v>
      </c>
      <c r="AD3" s="226">
        <v>2.6818181818181817</v>
      </c>
      <c r="AE3" s="226">
        <v>2.6454545454545455</v>
      </c>
      <c r="AF3" s="226">
        <v>2.5727272727272728</v>
      </c>
      <c r="AG3" s="227"/>
      <c r="AH3" s="227"/>
      <c r="AI3" s="34"/>
      <c r="AJ3" s="34"/>
      <c r="AK3" s="34"/>
      <c r="AL3" s="34"/>
      <c r="AM3" s="34"/>
      <c r="AN3" s="34"/>
      <c r="AO3" s="38" t="s">
        <v>55</v>
      </c>
      <c r="AP3" s="38"/>
      <c r="AQ3" s="38">
        <v>3</v>
      </c>
      <c r="AR3" s="38">
        <v>3</v>
      </c>
      <c r="AS3" s="38"/>
      <c r="AT3" s="38">
        <v>24</v>
      </c>
      <c r="AU3" s="38">
        <v>0</v>
      </c>
      <c r="AV3" s="38">
        <v>0</v>
      </c>
      <c r="AW3" s="38">
        <v>0</v>
      </c>
      <c r="AX3" s="38">
        <v>0</v>
      </c>
      <c r="AY3" s="38">
        <v>0</v>
      </c>
      <c r="AZ3" s="38">
        <v>0</v>
      </c>
      <c r="BA3" s="38">
        <v>0</v>
      </c>
      <c r="BB3" s="38"/>
      <c r="BC3" s="38"/>
      <c r="BD3" s="38">
        <v>0</v>
      </c>
      <c r="BE3" s="38">
        <v>0</v>
      </c>
      <c r="BF3" s="38">
        <v>0</v>
      </c>
      <c r="BG3" s="38" t="s">
        <v>55</v>
      </c>
      <c r="BH3" s="38">
        <v>12</v>
      </c>
      <c r="BI3" s="38"/>
      <c r="BJ3" s="38"/>
      <c r="BK3" s="38" t="s">
        <v>55</v>
      </c>
      <c r="BL3" s="35"/>
      <c r="BM3" s="34"/>
      <c r="BN3" s="38"/>
      <c r="BO3" s="38" t="s">
        <v>193</v>
      </c>
      <c r="BP3" s="38">
        <v>1</v>
      </c>
      <c r="BQ3" s="137"/>
      <c r="BR3" s="137" t="s">
        <v>239</v>
      </c>
    </row>
    <row r="4" spans="1:71" s="40" customFormat="1" x14ac:dyDescent="0.2">
      <c r="A4" s="34">
        <v>3</v>
      </c>
      <c r="B4" s="216">
        <v>44493</v>
      </c>
      <c r="C4" s="27" t="s">
        <v>190</v>
      </c>
      <c r="D4" s="27" t="s">
        <v>136</v>
      </c>
      <c r="E4" s="27">
        <v>44378</v>
      </c>
      <c r="F4" s="35" t="s">
        <v>195</v>
      </c>
      <c r="G4" s="34" t="s">
        <v>245</v>
      </c>
      <c r="H4" s="226">
        <v>116.65454545454544</v>
      </c>
      <c r="I4" s="34"/>
      <c r="J4" s="34"/>
      <c r="K4" s="36" t="s">
        <v>192</v>
      </c>
      <c r="L4" s="37">
        <v>4932</v>
      </c>
      <c r="M4" s="37">
        <v>187397</v>
      </c>
      <c r="N4" s="37"/>
      <c r="O4" s="37"/>
      <c r="P4" s="37"/>
      <c r="Q4" s="37"/>
      <c r="R4" s="37"/>
      <c r="S4" s="37"/>
      <c r="T4" s="37"/>
      <c r="U4" s="37"/>
      <c r="V4" s="37"/>
      <c r="W4" s="226">
        <v>2.7454545454545451</v>
      </c>
      <c r="X4" s="226">
        <v>2.5181818181818181</v>
      </c>
      <c r="Y4" s="226">
        <v>2.4727272727272727</v>
      </c>
      <c r="Z4" s="227"/>
      <c r="AA4" s="227"/>
      <c r="AB4" s="227"/>
      <c r="AC4" s="226">
        <v>2.7454545454545451</v>
      </c>
      <c r="AD4" s="226">
        <v>2.5181818181818181</v>
      </c>
      <c r="AE4" s="226">
        <v>2.4727272727272727</v>
      </c>
      <c r="AF4" s="227"/>
      <c r="AG4" s="227"/>
      <c r="AH4" s="227"/>
      <c r="AI4" s="34"/>
      <c r="AJ4" s="34"/>
      <c r="AK4" s="34"/>
      <c r="AL4" s="34"/>
      <c r="AM4" s="34"/>
      <c r="AN4" s="34"/>
      <c r="AO4" s="38" t="s">
        <v>55</v>
      </c>
      <c r="AP4" s="38"/>
      <c r="AQ4" s="38">
        <v>3</v>
      </c>
      <c r="AR4" s="38">
        <v>3</v>
      </c>
      <c r="AS4" s="38"/>
      <c r="AT4" s="38">
        <v>0</v>
      </c>
      <c r="AU4" s="38">
        <v>0</v>
      </c>
      <c r="AV4" s="38">
        <v>0</v>
      </c>
      <c r="AW4" s="38">
        <v>0</v>
      </c>
      <c r="AX4" s="38">
        <v>0</v>
      </c>
      <c r="AY4" s="38">
        <v>0</v>
      </c>
      <c r="AZ4" s="38">
        <v>0</v>
      </c>
      <c r="BA4" s="38">
        <v>0</v>
      </c>
      <c r="BB4" s="38"/>
      <c r="BC4" s="38"/>
      <c r="BD4" s="38">
        <v>0</v>
      </c>
      <c r="BE4" s="38">
        <v>0</v>
      </c>
      <c r="BF4" s="38">
        <v>12</v>
      </c>
      <c r="BG4" s="38" t="s">
        <v>53</v>
      </c>
      <c r="BH4" s="38">
        <v>12</v>
      </c>
      <c r="BI4" s="38">
        <v>12</v>
      </c>
      <c r="BJ4" s="38"/>
      <c r="BK4" s="38" t="s">
        <v>55</v>
      </c>
      <c r="BL4" s="35"/>
      <c r="BM4" s="34"/>
      <c r="BN4" s="38"/>
      <c r="BO4" s="38" t="s">
        <v>193</v>
      </c>
      <c r="BP4" s="38"/>
      <c r="BQ4" s="137"/>
      <c r="BR4" s="137" t="s">
        <v>246</v>
      </c>
    </row>
    <row r="5" spans="1:71" s="40" customFormat="1" x14ac:dyDescent="0.2">
      <c r="A5" s="34">
        <v>4</v>
      </c>
      <c r="B5" s="216">
        <v>44493</v>
      </c>
      <c r="C5" s="27" t="s">
        <v>190</v>
      </c>
      <c r="D5" s="27" t="s">
        <v>136</v>
      </c>
      <c r="E5" s="27">
        <v>44482</v>
      </c>
      <c r="F5" s="35" t="s">
        <v>233</v>
      </c>
      <c r="G5" s="34" t="s">
        <v>234</v>
      </c>
      <c r="H5" s="226">
        <v>108.99090909090908</v>
      </c>
      <c r="I5" s="34"/>
      <c r="J5" s="34"/>
      <c r="K5" s="36" t="s">
        <v>192</v>
      </c>
      <c r="L5" s="37">
        <v>4932</v>
      </c>
      <c r="M5" s="37">
        <v>187397</v>
      </c>
      <c r="N5" s="37"/>
      <c r="O5" s="37"/>
      <c r="P5" s="37"/>
      <c r="Q5" s="37"/>
      <c r="R5" s="37"/>
      <c r="S5" s="37"/>
      <c r="T5" s="37"/>
      <c r="U5" s="37"/>
      <c r="V5" s="37"/>
      <c r="W5" s="226">
        <v>2.3909090909090907</v>
      </c>
      <c r="X5" s="226">
        <v>2.2363636363636363</v>
      </c>
      <c r="Y5" s="226">
        <v>2.1818181818181817</v>
      </c>
      <c r="Z5" s="227"/>
      <c r="AA5" s="227"/>
      <c r="AB5" s="227"/>
      <c r="AC5" s="226">
        <v>2.3909090909090907</v>
      </c>
      <c r="AD5" s="226">
        <v>2.2363636363636363</v>
      </c>
      <c r="AE5" s="226">
        <v>2.1818181818181817</v>
      </c>
      <c r="AF5" s="227"/>
      <c r="AG5" s="227"/>
      <c r="AH5" s="227"/>
      <c r="AI5" s="34"/>
      <c r="AJ5" s="34"/>
      <c r="AK5" s="34"/>
      <c r="AL5" s="34"/>
      <c r="AM5" s="34"/>
      <c r="AN5" s="34"/>
      <c r="AO5" s="38" t="s">
        <v>55</v>
      </c>
      <c r="AP5" s="38"/>
      <c r="AQ5" s="38">
        <v>3</v>
      </c>
      <c r="AR5" s="38">
        <v>3</v>
      </c>
      <c r="AS5" s="38"/>
      <c r="AT5" s="38">
        <v>0</v>
      </c>
      <c r="AU5" s="38">
        <v>0</v>
      </c>
      <c r="AV5" s="38">
        <v>0</v>
      </c>
      <c r="AW5" s="38">
        <v>0</v>
      </c>
      <c r="AX5" s="38">
        <v>0</v>
      </c>
      <c r="AY5" s="38">
        <v>0</v>
      </c>
      <c r="AZ5" s="38">
        <v>0</v>
      </c>
      <c r="BA5" s="38">
        <v>0</v>
      </c>
      <c r="BB5" s="38"/>
      <c r="BC5" s="38"/>
      <c r="BD5" s="38">
        <v>0</v>
      </c>
      <c r="BE5" s="38">
        <v>0</v>
      </c>
      <c r="BF5" s="38">
        <v>0</v>
      </c>
      <c r="BG5" s="38" t="s">
        <v>55</v>
      </c>
      <c r="BH5" s="38">
        <v>0</v>
      </c>
      <c r="BI5" s="38"/>
      <c r="BJ5" s="228">
        <v>44926</v>
      </c>
      <c r="BK5" s="38" t="s">
        <v>55</v>
      </c>
      <c r="BL5" s="35"/>
      <c r="BM5" s="34"/>
      <c r="BN5" s="38"/>
      <c r="BO5" s="38" t="s">
        <v>193</v>
      </c>
      <c r="BP5" s="38"/>
      <c r="BQ5" s="137"/>
      <c r="BR5" s="137" t="s">
        <v>241</v>
      </c>
    </row>
    <row r="6" spans="1:71" s="40" customFormat="1" x14ac:dyDescent="0.2">
      <c r="A6" s="34">
        <v>5</v>
      </c>
      <c r="B6" s="216">
        <v>44493</v>
      </c>
      <c r="C6" s="27" t="s">
        <v>190</v>
      </c>
      <c r="D6" s="27" t="s">
        <v>136</v>
      </c>
      <c r="E6" s="27">
        <v>44392</v>
      </c>
      <c r="F6" s="35" t="s">
        <v>242</v>
      </c>
      <c r="G6" s="34" t="s">
        <v>243</v>
      </c>
      <c r="H6" s="226">
        <v>146.99999999999997</v>
      </c>
      <c r="I6" s="34"/>
      <c r="J6" s="34"/>
      <c r="K6" s="36" t="s">
        <v>192</v>
      </c>
      <c r="L6" s="37">
        <v>2465.7599999999998</v>
      </c>
      <c r="M6" s="37">
        <v>26520</v>
      </c>
      <c r="N6" s="37">
        <v>89340</v>
      </c>
      <c r="O6" s="37"/>
      <c r="P6" s="37"/>
      <c r="Q6" s="37"/>
      <c r="R6" s="37"/>
      <c r="S6" s="37"/>
      <c r="T6" s="37"/>
      <c r="U6" s="37"/>
      <c r="V6" s="37"/>
      <c r="W6" s="226">
        <v>2.9909090909090907</v>
      </c>
      <c r="X6" s="226">
        <v>2.7272727272727271</v>
      </c>
      <c r="Y6" s="226">
        <v>2.7</v>
      </c>
      <c r="Z6" s="226">
        <v>2.6545454545454543</v>
      </c>
      <c r="AA6" s="227"/>
      <c r="AB6" s="227"/>
      <c r="AC6" s="226">
        <v>2.9909090909090907</v>
      </c>
      <c r="AD6" s="226">
        <v>2.7272727272727271</v>
      </c>
      <c r="AE6" s="226">
        <v>2.7</v>
      </c>
      <c r="AF6" s="226">
        <v>2.6545454545454543</v>
      </c>
      <c r="AG6" s="227"/>
      <c r="AH6" s="227"/>
      <c r="AI6" s="34"/>
      <c r="AJ6" s="34"/>
      <c r="AK6" s="34"/>
      <c r="AL6" s="34"/>
      <c r="AM6" s="34"/>
      <c r="AN6" s="34"/>
      <c r="AO6" s="38" t="s">
        <v>55</v>
      </c>
      <c r="AP6" s="38"/>
      <c r="AQ6" s="38">
        <v>3</v>
      </c>
      <c r="AR6" s="38">
        <v>3</v>
      </c>
      <c r="AS6" s="38"/>
      <c r="AT6" s="38">
        <v>0</v>
      </c>
      <c r="AU6" s="38">
        <v>15</v>
      </c>
      <c r="AV6" s="38">
        <v>0</v>
      </c>
      <c r="AW6" s="38">
        <v>0</v>
      </c>
      <c r="AX6" s="38">
        <v>0</v>
      </c>
      <c r="AY6" s="38">
        <v>0</v>
      </c>
      <c r="AZ6" s="38">
        <v>0</v>
      </c>
      <c r="BA6" s="38">
        <v>0</v>
      </c>
      <c r="BB6" s="38"/>
      <c r="BC6" s="38"/>
      <c r="BD6" s="38">
        <v>0</v>
      </c>
      <c r="BE6" s="38">
        <v>0</v>
      </c>
      <c r="BF6" s="38">
        <v>0</v>
      </c>
      <c r="BG6" s="38" t="s">
        <v>55</v>
      </c>
      <c r="BH6" s="38">
        <v>0</v>
      </c>
      <c r="BI6" s="38"/>
      <c r="BJ6" s="228"/>
      <c r="BK6" s="38" t="s">
        <v>55</v>
      </c>
      <c r="BL6" s="35"/>
      <c r="BM6" s="34"/>
      <c r="BN6" s="38"/>
      <c r="BO6" s="38" t="s">
        <v>193</v>
      </c>
      <c r="BP6" s="38"/>
      <c r="BQ6" s="137"/>
      <c r="BR6" s="137" t="s">
        <v>244</v>
      </c>
    </row>
    <row r="9" spans="1:71" x14ac:dyDescent="0.2">
      <c r="I9" s="184"/>
    </row>
    <row r="10" spans="1:71" x14ac:dyDescent="0.2">
      <c r="I10" s="184"/>
    </row>
    <row r="11" spans="1:71" x14ac:dyDescent="0.2">
      <c r="I11" s="184"/>
    </row>
  </sheetData>
  <sheetProtection algorithmName="SHA-512" hashValue="SAwJf74utWYdSmLJtPLO4XrhNiBoT1xI/q2MGQWhb+2FheVxmfA8hU4I6n6k8xAIMfFAFFzM6SvRrqsS9Y0BwQ==" saltValue="QbMl6nQmQWpRfBiIgvZ96w==" spinCount="100000" sheet="1" objects="1" scenario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DA2D-C25B-1C47-8842-4BF2E1C5A9EE}">
  <sheetPr codeName="Sheet21"/>
  <dimension ref="A1:BS28"/>
  <sheetViews>
    <sheetView zoomScale="90" zoomScaleNormal="90" workbookViewId="0">
      <selection activeCell="A2" sqref="A2:XFD6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138</v>
      </c>
      <c r="C1" s="2" t="s">
        <v>139</v>
      </c>
      <c r="D1" s="3" t="s">
        <v>140</v>
      </c>
      <c r="E1" s="1" t="s">
        <v>141</v>
      </c>
      <c r="F1" s="2" t="s">
        <v>4</v>
      </c>
      <c r="G1" s="4" t="s">
        <v>142</v>
      </c>
      <c r="H1" s="5" t="s">
        <v>6</v>
      </c>
      <c r="I1" s="151" t="s">
        <v>201</v>
      </c>
      <c r="J1" s="152" t="s">
        <v>202</v>
      </c>
      <c r="K1" s="6" t="s">
        <v>143</v>
      </c>
      <c r="L1" s="6" t="s">
        <v>144</v>
      </c>
      <c r="M1" s="6" t="s">
        <v>145</v>
      </c>
      <c r="N1" s="6" t="s">
        <v>146</v>
      </c>
      <c r="O1" s="6" t="s">
        <v>147</v>
      </c>
      <c r="P1" s="7" t="s">
        <v>148</v>
      </c>
      <c r="Q1" s="153" t="s">
        <v>203</v>
      </c>
      <c r="R1" s="153" t="s">
        <v>204</v>
      </c>
      <c r="S1" s="153" t="s">
        <v>205</v>
      </c>
      <c r="T1" s="153" t="s">
        <v>206</v>
      </c>
      <c r="U1" s="153" t="s">
        <v>207</v>
      </c>
      <c r="V1" s="154" t="s">
        <v>208</v>
      </c>
      <c r="W1" s="8" t="s">
        <v>149</v>
      </c>
      <c r="X1" s="8" t="s">
        <v>150</v>
      </c>
      <c r="Y1" s="8" t="s">
        <v>151</v>
      </c>
      <c r="Z1" s="8" t="s">
        <v>152</v>
      </c>
      <c r="AA1" s="8" t="s">
        <v>153</v>
      </c>
      <c r="AB1" s="9" t="s">
        <v>154</v>
      </c>
      <c r="AC1" s="10" t="s">
        <v>155</v>
      </c>
      <c r="AD1" s="10" t="s">
        <v>156</v>
      </c>
      <c r="AE1" s="10" t="s">
        <v>157</v>
      </c>
      <c r="AF1" s="10" t="s">
        <v>158</v>
      </c>
      <c r="AG1" s="10" t="s">
        <v>159</v>
      </c>
      <c r="AH1" s="11" t="s">
        <v>160</v>
      </c>
      <c r="AI1" s="12" t="s">
        <v>161</v>
      </c>
      <c r="AJ1" s="12" t="s">
        <v>162</v>
      </c>
      <c r="AK1" s="12" t="s">
        <v>163</v>
      </c>
      <c r="AL1" s="12" t="s">
        <v>164</v>
      </c>
      <c r="AM1" s="12" t="s">
        <v>165</v>
      </c>
      <c r="AN1" s="13" t="s">
        <v>166</v>
      </c>
      <c r="AO1" s="14" t="s">
        <v>167</v>
      </c>
      <c r="AP1" s="14" t="s">
        <v>168</v>
      </c>
      <c r="AQ1" s="14" t="s">
        <v>169</v>
      </c>
      <c r="AR1" s="15" t="s">
        <v>170</v>
      </c>
      <c r="AS1" s="155" t="s">
        <v>209</v>
      </c>
      <c r="AT1" s="16" t="s">
        <v>171</v>
      </c>
      <c r="AU1" s="17" t="s">
        <v>172</v>
      </c>
      <c r="AV1" s="18" t="s">
        <v>173</v>
      </c>
      <c r="AW1" s="8" t="s">
        <v>174</v>
      </c>
      <c r="AX1" s="19" t="s">
        <v>175</v>
      </c>
      <c r="AY1" s="20" t="s">
        <v>176</v>
      </c>
      <c r="AZ1" s="21" t="s">
        <v>177</v>
      </c>
      <c r="BA1" s="9" t="s">
        <v>178</v>
      </c>
      <c r="BB1" s="156" t="s">
        <v>210</v>
      </c>
      <c r="BC1" s="157" t="s">
        <v>211</v>
      </c>
      <c r="BD1" s="21" t="s">
        <v>179</v>
      </c>
      <c r="BE1" s="9" t="s">
        <v>180</v>
      </c>
      <c r="BF1" s="1" t="s">
        <v>181</v>
      </c>
      <c r="BG1" s="22" t="s">
        <v>182</v>
      </c>
      <c r="BH1" s="23" t="s">
        <v>183</v>
      </c>
      <c r="BI1" s="167" t="s">
        <v>220</v>
      </c>
      <c r="BJ1" s="167" t="s">
        <v>221</v>
      </c>
      <c r="BK1" s="22" t="s">
        <v>184</v>
      </c>
      <c r="BL1" s="24" t="s">
        <v>185</v>
      </c>
      <c r="BM1" s="25" t="s">
        <v>186</v>
      </c>
      <c r="BN1" s="26" t="s">
        <v>187</v>
      </c>
      <c r="BO1" s="26" t="s">
        <v>188</v>
      </c>
      <c r="BP1" s="158" t="s">
        <v>212</v>
      </c>
      <c r="BQ1" s="25" t="s">
        <v>189</v>
      </c>
      <c r="BR1" s="25" t="s">
        <v>224</v>
      </c>
      <c r="BS1" s="168" t="s">
        <v>223</v>
      </c>
    </row>
    <row r="2" spans="1:71" s="40" customFormat="1" x14ac:dyDescent="0.2">
      <c r="A2" s="209">
        <v>1</v>
      </c>
      <c r="B2" s="216">
        <v>44304</v>
      </c>
      <c r="C2" s="210" t="s">
        <v>190</v>
      </c>
      <c r="D2" s="210" t="s">
        <v>136</v>
      </c>
      <c r="E2" s="210">
        <v>44166</v>
      </c>
      <c r="F2" s="211" t="s">
        <v>191</v>
      </c>
      <c r="G2" s="209" t="s">
        <v>238</v>
      </c>
      <c r="H2" s="209">
        <v>166.12</v>
      </c>
      <c r="I2" s="209"/>
      <c r="J2" s="209"/>
      <c r="K2" s="212" t="s">
        <v>192</v>
      </c>
      <c r="L2" s="37">
        <v>4931</v>
      </c>
      <c r="M2" s="37">
        <v>187380</v>
      </c>
      <c r="N2" s="37"/>
      <c r="O2" s="37"/>
      <c r="P2" s="37"/>
      <c r="Q2" s="37"/>
      <c r="R2" s="37"/>
      <c r="S2" s="37"/>
      <c r="T2" s="37"/>
      <c r="U2" s="37"/>
      <c r="V2" s="37"/>
      <c r="W2" s="209">
        <v>3</v>
      </c>
      <c r="X2" s="209">
        <v>2.74</v>
      </c>
      <c r="Y2" s="209">
        <v>2.66</v>
      </c>
      <c r="Z2" s="209"/>
      <c r="AA2" s="209"/>
      <c r="AB2" s="209"/>
      <c r="AC2" s="209">
        <v>3</v>
      </c>
      <c r="AD2" s="209">
        <v>2.74</v>
      </c>
      <c r="AE2" s="209">
        <v>2.66</v>
      </c>
      <c r="AF2" s="209"/>
      <c r="AG2" s="209"/>
      <c r="AH2" s="209"/>
      <c r="AI2" s="209"/>
      <c r="AJ2" s="209"/>
      <c r="AK2" s="209"/>
      <c r="AL2" s="209"/>
      <c r="AM2" s="209"/>
      <c r="AN2" s="209"/>
      <c r="AO2" s="213" t="s">
        <v>55</v>
      </c>
      <c r="AP2" s="213"/>
      <c r="AQ2" s="213">
        <v>3</v>
      </c>
      <c r="AR2" s="213">
        <v>3</v>
      </c>
      <c r="AS2" s="213"/>
      <c r="AT2" s="213">
        <v>0</v>
      </c>
      <c r="AU2" s="213">
        <v>15</v>
      </c>
      <c r="AV2" s="213">
        <v>0</v>
      </c>
      <c r="AW2" s="213">
        <v>0</v>
      </c>
      <c r="AX2" s="213">
        <v>0</v>
      </c>
      <c r="AY2" s="213">
        <v>0</v>
      </c>
      <c r="AZ2" s="213">
        <v>0</v>
      </c>
      <c r="BA2" s="213">
        <v>0</v>
      </c>
      <c r="BB2" s="213"/>
      <c r="BC2" s="213"/>
      <c r="BD2" s="213">
        <v>0</v>
      </c>
      <c r="BE2" s="213">
        <v>0</v>
      </c>
      <c r="BF2" s="213">
        <v>0</v>
      </c>
      <c r="BG2" s="213" t="s">
        <v>55</v>
      </c>
      <c r="BH2" s="213">
        <v>0</v>
      </c>
      <c r="BI2" s="213"/>
      <c r="BJ2" s="213"/>
      <c r="BK2" s="213" t="s">
        <v>55</v>
      </c>
      <c r="BL2" s="211"/>
      <c r="BM2" s="209"/>
      <c r="BN2" s="213"/>
      <c r="BO2" s="213" t="s">
        <v>193</v>
      </c>
      <c r="BP2" s="213"/>
      <c r="BQ2" s="137"/>
      <c r="BR2" s="137" t="s">
        <v>237</v>
      </c>
      <c r="BS2"/>
    </row>
    <row r="3" spans="1:71" s="40" customFormat="1" x14ac:dyDescent="0.2">
      <c r="A3" s="209">
        <v>2</v>
      </c>
      <c r="B3" s="216">
        <v>44304</v>
      </c>
      <c r="C3" s="210" t="s">
        <v>190</v>
      </c>
      <c r="D3" s="210" t="s">
        <v>136</v>
      </c>
      <c r="E3" s="210">
        <v>44039</v>
      </c>
      <c r="F3" s="211" t="s">
        <v>49</v>
      </c>
      <c r="G3" s="209" t="s">
        <v>198</v>
      </c>
      <c r="H3" s="209">
        <v>140.4</v>
      </c>
      <c r="I3" s="209"/>
      <c r="J3" s="209"/>
      <c r="K3" s="212" t="s">
        <v>192</v>
      </c>
      <c r="L3" s="37">
        <v>2465.7599999999998</v>
      </c>
      <c r="M3" s="37">
        <v>161707.24</v>
      </c>
      <c r="N3" s="37">
        <v>658402</v>
      </c>
      <c r="O3" s="37"/>
      <c r="P3" s="37"/>
      <c r="Q3" s="37"/>
      <c r="R3" s="37"/>
      <c r="S3" s="37"/>
      <c r="T3" s="37"/>
      <c r="U3" s="37"/>
      <c r="V3" s="37"/>
      <c r="W3" s="209">
        <v>2.99</v>
      </c>
      <c r="X3" s="209">
        <v>2.77</v>
      </c>
      <c r="Y3" s="209">
        <v>2.75</v>
      </c>
      <c r="Z3" s="209">
        <v>2.75</v>
      </c>
      <c r="AA3" s="209"/>
      <c r="AB3" s="209"/>
      <c r="AC3" s="209">
        <v>2.99</v>
      </c>
      <c r="AD3" s="209">
        <v>2.77</v>
      </c>
      <c r="AE3" s="209">
        <v>2.75</v>
      </c>
      <c r="AF3" s="209">
        <v>2.75</v>
      </c>
      <c r="AG3" s="209"/>
      <c r="AH3" s="209"/>
      <c r="AI3" s="209"/>
      <c r="AJ3" s="209"/>
      <c r="AK3" s="209"/>
      <c r="AL3" s="209"/>
      <c r="AM3" s="209"/>
      <c r="AN3" s="209"/>
      <c r="AO3" s="213" t="s">
        <v>55</v>
      </c>
      <c r="AP3" s="213"/>
      <c r="AQ3" s="213">
        <v>3</v>
      </c>
      <c r="AR3" s="213">
        <v>3</v>
      </c>
      <c r="AS3" s="213"/>
      <c r="AT3" s="213">
        <v>19</v>
      </c>
      <c r="AU3" s="213">
        <v>0</v>
      </c>
      <c r="AV3" s="213">
        <v>0</v>
      </c>
      <c r="AW3" s="213">
        <v>0</v>
      </c>
      <c r="AX3" s="213">
        <v>0</v>
      </c>
      <c r="AY3" s="213">
        <v>0</v>
      </c>
      <c r="AZ3" s="213">
        <v>0</v>
      </c>
      <c r="BA3" s="213">
        <v>0</v>
      </c>
      <c r="BB3" s="213"/>
      <c r="BC3" s="213"/>
      <c r="BD3" s="213">
        <v>0</v>
      </c>
      <c r="BE3" s="213">
        <v>0</v>
      </c>
      <c r="BF3" s="213">
        <v>0</v>
      </c>
      <c r="BG3" s="213" t="s">
        <v>55</v>
      </c>
      <c r="BH3" s="213">
        <v>12</v>
      </c>
      <c r="BI3" s="213"/>
      <c r="BJ3" s="213"/>
      <c r="BK3" s="213" t="s">
        <v>55</v>
      </c>
      <c r="BL3" s="211"/>
      <c r="BM3" s="209"/>
      <c r="BN3" s="213"/>
      <c r="BO3" s="213" t="s">
        <v>193</v>
      </c>
      <c r="BP3" s="213">
        <v>1</v>
      </c>
      <c r="BQ3" s="137"/>
      <c r="BR3" s="137" t="s">
        <v>229</v>
      </c>
      <c r="BS3"/>
    </row>
    <row r="4" spans="1:71" s="40" customFormat="1" x14ac:dyDescent="0.2">
      <c r="A4" s="209">
        <v>3</v>
      </c>
      <c r="B4" s="216">
        <v>44304</v>
      </c>
      <c r="C4" s="210" t="s">
        <v>190</v>
      </c>
      <c r="D4" s="210" t="s">
        <v>136</v>
      </c>
      <c r="E4" s="210">
        <v>44197</v>
      </c>
      <c r="F4" s="211" t="s">
        <v>195</v>
      </c>
      <c r="G4" s="209" t="s">
        <v>196</v>
      </c>
      <c r="H4" s="209">
        <v>147.77000000000001</v>
      </c>
      <c r="I4" s="209"/>
      <c r="J4" s="209"/>
      <c r="K4" s="212" t="s">
        <v>192</v>
      </c>
      <c r="L4" s="37">
        <v>4932</v>
      </c>
      <c r="M4" s="37">
        <v>187397</v>
      </c>
      <c r="N4" s="37"/>
      <c r="O4" s="37"/>
      <c r="P4" s="37"/>
      <c r="Q4" s="37"/>
      <c r="R4" s="37"/>
      <c r="S4" s="37"/>
      <c r="T4" s="37"/>
      <c r="U4" s="37"/>
      <c r="V4" s="37"/>
      <c r="W4" s="214">
        <v>2.8090909090909086</v>
      </c>
      <c r="X4" s="214">
        <v>2.5363636363636362</v>
      </c>
      <c r="Y4" s="214">
        <v>2.4818181818181815</v>
      </c>
      <c r="Z4" s="209"/>
      <c r="AA4" s="209"/>
      <c r="AB4" s="209"/>
      <c r="AC4" s="214">
        <v>2.8090909090909086</v>
      </c>
      <c r="AD4" s="214">
        <v>2.5363636363636362</v>
      </c>
      <c r="AE4" s="214">
        <v>2.4818181818181815</v>
      </c>
      <c r="AF4" s="209"/>
      <c r="AG4" s="209"/>
      <c r="AH4" s="209"/>
      <c r="AI4" s="209"/>
      <c r="AJ4" s="209"/>
      <c r="AK4" s="209"/>
      <c r="AL4" s="209"/>
      <c r="AM4" s="209"/>
      <c r="AN4" s="209"/>
      <c r="AO4" s="213" t="s">
        <v>55</v>
      </c>
      <c r="AP4" s="213"/>
      <c r="AQ4" s="213">
        <v>3</v>
      </c>
      <c r="AR4" s="213">
        <v>3</v>
      </c>
      <c r="AS4" s="213"/>
      <c r="AT4" s="213">
        <v>0</v>
      </c>
      <c r="AU4" s="213">
        <v>15</v>
      </c>
      <c r="AV4" s="213">
        <v>0</v>
      </c>
      <c r="AW4" s="213">
        <v>0</v>
      </c>
      <c r="AX4" s="213">
        <v>0</v>
      </c>
      <c r="AY4" s="213">
        <v>0</v>
      </c>
      <c r="AZ4" s="213">
        <v>0</v>
      </c>
      <c r="BA4" s="213">
        <v>0</v>
      </c>
      <c r="BB4" s="213"/>
      <c r="BC4" s="213"/>
      <c r="BD4" s="213">
        <v>0</v>
      </c>
      <c r="BE4" s="213">
        <v>0</v>
      </c>
      <c r="BF4" s="213">
        <v>12</v>
      </c>
      <c r="BG4" s="213" t="s">
        <v>53</v>
      </c>
      <c r="BH4" s="213">
        <v>12</v>
      </c>
      <c r="BI4" s="213"/>
      <c r="BJ4" s="213"/>
      <c r="BK4" s="213" t="s">
        <v>55</v>
      </c>
      <c r="BL4" s="211"/>
      <c r="BM4" s="209"/>
      <c r="BN4" s="213"/>
      <c r="BO4" s="213" t="s">
        <v>193</v>
      </c>
      <c r="BP4" s="213"/>
      <c r="BQ4" s="137"/>
      <c r="BR4" s="137" t="s">
        <v>236</v>
      </c>
      <c r="BS4"/>
    </row>
    <row r="5" spans="1:71" x14ac:dyDescent="0.2">
      <c r="A5" s="209">
        <v>4</v>
      </c>
      <c r="B5" s="216">
        <v>44304</v>
      </c>
      <c r="C5" s="210" t="s">
        <v>190</v>
      </c>
      <c r="D5" s="210" t="s">
        <v>136</v>
      </c>
      <c r="E5" s="210">
        <v>44286</v>
      </c>
      <c r="F5" s="211" t="s">
        <v>233</v>
      </c>
      <c r="G5" s="209" t="s">
        <v>234</v>
      </c>
      <c r="H5" s="209">
        <v>108.99</v>
      </c>
      <c r="I5" s="209"/>
      <c r="J5" s="209"/>
      <c r="K5" s="212" t="s">
        <v>192</v>
      </c>
      <c r="L5" s="37">
        <v>4932</v>
      </c>
      <c r="M5" s="37">
        <v>187397</v>
      </c>
      <c r="N5" s="37"/>
      <c r="O5" s="37"/>
      <c r="P5" s="37"/>
      <c r="Q5" s="37"/>
      <c r="R5" s="37"/>
      <c r="S5" s="37"/>
      <c r="T5" s="37"/>
      <c r="U5" s="37"/>
      <c r="V5" s="37"/>
      <c r="W5" s="214">
        <v>2.39</v>
      </c>
      <c r="X5" s="214">
        <v>2.2400000000000002</v>
      </c>
      <c r="Y5" s="214">
        <v>2.1818181818181817</v>
      </c>
      <c r="Z5" s="209"/>
      <c r="AA5" s="209"/>
      <c r="AB5" s="209"/>
      <c r="AC5" s="214">
        <v>2.39</v>
      </c>
      <c r="AD5" s="214">
        <v>2.2400000000000002</v>
      </c>
      <c r="AE5" s="214">
        <v>2.1818181818181817</v>
      </c>
      <c r="AF5" s="209"/>
      <c r="AG5" s="209"/>
      <c r="AH5" s="209"/>
      <c r="AI5" s="209"/>
      <c r="AJ5" s="209"/>
      <c r="AK5" s="209"/>
      <c r="AL5" s="209"/>
      <c r="AM5" s="209"/>
      <c r="AN5" s="209"/>
      <c r="AO5" s="213" t="s">
        <v>55</v>
      </c>
      <c r="AP5" s="213"/>
      <c r="AQ5" s="213">
        <v>3</v>
      </c>
      <c r="AR5" s="213">
        <v>3</v>
      </c>
      <c r="AS5" s="213"/>
      <c r="AT5" s="213">
        <v>0</v>
      </c>
      <c r="AU5" s="213">
        <v>0</v>
      </c>
      <c r="AV5" s="213">
        <v>0</v>
      </c>
      <c r="AW5" s="213">
        <v>0</v>
      </c>
      <c r="AX5" s="213">
        <v>0</v>
      </c>
      <c r="AY5" s="213">
        <v>0</v>
      </c>
      <c r="AZ5" s="213">
        <v>0</v>
      </c>
      <c r="BA5" s="213">
        <v>0</v>
      </c>
      <c r="BB5" s="213"/>
      <c r="BC5" s="213"/>
      <c r="BD5" s="213">
        <v>0</v>
      </c>
      <c r="BE5" s="213">
        <v>0</v>
      </c>
      <c r="BF5" s="213">
        <v>0</v>
      </c>
      <c r="BG5" s="213" t="s">
        <v>55</v>
      </c>
      <c r="BH5" s="213">
        <v>0</v>
      </c>
      <c r="BI5" s="213"/>
      <c r="BJ5" s="215">
        <v>44804</v>
      </c>
      <c r="BK5" s="213" t="s">
        <v>55</v>
      </c>
      <c r="BL5" s="211"/>
      <c r="BM5" s="209"/>
      <c r="BN5" s="213"/>
      <c r="BO5" s="213" t="s">
        <v>193</v>
      </c>
      <c r="BP5" s="213"/>
      <c r="BQ5" s="137"/>
      <c r="BR5" s="137" t="s">
        <v>235</v>
      </c>
    </row>
    <row r="20" spans="9:9" x14ac:dyDescent="0.2">
      <c r="I20" s="185"/>
    </row>
    <row r="21" spans="9:9" x14ac:dyDescent="0.2">
      <c r="I21" s="185"/>
    </row>
    <row r="22" spans="9:9" x14ac:dyDescent="0.2">
      <c r="I22" s="185"/>
    </row>
    <row r="23" spans="9:9" x14ac:dyDescent="0.2">
      <c r="I23" s="185"/>
    </row>
    <row r="24" spans="9:9" x14ac:dyDescent="0.2">
      <c r="I24" s="185"/>
    </row>
    <row r="26" spans="9:9" x14ac:dyDescent="0.2">
      <c r="I26" s="184"/>
    </row>
    <row r="27" spans="9:9" x14ac:dyDescent="0.2">
      <c r="I27" s="184"/>
    </row>
    <row r="28" spans="9:9" x14ac:dyDescent="0.2">
      <c r="I28" s="184"/>
    </row>
  </sheetData>
  <sheetProtection algorithmName="SHA-512" hashValue="T6p/586Ygv8XiRuLXpapPaEWS1jsgi4GJ5kh7CP+pbsqu2hw/cyTk6suy+Lo2E9fjedlSkaJMi0Yh37D5qHoZQ==" saltValue="uQauct75S2WJWPoC0nEuug==" spinCount="100000" sheet="1" objects="1" scenarios="1"/>
  <hyperlinks>
    <hyperlink ref="BR5" r:id="rId1" xr:uid="{C34F5E9E-7E76-9345-BD16-57059E93E92D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C9F77-A1B1-214A-9B0D-69B7B801DB60}">
  <sheetPr codeName="Sheet18"/>
  <dimension ref="A1:BS28"/>
  <sheetViews>
    <sheetView zoomScale="90" zoomScaleNormal="90" workbookViewId="0">
      <selection activeCell="B2" sqref="B2:B5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138</v>
      </c>
      <c r="C1" s="2" t="s">
        <v>139</v>
      </c>
      <c r="D1" s="3" t="s">
        <v>140</v>
      </c>
      <c r="E1" s="1" t="s">
        <v>141</v>
      </c>
      <c r="F1" s="2" t="s">
        <v>4</v>
      </c>
      <c r="G1" s="4" t="s">
        <v>142</v>
      </c>
      <c r="H1" s="5" t="s">
        <v>6</v>
      </c>
      <c r="I1" s="151" t="s">
        <v>201</v>
      </c>
      <c r="J1" s="152" t="s">
        <v>202</v>
      </c>
      <c r="K1" s="6" t="s">
        <v>143</v>
      </c>
      <c r="L1" s="6" t="s">
        <v>144</v>
      </c>
      <c r="M1" s="6" t="s">
        <v>145</v>
      </c>
      <c r="N1" s="6" t="s">
        <v>146</v>
      </c>
      <c r="O1" s="6" t="s">
        <v>147</v>
      </c>
      <c r="P1" s="7" t="s">
        <v>148</v>
      </c>
      <c r="Q1" s="153" t="s">
        <v>203</v>
      </c>
      <c r="R1" s="153" t="s">
        <v>204</v>
      </c>
      <c r="S1" s="153" t="s">
        <v>205</v>
      </c>
      <c r="T1" s="153" t="s">
        <v>206</v>
      </c>
      <c r="U1" s="153" t="s">
        <v>207</v>
      </c>
      <c r="V1" s="154" t="s">
        <v>208</v>
      </c>
      <c r="W1" s="8" t="s">
        <v>149</v>
      </c>
      <c r="X1" s="8" t="s">
        <v>150</v>
      </c>
      <c r="Y1" s="8" t="s">
        <v>151</v>
      </c>
      <c r="Z1" s="8" t="s">
        <v>152</v>
      </c>
      <c r="AA1" s="8" t="s">
        <v>153</v>
      </c>
      <c r="AB1" s="9" t="s">
        <v>154</v>
      </c>
      <c r="AC1" s="10" t="s">
        <v>155</v>
      </c>
      <c r="AD1" s="10" t="s">
        <v>156</v>
      </c>
      <c r="AE1" s="10" t="s">
        <v>157</v>
      </c>
      <c r="AF1" s="10" t="s">
        <v>158</v>
      </c>
      <c r="AG1" s="10" t="s">
        <v>159</v>
      </c>
      <c r="AH1" s="11" t="s">
        <v>160</v>
      </c>
      <c r="AI1" s="12" t="s">
        <v>161</v>
      </c>
      <c r="AJ1" s="12" t="s">
        <v>162</v>
      </c>
      <c r="AK1" s="12" t="s">
        <v>163</v>
      </c>
      <c r="AL1" s="12" t="s">
        <v>164</v>
      </c>
      <c r="AM1" s="12" t="s">
        <v>165</v>
      </c>
      <c r="AN1" s="13" t="s">
        <v>166</v>
      </c>
      <c r="AO1" s="14" t="s">
        <v>167</v>
      </c>
      <c r="AP1" s="14" t="s">
        <v>168</v>
      </c>
      <c r="AQ1" s="14" t="s">
        <v>169</v>
      </c>
      <c r="AR1" s="15" t="s">
        <v>170</v>
      </c>
      <c r="AS1" s="155" t="s">
        <v>209</v>
      </c>
      <c r="AT1" s="16" t="s">
        <v>171</v>
      </c>
      <c r="AU1" s="17" t="s">
        <v>172</v>
      </c>
      <c r="AV1" s="18" t="s">
        <v>173</v>
      </c>
      <c r="AW1" s="8" t="s">
        <v>174</v>
      </c>
      <c r="AX1" s="19" t="s">
        <v>175</v>
      </c>
      <c r="AY1" s="20" t="s">
        <v>176</v>
      </c>
      <c r="AZ1" s="21" t="s">
        <v>177</v>
      </c>
      <c r="BA1" s="9" t="s">
        <v>178</v>
      </c>
      <c r="BB1" s="156" t="s">
        <v>210</v>
      </c>
      <c r="BC1" s="157" t="s">
        <v>211</v>
      </c>
      <c r="BD1" s="21" t="s">
        <v>179</v>
      </c>
      <c r="BE1" s="9" t="s">
        <v>180</v>
      </c>
      <c r="BF1" s="1" t="s">
        <v>181</v>
      </c>
      <c r="BG1" s="22" t="s">
        <v>182</v>
      </c>
      <c r="BH1" s="23" t="s">
        <v>183</v>
      </c>
      <c r="BI1" s="167" t="s">
        <v>220</v>
      </c>
      <c r="BJ1" s="167" t="s">
        <v>221</v>
      </c>
      <c r="BK1" s="22" t="s">
        <v>184</v>
      </c>
      <c r="BL1" s="24" t="s">
        <v>185</v>
      </c>
      <c r="BM1" s="25" t="s">
        <v>186</v>
      </c>
      <c r="BN1" s="26" t="s">
        <v>187</v>
      </c>
      <c r="BO1" s="26" t="s">
        <v>188</v>
      </c>
      <c r="BP1" s="158" t="s">
        <v>212</v>
      </c>
      <c r="BQ1" s="25" t="s">
        <v>189</v>
      </c>
      <c r="BR1" s="25" t="s">
        <v>224</v>
      </c>
      <c r="BS1" s="168" t="s">
        <v>223</v>
      </c>
    </row>
    <row r="2" spans="1:71" s="40" customFormat="1" x14ac:dyDescent="0.2">
      <c r="A2" s="34">
        <v>1</v>
      </c>
      <c r="B2" s="27">
        <v>44123</v>
      </c>
      <c r="C2" s="27" t="s">
        <v>190</v>
      </c>
      <c r="D2" s="27" t="s">
        <v>136</v>
      </c>
      <c r="E2" s="27">
        <v>44018</v>
      </c>
      <c r="F2" s="35" t="s">
        <v>191</v>
      </c>
      <c r="G2" s="34" t="s">
        <v>200</v>
      </c>
      <c r="H2" s="34">
        <v>166.12</v>
      </c>
      <c r="I2" s="34"/>
      <c r="J2" s="34"/>
      <c r="K2" s="36" t="s">
        <v>192</v>
      </c>
      <c r="L2" s="37">
        <v>4931</v>
      </c>
      <c r="M2" s="37">
        <v>187380</v>
      </c>
      <c r="N2" s="37"/>
      <c r="O2" s="37"/>
      <c r="P2" s="37"/>
      <c r="Q2" s="37"/>
      <c r="R2" s="37"/>
      <c r="S2" s="37"/>
      <c r="T2" s="37"/>
      <c r="U2" s="37"/>
      <c r="V2" s="37"/>
      <c r="W2" s="34">
        <v>3</v>
      </c>
      <c r="X2" s="34">
        <v>2.74</v>
      </c>
      <c r="Y2" s="34">
        <v>2.66</v>
      </c>
      <c r="Z2" s="34"/>
      <c r="AA2" s="34"/>
      <c r="AB2" s="34"/>
      <c r="AC2" s="34">
        <v>3</v>
      </c>
      <c r="AD2" s="34">
        <v>2.74</v>
      </c>
      <c r="AE2" s="34">
        <v>2.66</v>
      </c>
      <c r="AF2" s="34"/>
      <c r="AG2" s="34"/>
      <c r="AH2" s="34"/>
      <c r="AI2" s="34"/>
      <c r="AJ2" s="34"/>
      <c r="AK2" s="34"/>
      <c r="AL2" s="34"/>
      <c r="AM2" s="34"/>
      <c r="AN2" s="34"/>
      <c r="AO2" s="38" t="s">
        <v>55</v>
      </c>
      <c r="AP2" s="38"/>
      <c r="AQ2" s="38">
        <v>3</v>
      </c>
      <c r="AR2" s="38">
        <v>3</v>
      </c>
      <c r="AS2" s="38"/>
      <c r="AT2" s="38">
        <v>0</v>
      </c>
      <c r="AU2" s="38">
        <v>0</v>
      </c>
      <c r="AV2" s="38">
        <v>0</v>
      </c>
      <c r="AW2" s="38">
        <v>0</v>
      </c>
      <c r="AX2" s="38">
        <v>0</v>
      </c>
      <c r="AY2" s="38">
        <v>0</v>
      </c>
      <c r="AZ2" s="38">
        <v>0</v>
      </c>
      <c r="BA2" s="38">
        <v>0</v>
      </c>
      <c r="BB2" s="38"/>
      <c r="BC2" s="38"/>
      <c r="BD2" s="38">
        <v>0</v>
      </c>
      <c r="BE2" s="38">
        <v>0</v>
      </c>
      <c r="BF2" s="38">
        <v>0</v>
      </c>
      <c r="BG2" s="38" t="s">
        <v>55</v>
      </c>
      <c r="BH2" s="38">
        <v>0</v>
      </c>
      <c r="BI2" s="38"/>
      <c r="BJ2" s="38"/>
      <c r="BK2" s="38" t="s">
        <v>55</v>
      </c>
      <c r="BL2" s="35"/>
      <c r="BM2" s="34"/>
      <c r="BN2" s="38"/>
      <c r="BO2" s="38" t="s">
        <v>193</v>
      </c>
      <c r="BP2" s="38"/>
      <c r="BQ2" s="137"/>
      <c r="BR2" s="137" t="s">
        <v>231</v>
      </c>
    </row>
    <row r="3" spans="1:71" s="40" customFormat="1" x14ac:dyDescent="0.2">
      <c r="A3" s="34">
        <v>2</v>
      </c>
      <c r="B3" s="27">
        <v>44123</v>
      </c>
      <c r="C3" s="27" t="s">
        <v>190</v>
      </c>
      <c r="D3" s="27" t="s">
        <v>136</v>
      </c>
      <c r="E3" s="27">
        <v>44039</v>
      </c>
      <c r="F3" s="35" t="s">
        <v>49</v>
      </c>
      <c r="G3" s="34" t="s">
        <v>198</v>
      </c>
      <c r="H3" s="34">
        <v>140.4</v>
      </c>
      <c r="I3" s="34"/>
      <c r="J3" s="34"/>
      <c r="K3" s="36" t="s">
        <v>192</v>
      </c>
      <c r="L3" s="37">
        <v>2465.7599999999998</v>
      </c>
      <c r="M3" s="37">
        <v>161707.24</v>
      </c>
      <c r="N3" s="37">
        <v>658402</v>
      </c>
      <c r="O3" s="37"/>
      <c r="P3" s="37"/>
      <c r="Q3" s="37"/>
      <c r="R3" s="37"/>
      <c r="S3" s="37"/>
      <c r="T3" s="37"/>
      <c r="U3" s="37"/>
      <c r="V3" s="37"/>
      <c r="W3" s="34">
        <v>2.99</v>
      </c>
      <c r="X3" s="34">
        <v>2.77</v>
      </c>
      <c r="Y3" s="34">
        <v>2.75</v>
      </c>
      <c r="Z3" s="34">
        <v>2.75</v>
      </c>
      <c r="AA3" s="34"/>
      <c r="AB3" s="34"/>
      <c r="AC3" s="34">
        <v>2.99</v>
      </c>
      <c r="AD3" s="34">
        <v>2.77</v>
      </c>
      <c r="AE3" s="34">
        <v>2.75</v>
      </c>
      <c r="AF3" s="34">
        <v>2.75</v>
      </c>
      <c r="AG3" s="34"/>
      <c r="AH3" s="34"/>
      <c r="AI3" s="34"/>
      <c r="AJ3" s="34"/>
      <c r="AK3" s="34"/>
      <c r="AL3" s="34"/>
      <c r="AM3" s="34"/>
      <c r="AN3" s="34"/>
      <c r="AO3" s="38" t="s">
        <v>55</v>
      </c>
      <c r="AP3" s="38"/>
      <c r="AQ3" s="38">
        <v>3</v>
      </c>
      <c r="AR3" s="38">
        <v>3</v>
      </c>
      <c r="AS3" s="38"/>
      <c r="AT3" s="38">
        <v>19</v>
      </c>
      <c r="AU3" s="38">
        <v>0</v>
      </c>
      <c r="AV3" s="38">
        <v>0</v>
      </c>
      <c r="AW3" s="38">
        <v>0</v>
      </c>
      <c r="AX3" s="38">
        <v>0</v>
      </c>
      <c r="AY3" s="38">
        <v>0</v>
      </c>
      <c r="AZ3" s="38">
        <v>0</v>
      </c>
      <c r="BA3" s="38">
        <v>0</v>
      </c>
      <c r="BB3" s="38"/>
      <c r="BC3" s="38"/>
      <c r="BD3" s="38">
        <v>0</v>
      </c>
      <c r="BE3" s="38">
        <v>0</v>
      </c>
      <c r="BF3" s="38">
        <v>0</v>
      </c>
      <c r="BG3" s="38" t="s">
        <v>55</v>
      </c>
      <c r="BH3" s="38">
        <v>12</v>
      </c>
      <c r="BI3" s="38"/>
      <c r="BJ3" s="38"/>
      <c r="BK3" s="38" t="s">
        <v>55</v>
      </c>
      <c r="BL3" s="35"/>
      <c r="BM3" s="34"/>
      <c r="BN3" s="38"/>
      <c r="BO3" s="38" t="s">
        <v>193</v>
      </c>
      <c r="BP3" s="38">
        <v>1</v>
      </c>
      <c r="BQ3" s="137"/>
      <c r="BR3" s="137" t="s">
        <v>229</v>
      </c>
    </row>
    <row r="4" spans="1:71" s="40" customFormat="1" x14ac:dyDescent="0.2">
      <c r="A4" s="34">
        <v>3</v>
      </c>
      <c r="B4" s="27">
        <v>44123</v>
      </c>
      <c r="C4" s="27" t="s">
        <v>190</v>
      </c>
      <c r="D4" s="27" t="s">
        <v>136</v>
      </c>
      <c r="E4" s="27">
        <v>44027</v>
      </c>
      <c r="F4" s="35" t="s">
        <v>195</v>
      </c>
      <c r="G4" s="138" t="s">
        <v>196</v>
      </c>
      <c r="H4" s="34">
        <v>147.77000000000001</v>
      </c>
      <c r="I4" s="34"/>
      <c r="J4" s="34"/>
      <c r="K4" s="36" t="s">
        <v>192</v>
      </c>
      <c r="L4" s="37">
        <v>4932</v>
      </c>
      <c r="M4" s="37">
        <v>187397</v>
      </c>
      <c r="N4" s="37"/>
      <c r="O4" s="37"/>
      <c r="P4" s="37"/>
      <c r="Q4" s="37"/>
      <c r="R4" s="37"/>
      <c r="S4" s="37"/>
      <c r="T4" s="37"/>
      <c r="U4" s="37"/>
      <c r="V4" s="37"/>
      <c r="W4" s="150">
        <v>2.8090909090909086</v>
      </c>
      <c r="X4" s="150">
        <v>2.5363636363636362</v>
      </c>
      <c r="Y4" s="150">
        <v>2.4818181818181815</v>
      </c>
      <c r="Z4" s="34"/>
      <c r="AA4" s="34"/>
      <c r="AB4" s="34"/>
      <c r="AC4" s="150">
        <v>2.8090909090909086</v>
      </c>
      <c r="AD4" s="150">
        <v>2.5363636363636362</v>
      </c>
      <c r="AE4" s="150">
        <v>2.4818181818181815</v>
      </c>
      <c r="AF4" s="34"/>
      <c r="AG4" s="34"/>
      <c r="AH4" s="34"/>
      <c r="AI4" s="34"/>
      <c r="AJ4" s="34"/>
      <c r="AK4" s="34"/>
      <c r="AL4" s="34"/>
      <c r="AM4" s="34"/>
      <c r="AN4" s="34"/>
      <c r="AO4" s="38" t="s">
        <v>55</v>
      </c>
      <c r="AP4" s="38"/>
      <c r="AQ4" s="38">
        <v>3</v>
      </c>
      <c r="AR4" s="38">
        <v>3</v>
      </c>
      <c r="AS4" s="38"/>
      <c r="AT4" s="38">
        <v>13</v>
      </c>
      <c r="AU4" s="38">
        <v>0</v>
      </c>
      <c r="AV4" s="38">
        <v>0</v>
      </c>
      <c r="AW4" s="38">
        <v>0</v>
      </c>
      <c r="AX4" s="38">
        <v>0</v>
      </c>
      <c r="AY4" s="38">
        <v>0</v>
      </c>
      <c r="AZ4" s="38">
        <v>0</v>
      </c>
      <c r="BA4" s="38">
        <v>0</v>
      </c>
      <c r="BB4" s="38"/>
      <c r="BC4" s="38"/>
      <c r="BD4" s="38">
        <v>0</v>
      </c>
      <c r="BE4" s="38">
        <v>0</v>
      </c>
      <c r="BF4" s="38">
        <v>12</v>
      </c>
      <c r="BG4" s="38" t="s">
        <v>53</v>
      </c>
      <c r="BH4" s="38">
        <v>12</v>
      </c>
      <c r="BI4" s="38"/>
      <c r="BJ4" s="38"/>
      <c r="BK4" s="38" t="s">
        <v>55</v>
      </c>
      <c r="BL4" s="35"/>
      <c r="BM4" s="34"/>
      <c r="BN4" s="38"/>
      <c r="BO4" s="38" t="s">
        <v>193</v>
      </c>
      <c r="BP4" s="38"/>
      <c r="BQ4" s="137"/>
      <c r="BR4" s="137" t="s">
        <v>232</v>
      </c>
    </row>
    <row r="5" spans="1:71" x14ac:dyDescent="0.2">
      <c r="A5" s="34">
        <v>4</v>
      </c>
      <c r="B5" s="27">
        <v>44123</v>
      </c>
      <c r="C5" s="27" t="s">
        <v>190</v>
      </c>
      <c r="D5" s="27" t="s">
        <v>136</v>
      </c>
      <c r="E5" s="27">
        <v>44013</v>
      </c>
      <c r="F5" s="35" t="s">
        <v>233</v>
      </c>
      <c r="G5" s="138" t="s">
        <v>234</v>
      </c>
      <c r="H5" s="34">
        <v>99.98</v>
      </c>
      <c r="I5" s="34"/>
      <c r="J5" s="34"/>
      <c r="K5" s="36" t="s">
        <v>192</v>
      </c>
      <c r="L5" s="37">
        <v>4932</v>
      </c>
      <c r="M5" s="37">
        <v>187397</v>
      </c>
      <c r="N5" s="37"/>
      <c r="O5" s="37"/>
      <c r="P5" s="37"/>
      <c r="Q5" s="37"/>
      <c r="R5" s="37"/>
      <c r="S5" s="37"/>
      <c r="T5" s="37"/>
      <c r="U5" s="37"/>
      <c r="V5" s="37"/>
      <c r="W5" s="150">
        <v>2.8909090909090907</v>
      </c>
      <c r="X5" s="150">
        <v>2.3909090909090907</v>
      </c>
      <c r="Y5" s="150">
        <v>2.1818181818181817</v>
      </c>
      <c r="Z5" s="34"/>
      <c r="AA5" s="34"/>
      <c r="AB5" s="34"/>
      <c r="AC5" s="150">
        <v>2.8909090909090907</v>
      </c>
      <c r="AD5" s="150">
        <v>2.3909090909090907</v>
      </c>
      <c r="AE5" s="150">
        <v>2.1818181818181817</v>
      </c>
      <c r="AF5" s="34"/>
      <c r="AG5" s="34"/>
      <c r="AH5" s="34"/>
      <c r="AI5" s="34"/>
      <c r="AJ5" s="34"/>
      <c r="AK5" s="34"/>
      <c r="AL5" s="34"/>
      <c r="AM5" s="34"/>
      <c r="AN5" s="34"/>
      <c r="AO5" s="38" t="s">
        <v>55</v>
      </c>
      <c r="AP5" s="38"/>
      <c r="AQ5" s="38">
        <v>3</v>
      </c>
      <c r="AR5" s="38">
        <v>3</v>
      </c>
      <c r="AS5" s="38"/>
      <c r="AT5" s="38">
        <v>0</v>
      </c>
      <c r="AU5" s="38">
        <v>0</v>
      </c>
      <c r="AV5" s="38">
        <v>0</v>
      </c>
      <c r="AW5" s="38">
        <v>0</v>
      </c>
      <c r="AX5" s="38">
        <v>0</v>
      </c>
      <c r="AY5" s="38">
        <v>0</v>
      </c>
      <c r="AZ5" s="38">
        <v>0</v>
      </c>
      <c r="BA5" s="38">
        <v>0</v>
      </c>
      <c r="BB5" s="38"/>
      <c r="BC5" s="38"/>
      <c r="BD5" s="38">
        <v>0</v>
      </c>
      <c r="BE5" s="38">
        <v>0</v>
      </c>
      <c r="BF5" s="38">
        <v>0</v>
      </c>
      <c r="BG5" s="38" t="s">
        <v>55</v>
      </c>
      <c r="BH5" s="38">
        <v>0</v>
      </c>
      <c r="BI5" s="38"/>
      <c r="BJ5" s="38"/>
      <c r="BK5" s="38" t="s">
        <v>55</v>
      </c>
      <c r="BL5" s="35"/>
      <c r="BM5" s="34"/>
      <c r="BN5" s="38"/>
      <c r="BO5" s="38" t="s">
        <v>193</v>
      </c>
      <c r="BP5" s="38"/>
      <c r="BQ5" s="137"/>
      <c r="BR5" s="137" t="s">
        <v>235</v>
      </c>
    </row>
    <row r="20" spans="9:9" x14ac:dyDescent="0.2">
      <c r="I20" s="185"/>
    </row>
    <row r="21" spans="9:9" x14ac:dyDescent="0.2">
      <c r="I21" s="185"/>
    </row>
    <row r="22" spans="9:9" x14ac:dyDescent="0.2">
      <c r="I22" s="185"/>
    </row>
    <row r="23" spans="9:9" x14ac:dyDescent="0.2">
      <c r="I23" s="185"/>
    </row>
    <row r="24" spans="9:9" x14ac:dyDescent="0.2">
      <c r="I24" s="185"/>
    </row>
    <row r="26" spans="9:9" x14ac:dyDescent="0.2">
      <c r="I26" s="184"/>
    </row>
    <row r="27" spans="9:9" x14ac:dyDescent="0.2">
      <c r="I27" s="184"/>
    </row>
    <row r="28" spans="9:9" x14ac:dyDescent="0.2">
      <c r="I28" s="184"/>
    </row>
  </sheetData>
  <sheetProtection algorithmName="SHA-512" hashValue="q/srH+qc9pxDCyFFtl1wEz0pJIApxLZnFeN72zifALfsHwm16qFDwxI/lv5Wo5LButna+ofF6B2CCjCEIDV0BQ==" saltValue="9xDOYLTMmk0XlZljrFdtqA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4252D-DC01-B646-B12E-F235816415F5}">
  <sheetPr codeName="Sheet17"/>
  <dimension ref="A1:BS28"/>
  <sheetViews>
    <sheetView zoomScale="125" zoomScaleNormal="110" workbookViewId="0">
      <selection activeCell="D8" sqref="D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138</v>
      </c>
      <c r="C1" s="2" t="s">
        <v>139</v>
      </c>
      <c r="D1" s="3" t="s">
        <v>140</v>
      </c>
      <c r="E1" s="1" t="s">
        <v>141</v>
      </c>
      <c r="F1" s="2" t="s">
        <v>4</v>
      </c>
      <c r="G1" s="4" t="s">
        <v>142</v>
      </c>
      <c r="H1" s="5" t="s">
        <v>6</v>
      </c>
      <c r="I1" s="151" t="s">
        <v>201</v>
      </c>
      <c r="J1" s="152" t="s">
        <v>202</v>
      </c>
      <c r="K1" s="6" t="s">
        <v>143</v>
      </c>
      <c r="L1" s="6" t="s">
        <v>144</v>
      </c>
      <c r="M1" s="6" t="s">
        <v>145</v>
      </c>
      <c r="N1" s="6" t="s">
        <v>146</v>
      </c>
      <c r="O1" s="6" t="s">
        <v>147</v>
      </c>
      <c r="P1" s="7" t="s">
        <v>148</v>
      </c>
      <c r="Q1" s="153" t="s">
        <v>203</v>
      </c>
      <c r="R1" s="153" t="s">
        <v>204</v>
      </c>
      <c r="S1" s="153" t="s">
        <v>205</v>
      </c>
      <c r="T1" s="153" t="s">
        <v>206</v>
      </c>
      <c r="U1" s="153" t="s">
        <v>207</v>
      </c>
      <c r="V1" s="154" t="s">
        <v>208</v>
      </c>
      <c r="W1" s="8" t="s">
        <v>149</v>
      </c>
      <c r="X1" s="8" t="s">
        <v>150</v>
      </c>
      <c r="Y1" s="8" t="s">
        <v>151</v>
      </c>
      <c r="Z1" s="8" t="s">
        <v>152</v>
      </c>
      <c r="AA1" s="8" t="s">
        <v>153</v>
      </c>
      <c r="AB1" s="9" t="s">
        <v>154</v>
      </c>
      <c r="AC1" s="10" t="s">
        <v>155</v>
      </c>
      <c r="AD1" s="10" t="s">
        <v>156</v>
      </c>
      <c r="AE1" s="10" t="s">
        <v>157</v>
      </c>
      <c r="AF1" s="10" t="s">
        <v>158</v>
      </c>
      <c r="AG1" s="10" t="s">
        <v>159</v>
      </c>
      <c r="AH1" s="11" t="s">
        <v>160</v>
      </c>
      <c r="AI1" s="12" t="s">
        <v>161</v>
      </c>
      <c r="AJ1" s="12" t="s">
        <v>162</v>
      </c>
      <c r="AK1" s="12" t="s">
        <v>163</v>
      </c>
      <c r="AL1" s="12" t="s">
        <v>164</v>
      </c>
      <c r="AM1" s="12" t="s">
        <v>165</v>
      </c>
      <c r="AN1" s="13" t="s">
        <v>166</v>
      </c>
      <c r="AO1" s="14" t="s">
        <v>167</v>
      </c>
      <c r="AP1" s="14" t="s">
        <v>168</v>
      </c>
      <c r="AQ1" s="14" t="s">
        <v>169</v>
      </c>
      <c r="AR1" s="15" t="s">
        <v>170</v>
      </c>
      <c r="AS1" s="155" t="s">
        <v>209</v>
      </c>
      <c r="AT1" s="16" t="s">
        <v>171</v>
      </c>
      <c r="AU1" s="17" t="s">
        <v>172</v>
      </c>
      <c r="AV1" s="18" t="s">
        <v>173</v>
      </c>
      <c r="AW1" s="8" t="s">
        <v>174</v>
      </c>
      <c r="AX1" s="19" t="s">
        <v>175</v>
      </c>
      <c r="AY1" s="20" t="s">
        <v>176</v>
      </c>
      <c r="AZ1" s="21" t="s">
        <v>177</v>
      </c>
      <c r="BA1" s="9" t="s">
        <v>178</v>
      </c>
      <c r="BB1" s="156" t="s">
        <v>210</v>
      </c>
      <c r="BC1" s="157" t="s">
        <v>211</v>
      </c>
      <c r="BD1" s="21" t="s">
        <v>179</v>
      </c>
      <c r="BE1" s="9" t="s">
        <v>180</v>
      </c>
      <c r="BF1" s="1" t="s">
        <v>181</v>
      </c>
      <c r="BG1" s="22" t="s">
        <v>182</v>
      </c>
      <c r="BH1" s="23" t="s">
        <v>183</v>
      </c>
      <c r="BI1" s="167" t="s">
        <v>220</v>
      </c>
      <c r="BJ1" s="167" t="s">
        <v>221</v>
      </c>
      <c r="BK1" s="22" t="s">
        <v>184</v>
      </c>
      <c r="BL1" s="24" t="s">
        <v>185</v>
      </c>
      <c r="BM1" s="25" t="s">
        <v>186</v>
      </c>
      <c r="BN1" s="26" t="s">
        <v>187</v>
      </c>
      <c r="BO1" s="26" t="s">
        <v>188</v>
      </c>
      <c r="BP1" s="158" t="s">
        <v>212</v>
      </c>
      <c r="BQ1" s="25" t="s">
        <v>189</v>
      </c>
      <c r="BR1" s="25" t="s">
        <v>224</v>
      </c>
      <c r="BS1" s="168" t="s">
        <v>223</v>
      </c>
    </row>
    <row r="2" spans="1:71" s="40" customFormat="1" x14ac:dyDescent="0.2">
      <c r="A2" s="34">
        <v>1</v>
      </c>
      <c r="B2" s="27">
        <v>43942</v>
      </c>
      <c r="C2" s="27" t="s">
        <v>190</v>
      </c>
      <c r="D2" s="27" t="s">
        <v>136</v>
      </c>
      <c r="E2" s="27">
        <v>43647</v>
      </c>
      <c r="F2" s="35" t="s">
        <v>191</v>
      </c>
      <c r="G2" s="34" t="s">
        <v>200</v>
      </c>
      <c r="H2" s="34">
        <v>166.12</v>
      </c>
      <c r="I2" s="34"/>
      <c r="J2" s="34"/>
      <c r="K2" s="36" t="s">
        <v>192</v>
      </c>
      <c r="L2" s="37">
        <v>4931</v>
      </c>
      <c r="M2" s="37">
        <v>187380</v>
      </c>
      <c r="N2" s="37"/>
      <c r="O2" s="37"/>
      <c r="P2" s="37"/>
      <c r="Q2" s="37"/>
      <c r="R2" s="37"/>
      <c r="S2" s="37"/>
      <c r="T2" s="37"/>
      <c r="U2" s="37"/>
      <c r="V2" s="37"/>
      <c r="W2" s="34">
        <v>3</v>
      </c>
      <c r="X2" s="34">
        <v>2.74</v>
      </c>
      <c r="Y2" s="34">
        <v>2.66</v>
      </c>
      <c r="Z2" s="34"/>
      <c r="AA2" s="34"/>
      <c r="AB2" s="34"/>
      <c r="AC2" s="34">
        <v>3</v>
      </c>
      <c r="AD2" s="34">
        <v>2.74</v>
      </c>
      <c r="AE2" s="34">
        <v>2.66</v>
      </c>
      <c r="AF2" s="34"/>
      <c r="AG2" s="34"/>
      <c r="AH2" s="34"/>
      <c r="AI2" s="34"/>
      <c r="AJ2" s="34"/>
      <c r="AK2" s="34"/>
      <c r="AL2" s="34"/>
      <c r="AM2" s="34"/>
      <c r="AN2" s="34"/>
      <c r="AO2" s="38" t="s">
        <v>55</v>
      </c>
      <c r="AP2" s="38"/>
      <c r="AQ2" s="38">
        <v>3</v>
      </c>
      <c r="AR2" s="38">
        <v>3</v>
      </c>
      <c r="AS2" s="38"/>
      <c r="AT2" s="38">
        <v>0</v>
      </c>
      <c r="AU2" s="38">
        <v>0</v>
      </c>
      <c r="AV2" s="38">
        <v>0</v>
      </c>
      <c r="AW2" s="38">
        <v>0</v>
      </c>
      <c r="AX2" s="38">
        <v>0</v>
      </c>
      <c r="AY2" s="38">
        <v>0</v>
      </c>
      <c r="AZ2" s="38">
        <v>0</v>
      </c>
      <c r="BA2" s="38">
        <v>0</v>
      </c>
      <c r="BB2" s="38"/>
      <c r="BC2" s="38"/>
      <c r="BD2" s="38">
        <v>0</v>
      </c>
      <c r="BE2" s="38">
        <v>0</v>
      </c>
      <c r="BF2" s="38">
        <v>0</v>
      </c>
      <c r="BG2" s="38" t="s">
        <v>55</v>
      </c>
      <c r="BH2" s="38">
        <v>0</v>
      </c>
      <c r="BI2" s="38"/>
      <c r="BJ2" s="38"/>
      <c r="BK2" s="38" t="s">
        <v>55</v>
      </c>
      <c r="BL2" s="35"/>
      <c r="BM2" s="34"/>
      <c r="BN2" s="38"/>
      <c r="BO2" s="38" t="s">
        <v>193</v>
      </c>
      <c r="BP2" s="38"/>
      <c r="BQ2" s="137"/>
      <c r="BR2" s="137" t="s">
        <v>199</v>
      </c>
    </row>
    <row r="3" spans="1:71" s="40" customFormat="1" x14ac:dyDescent="0.2">
      <c r="A3" s="34">
        <v>2</v>
      </c>
      <c r="B3" s="27">
        <v>43942</v>
      </c>
      <c r="C3" s="27" t="s">
        <v>190</v>
      </c>
      <c r="D3" s="27" t="s">
        <v>136</v>
      </c>
      <c r="E3" s="27">
        <v>43936</v>
      </c>
      <c r="F3" s="35" t="s">
        <v>49</v>
      </c>
      <c r="G3" s="34" t="s">
        <v>198</v>
      </c>
      <c r="H3" s="34">
        <v>140.4</v>
      </c>
      <c r="I3" s="34"/>
      <c r="J3" s="34"/>
      <c r="K3" s="36" t="s">
        <v>192</v>
      </c>
      <c r="L3" s="37">
        <v>2465.7599999999998</v>
      </c>
      <c r="M3" s="37">
        <v>161707.24</v>
      </c>
      <c r="N3" s="37">
        <v>658402</v>
      </c>
      <c r="O3" s="37"/>
      <c r="P3" s="37"/>
      <c r="Q3" s="37"/>
      <c r="R3" s="37"/>
      <c r="S3" s="37"/>
      <c r="T3" s="37"/>
      <c r="U3" s="37"/>
      <c r="V3" s="37"/>
      <c r="W3" s="34">
        <v>2.99</v>
      </c>
      <c r="X3" s="34">
        <v>2.77</v>
      </c>
      <c r="Y3" s="34">
        <v>2.75</v>
      </c>
      <c r="Z3" s="34">
        <v>2.75</v>
      </c>
      <c r="AA3" s="34"/>
      <c r="AB3" s="34"/>
      <c r="AC3" s="34">
        <v>2.99</v>
      </c>
      <c r="AD3" s="34">
        <v>2.77</v>
      </c>
      <c r="AE3" s="34">
        <v>2.75</v>
      </c>
      <c r="AF3" s="34">
        <v>2.75</v>
      </c>
      <c r="AG3" s="34"/>
      <c r="AH3" s="34"/>
      <c r="AI3" s="34"/>
      <c r="AJ3" s="34"/>
      <c r="AK3" s="34"/>
      <c r="AL3" s="34"/>
      <c r="AM3" s="34"/>
      <c r="AN3" s="34"/>
      <c r="AO3" s="38" t="s">
        <v>55</v>
      </c>
      <c r="AP3" s="38"/>
      <c r="AQ3" s="38">
        <v>3</v>
      </c>
      <c r="AR3" s="38">
        <v>3</v>
      </c>
      <c r="AS3" s="38"/>
      <c r="AT3" s="38">
        <v>19</v>
      </c>
      <c r="AU3" s="38">
        <v>0</v>
      </c>
      <c r="AV3" s="38">
        <v>0</v>
      </c>
      <c r="AW3" s="38">
        <v>0</v>
      </c>
      <c r="AX3" s="38">
        <v>0</v>
      </c>
      <c r="AY3" s="38">
        <v>0</v>
      </c>
      <c r="AZ3" s="38">
        <v>0</v>
      </c>
      <c r="BA3" s="38">
        <v>0</v>
      </c>
      <c r="BB3" s="38"/>
      <c r="BC3" s="38"/>
      <c r="BD3" s="38">
        <v>0</v>
      </c>
      <c r="BE3" s="38">
        <v>0</v>
      </c>
      <c r="BF3" s="38">
        <v>0</v>
      </c>
      <c r="BG3" s="38" t="s">
        <v>55</v>
      </c>
      <c r="BH3" s="38">
        <v>12</v>
      </c>
      <c r="BI3" s="38"/>
      <c r="BJ3" s="38"/>
      <c r="BK3" s="38" t="s">
        <v>55</v>
      </c>
      <c r="BL3" s="35"/>
      <c r="BM3" s="34"/>
      <c r="BN3" s="38"/>
      <c r="BO3" s="38" t="s">
        <v>193</v>
      </c>
      <c r="BP3" s="38"/>
      <c r="BQ3" s="137"/>
      <c r="BR3" s="137" t="s">
        <v>229</v>
      </c>
    </row>
    <row r="4" spans="1:71" s="40" customFormat="1" x14ac:dyDescent="0.2">
      <c r="A4" s="34">
        <v>3</v>
      </c>
      <c r="B4" s="27">
        <v>43942</v>
      </c>
      <c r="C4" s="27" t="s">
        <v>190</v>
      </c>
      <c r="D4" s="27" t="s">
        <v>136</v>
      </c>
      <c r="E4" s="27">
        <v>43936</v>
      </c>
      <c r="F4" s="35" t="s">
        <v>195</v>
      </c>
      <c r="G4" s="138" t="s">
        <v>196</v>
      </c>
      <c r="H4" s="34">
        <v>147.77000000000001</v>
      </c>
      <c r="I4" s="34"/>
      <c r="J4" s="34"/>
      <c r="K4" s="36" t="s">
        <v>192</v>
      </c>
      <c r="L4" s="37">
        <v>4932</v>
      </c>
      <c r="M4" s="37">
        <v>187397</v>
      </c>
      <c r="N4" s="37"/>
      <c r="O4" s="37"/>
      <c r="P4" s="37"/>
      <c r="Q4" s="37"/>
      <c r="R4" s="37"/>
      <c r="S4" s="37"/>
      <c r="T4" s="37"/>
      <c r="U4" s="37"/>
      <c r="V4" s="37"/>
      <c r="W4" s="150">
        <v>2.8545454545454545</v>
      </c>
      <c r="X4" s="150">
        <v>2.5909090909090908</v>
      </c>
      <c r="Y4" s="150">
        <v>2.5363636363636362</v>
      </c>
      <c r="Z4" s="34"/>
      <c r="AA4" s="34"/>
      <c r="AB4" s="34"/>
      <c r="AC4" s="150">
        <v>2.8545454545454545</v>
      </c>
      <c r="AD4" s="150">
        <v>2.5909090909090908</v>
      </c>
      <c r="AE4" s="150">
        <v>2.5363636363636362</v>
      </c>
      <c r="AF4" s="34"/>
      <c r="AG4" s="34"/>
      <c r="AH4" s="34"/>
      <c r="AI4" s="34"/>
      <c r="AJ4" s="34"/>
      <c r="AK4" s="34"/>
      <c r="AL4" s="34"/>
      <c r="AM4" s="34"/>
      <c r="AN4" s="34"/>
      <c r="AO4" s="38" t="s">
        <v>55</v>
      </c>
      <c r="AP4" s="38"/>
      <c r="AQ4" s="38">
        <v>3</v>
      </c>
      <c r="AR4" s="38">
        <v>3</v>
      </c>
      <c r="AS4" s="38"/>
      <c r="AT4" s="38">
        <v>13</v>
      </c>
      <c r="AU4" s="38">
        <v>0</v>
      </c>
      <c r="AV4" s="38">
        <v>0</v>
      </c>
      <c r="AW4" s="38">
        <v>0</v>
      </c>
      <c r="AX4" s="38">
        <v>0</v>
      </c>
      <c r="AY4" s="38">
        <v>0</v>
      </c>
      <c r="AZ4" s="38">
        <v>0</v>
      </c>
      <c r="BA4" s="38">
        <v>0</v>
      </c>
      <c r="BB4" s="38"/>
      <c r="BC4" s="38"/>
      <c r="BD4" s="38">
        <v>0</v>
      </c>
      <c r="BE4" s="38">
        <v>0</v>
      </c>
      <c r="BF4" s="38">
        <v>12</v>
      </c>
      <c r="BG4" s="38" t="s">
        <v>53</v>
      </c>
      <c r="BH4" s="38">
        <v>12</v>
      </c>
      <c r="BI4" s="38"/>
      <c r="BJ4" s="38"/>
      <c r="BK4" s="38" t="s">
        <v>55</v>
      </c>
      <c r="BL4" s="35"/>
      <c r="BM4" s="34"/>
      <c r="BN4" s="38"/>
      <c r="BO4" s="38" t="s">
        <v>193</v>
      </c>
      <c r="BP4" s="38"/>
      <c r="BQ4" s="137"/>
      <c r="BR4" s="137" t="s">
        <v>230</v>
      </c>
    </row>
    <row r="20" spans="9:9" x14ac:dyDescent="0.2">
      <c r="I20" s="185"/>
    </row>
    <row r="21" spans="9:9" x14ac:dyDescent="0.2">
      <c r="I21" s="185"/>
    </row>
    <row r="22" spans="9:9" x14ac:dyDescent="0.2">
      <c r="I22" s="185"/>
    </row>
    <row r="23" spans="9:9" x14ac:dyDescent="0.2">
      <c r="I23" s="185"/>
    </row>
    <row r="24" spans="9:9" x14ac:dyDescent="0.2">
      <c r="I24" s="185"/>
    </row>
    <row r="26" spans="9:9" x14ac:dyDescent="0.2">
      <c r="I26" s="184"/>
    </row>
    <row r="27" spans="9:9" x14ac:dyDescent="0.2">
      <c r="I27" s="184"/>
    </row>
    <row r="28" spans="9:9" x14ac:dyDescent="0.2">
      <c r="I28" s="184"/>
    </row>
  </sheetData>
  <sheetProtection algorithmName="SHA-512" hashValue="FfMaS1CE7Ag5x0MOXHlr2U2y8OyRp40+d/gxlaOVmeHRCtXqW0DrCnRgO+G61hnAJUtnaf7ln44DM2wjiV1BDw==" saltValue="IYaxtoLk5Fvtoi8XHggwAw==" spinCount="100000" sheet="1" objects="1" scenarios="1"/>
  <hyperlinks>
    <hyperlink ref="BR2" r:id="rId1" xr:uid="{D7C7C06E-D320-D344-972C-D94D93E7A927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66234-3344-3D4F-9AB5-8184816A0FCE}">
  <sheetPr codeName="Sheet9"/>
  <dimension ref="A1:BS4"/>
  <sheetViews>
    <sheetView zoomScale="88" zoomScaleNormal="88" workbookViewId="0">
      <selection activeCell="D8" sqref="D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138</v>
      </c>
      <c r="C1" s="2" t="s">
        <v>139</v>
      </c>
      <c r="D1" s="3" t="s">
        <v>140</v>
      </c>
      <c r="E1" s="1" t="s">
        <v>141</v>
      </c>
      <c r="F1" s="2" t="s">
        <v>4</v>
      </c>
      <c r="G1" s="4" t="s">
        <v>142</v>
      </c>
      <c r="H1" s="5" t="s">
        <v>6</v>
      </c>
      <c r="I1" s="151" t="s">
        <v>201</v>
      </c>
      <c r="J1" s="152" t="s">
        <v>202</v>
      </c>
      <c r="K1" s="6" t="s">
        <v>143</v>
      </c>
      <c r="L1" s="6" t="s">
        <v>144</v>
      </c>
      <c r="M1" s="6" t="s">
        <v>145</v>
      </c>
      <c r="N1" s="6" t="s">
        <v>146</v>
      </c>
      <c r="O1" s="6" t="s">
        <v>147</v>
      </c>
      <c r="P1" s="7" t="s">
        <v>148</v>
      </c>
      <c r="Q1" s="153" t="s">
        <v>203</v>
      </c>
      <c r="R1" s="153" t="s">
        <v>204</v>
      </c>
      <c r="S1" s="153" t="s">
        <v>205</v>
      </c>
      <c r="T1" s="153" t="s">
        <v>206</v>
      </c>
      <c r="U1" s="153" t="s">
        <v>207</v>
      </c>
      <c r="V1" s="154" t="s">
        <v>208</v>
      </c>
      <c r="W1" s="8" t="s">
        <v>149</v>
      </c>
      <c r="X1" s="8" t="s">
        <v>150</v>
      </c>
      <c r="Y1" s="8" t="s">
        <v>151</v>
      </c>
      <c r="Z1" s="8" t="s">
        <v>152</v>
      </c>
      <c r="AA1" s="8" t="s">
        <v>153</v>
      </c>
      <c r="AB1" s="9" t="s">
        <v>154</v>
      </c>
      <c r="AC1" s="10" t="s">
        <v>155</v>
      </c>
      <c r="AD1" s="10" t="s">
        <v>156</v>
      </c>
      <c r="AE1" s="10" t="s">
        <v>157</v>
      </c>
      <c r="AF1" s="10" t="s">
        <v>158</v>
      </c>
      <c r="AG1" s="10" t="s">
        <v>159</v>
      </c>
      <c r="AH1" s="11" t="s">
        <v>160</v>
      </c>
      <c r="AI1" s="12" t="s">
        <v>161</v>
      </c>
      <c r="AJ1" s="12" t="s">
        <v>162</v>
      </c>
      <c r="AK1" s="12" t="s">
        <v>163</v>
      </c>
      <c r="AL1" s="12" t="s">
        <v>164</v>
      </c>
      <c r="AM1" s="12" t="s">
        <v>165</v>
      </c>
      <c r="AN1" s="13" t="s">
        <v>166</v>
      </c>
      <c r="AO1" s="14" t="s">
        <v>167</v>
      </c>
      <c r="AP1" s="14" t="s">
        <v>168</v>
      </c>
      <c r="AQ1" s="14" t="s">
        <v>169</v>
      </c>
      <c r="AR1" s="15" t="s">
        <v>170</v>
      </c>
      <c r="AS1" s="155" t="s">
        <v>209</v>
      </c>
      <c r="AT1" s="16" t="s">
        <v>171</v>
      </c>
      <c r="AU1" s="17" t="s">
        <v>172</v>
      </c>
      <c r="AV1" s="18" t="s">
        <v>173</v>
      </c>
      <c r="AW1" s="8" t="s">
        <v>174</v>
      </c>
      <c r="AX1" s="19" t="s">
        <v>175</v>
      </c>
      <c r="AY1" s="20" t="s">
        <v>176</v>
      </c>
      <c r="AZ1" s="21" t="s">
        <v>177</v>
      </c>
      <c r="BA1" s="9" t="s">
        <v>178</v>
      </c>
      <c r="BB1" s="156" t="s">
        <v>210</v>
      </c>
      <c r="BC1" s="157" t="s">
        <v>211</v>
      </c>
      <c r="BD1" s="21" t="s">
        <v>179</v>
      </c>
      <c r="BE1" s="9" t="s">
        <v>180</v>
      </c>
      <c r="BF1" s="1" t="s">
        <v>181</v>
      </c>
      <c r="BG1" s="22" t="s">
        <v>182</v>
      </c>
      <c r="BH1" s="23" t="s">
        <v>183</v>
      </c>
      <c r="BI1" s="167" t="s">
        <v>220</v>
      </c>
      <c r="BJ1" s="167" t="s">
        <v>221</v>
      </c>
      <c r="BK1" s="22" t="s">
        <v>184</v>
      </c>
      <c r="BL1" s="24" t="s">
        <v>185</v>
      </c>
      <c r="BM1" s="25" t="s">
        <v>186</v>
      </c>
      <c r="BN1" s="26" t="s">
        <v>187</v>
      </c>
      <c r="BO1" s="26" t="s">
        <v>188</v>
      </c>
      <c r="BP1" s="158" t="s">
        <v>212</v>
      </c>
      <c r="BQ1" s="25" t="s">
        <v>189</v>
      </c>
      <c r="BR1" s="25" t="s">
        <v>224</v>
      </c>
      <c r="BS1" s="168" t="s">
        <v>223</v>
      </c>
    </row>
    <row r="2" spans="1:71" s="40" customFormat="1" x14ac:dyDescent="0.2">
      <c r="A2" s="34">
        <v>1</v>
      </c>
      <c r="B2" s="27">
        <v>43759</v>
      </c>
      <c r="C2" s="27" t="s">
        <v>190</v>
      </c>
      <c r="D2" s="27" t="s">
        <v>136</v>
      </c>
      <c r="E2" s="27">
        <v>43647</v>
      </c>
      <c r="F2" s="35" t="s">
        <v>191</v>
      </c>
      <c r="G2" s="34" t="s">
        <v>200</v>
      </c>
      <c r="H2" s="34">
        <v>166.12</v>
      </c>
      <c r="I2" s="34"/>
      <c r="J2" s="34"/>
      <c r="K2" s="36" t="s">
        <v>192</v>
      </c>
      <c r="L2" s="37">
        <v>4931</v>
      </c>
      <c r="M2" s="37">
        <v>187380</v>
      </c>
      <c r="N2" s="37"/>
      <c r="O2" s="37"/>
      <c r="P2" s="37"/>
      <c r="Q2" s="37"/>
      <c r="R2" s="37"/>
      <c r="S2" s="37"/>
      <c r="T2" s="37"/>
      <c r="U2" s="37"/>
      <c r="V2" s="37"/>
      <c r="W2" s="34">
        <v>3</v>
      </c>
      <c r="X2" s="34">
        <v>2.74</v>
      </c>
      <c r="Y2" s="34">
        <v>2.66</v>
      </c>
      <c r="Z2" s="34"/>
      <c r="AA2" s="34"/>
      <c r="AB2" s="34"/>
      <c r="AC2" s="34">
        <v>3</v>
      </c>
      <c r="AD2" s="34">
        <v>2.74</v>
      </c>
      <c r="AE2" s="34">
        <v>2.66</v>
      </c>
      <c r="AF2" s="34"/>
      <c r="AG2" s="34"/>
      <c r="AH2" s="34"/>
      <c r="AI2" s="34"/>
      <c r="AJ2" s="34"/>
      <c r="AK2" s="34"/>
      <c r="AL2" s="34"/>
      <c r="AM2" s="34"/>
      <c r="AN2" s="34"/>
      <c r="AO2" s="38" t="s">
        <v>55</v>
      </c>
      <c r="AP2" s="38"/>
      <c r="AQ2" s="38">
        <v>3</v>
      </c>
      <c r="AR2" s="38">
        <v>3</v>
      </c>
      <c r="AS2" s="38"/>
      <c r="AT2" s="38">
        <v>0</v>
      </c>
      <c r="AU2" s="38">
        <v>0</v>
      </c>
      <c r="AV2" s="38">
        <v>0</v>
      </c>
      <c r="AW2" s="38">
        <v>0</v>
      </c>
      <c r="AX2" s="38">
        <v>0</v>
      </c>
      <c r="AY2" s="38">
        <v>0</v>
      </c>
      <c r="AZ2" s="38">
        <v>0</v>
      </c>
      <c r="BA2" s="38">
        <v>0</v>
      </c>
      <c r="BB2" s="38"/>
      <c r="BC2" s="38"/>
      <c r="BD2" s="38">
        <v>0</v>
      </c>
      <c r="BE2" s="38">
        <v>0</v>
      </c>
      <c r="BF2" s="38">
        <v>0</v>
      </c>
      <c r="BG2" s="38" t="s">
        <v>55</v>
      </c>
      <c r="BH2" s="38">
        <v>0</v>
      </c>
      <c r="BI2" s="38"/>
      <c r="BJ2" s="38"/>
      <c r="BK2" s="38" t="s">
        <v>55</v>
      </c>
      <c r="BL2" s="35"/>
      <c r="BM2" s="34"/>
      <c r="BN2" s="38"/>
      <c r="BO2" s="38" t="s">
        <v>193</v>
      </c>
      <c r="BP2" s="38"/>
      <c r="BQ2" s="137"/>
      <c r="BR2" s="137" t="s">
        <v>199</v>
      </c>
    </row>
    <row r="3" spans="1:71" s="40" customFormat="1" x14ac:dyDescent="0.2">
      <c r="A3" s="34">
        <v>2</v>
      </c>
      <c r="B3" s="27">
        <v>43759</v>
      </c>
      <c r="C3" s="27" t="s">
        <v>190</v>
      </c>
      <c r="D3" s="27" t="s">
        <v>136</v>
      </c>
      <c r="E3" s="27">
        <v>43676</v>
      </c>
      <c r="F3" s="35" t="s">
        <v>49</v>
      </c>
      <c r="G3" s="34" t="s">
        <v>198</v>
      </c>
      <c r="H3" s="34">
        <v>138.1</v>
      </c>
      <c r="I3" s="34"/>
      <c r="J3" s="34"/>
      <c r="K3" s="36" t="s">
        <v>192</v>
      </c>
      <c r="L3" s="37">
        <v>2465.7599999999998</v>
      </c>
      <c r="M3" s="37">
        <v>161707.24</v>
      </c>
      <c r="N3" s="37">
        <v>658402</v>
      </c>
      <c r="O3" s="37"/>
      <c r="P3" s="37"/>
      <c r="Q3" s="37"/>
      <c r="R3" s="37"/>
      <c r="S3" s="37"/>
      <c r="T3" s="37"/>
      <c r="U3" s="37"/>
      <c r="V3" s="37"/>
      <c r="W3" s="34">
        <v>2.94</v>
      </c>
      <c r="X3" s="34">
        <v>2.73</v>
      </c>
      <c r="Y3" s="34">
        <v>2.71</v>
      </c>
      <c r="Z3" s="34">
        <v>2.7</v>
      </c>
      <c r="AA3" s="34"/>
      <c r="AB3" s="34"/>
      <c r="AC3" s="34">
        <v>2.94</v>
      </c>
      <c r="AD3" s="34">
        <v>2.73</v>
      </c>
      <c r="AE3" s="34">
        <v>2.71</v>
      </c>
      <c r="AF3" s="34">
        <v>2.7</v>
      </c>
      <c r="AG3" s="34"/>
      <c r="AH3" s="34"/>
      <c r="AI3" s="34"/>
      <c r="AJ3" s="34"/>
      <c r="AK3" s="34"/>
      <c r="AL3" s="34"/>
      <c r="AM3" s="34"/>
      <c r="AN3" s="34"/>
      <c r="AO3" s="38" t="s">
        <v>55</v>
      </c>
      <c r="AP3" s="38"/>
      <c r="AQ3" s="38">
        <v>3</v>
      </c>
      <c r="AR3" s="38">
        <v>3</v>
      </c>
      <c r="AS3" s="38"/>
      <c r="AT3" s="38">
        <v>19</v>
      </c>
      <c r="AU3" s="149">
        <v>0</v>
      </c>
      <c r="AV3" s="38">
        <v>0</v>
      </c>
      <c r="AW3" s="38">
        <v>0</v>
      </c>
      <c r="AX3" s="38">
        <v>0</v>
      </c>
      <c r="AY3" s="38">
        <v>0</v>
      </c>
      <c r="AZ3" s="38">
        <v>0</v>
      </c>
      <c r="BA3" s="38">
        <v>0</v>
      </c>
      <c r="BB3" s="38"/>
      <c r="BC3" s="38"/>
      <c r="BD3" s="38">
        <v>0</v>
      </c>
      <c r="BE3" s="38">
        <v>0</v>
      </c>
      <c r="BF3" s="38">
        <v>0</v>
      </c>
      <c r="BG3" s="38" t="s">
        <v>55</v>
      </c>
      <c r="BH3" s="38">
        <v>12</v>
      </c>
      <c r="BI3" s="38"/>
      <c r="BJ3" s="38"/>
      <c r="BK3" s="38" t="s">
        <v>55</v>
      </c>
      <c r="BL3" s="35"/>
      <c r="BM3" s="34"/>
      <c r="BN3" s="38"/>
      <c r="BO3" s="38" t="s">
        <v>193</v>
      </c>
      <c r="BP3" s="38"/>
      <c r="BQ3" s="137"/>
      <c r="BR3" s="137" t="s">
        <v>194</v>
      </c>
    </row>
    <row r="4" spans="1:71" s="40" customFormat="1" x14ac:dyDescent="0.2">
      <c r="A4" s="34">
        <v>3</v>
      </c>
      <c r="B4" s="27">
        <v>43759</v>
      </c>
      <c r="C4" s="27" t="s">
        <v>190</v>
      </c>
      <c r="D4" s="27" t="s">
        <v>136</v>
      </c>
      <c r="E4" s="27">
        <v>43654</v>
      </c>
      <c r="F4" s="35" t="s">
        <v>195</v>
      </c>
      <c r="G4" s="138" t="s">
        <v>196</v>
      </c>
      <c r="H4" s="34">
        <v>147.77000000000001</v>
      </c>
      <c r="I4" s="34"/>
      <c r="J4" s="34"/>
      <c r="K4" s="36" t="s">
        <v>192</v>
      </c>
      <c r="L4" s="37">
        <v>4932</v>
      </c>
      <c r="M4" s="37">
        <v>187397</v>
      </c>
      <c r="N4" s="37"/>
      <c r="O4" s="37"/>
      <c r="P4" s="37"/>
      <c r="Q4" s="37"/>
      <c r="R4" s="37"/>
      <c r="S4" s="37"/>
      <c r="T4" s="37"/>
      <c r="U4" s="37"/>
      <c r="V4" s="37"/>
      <c r="W4" s="150">
        <v>2.8545454545454545</v>
      </c>
      <c r="X4" s="150">
        <v>2.5909090909090908</v>
      </c>
      <c r="Y4" s="150">
        <v>2.5363636363636362</v>
      </c>
      <c r="Z4" s="34"/>
      <c r="AA4" s="34"/>
      <c r="AB4" s="34"/>
      <c r="AC4" s="150">
        <v>2.8545454545454545</v>
      </c>
      <c r="AD4" s="150">
        <v>2.5909090909090908</v>
      </c>
      <c r="AE4" s="150">
        <v>2.5363636363636362</v>
      </c>
      <c r="AF4" s="34"/>
      <c r="AG4" s="34"/>
      <c r="AH4" s="34"/>
      <c r="AI4" s="34"/>
      <c r="AJ4" s="34"/>
      <c r="AK4" s="34"/>
      <c r="AL4" s="34"/>
      <c r="AM4" s="34"/>
      <c r="AN4" s="34"/>
      <c r="AO4" s="38" t="s">
        <v>55</v>
      </c>
      <c r="AP4" s="38"/>
      <c r="AQ4" s="38">
        <v>3</v>
      </c>
      <c r="AR4" s="38">
        <v>3</v>
      </c>
      <c r="AS4" s="38"/>
      <c r="AT4" s="149">
        <v>13</v>
      </c>
      <c r="AU4" s="38">
        <v>0</v>
      </c>
      <c r="AV4" s="38">
        <v>0</v>
      </c>
      <c r="AW4" s="38">
        <v>0</v>
      </c>
      <c r="AX4" s="38">
        <v>0</v>
      </c>
      <c r="AY4" s="38">
        <v>0</v>
      </c>
      <c r="AZ4" s="38">
        <v>0</v>
      </c>
      <c r="BA4" s="38">
        <v>0</v>
      </c>
      <c r="BB4" s="38"/>
      <c r="BC4" s="38"/>
      <c r="BD4" s="38">
        <v>0</v>
      </c>
      <c r="BE4" s="38">
        <v>0</v>
      </c>
      <c r="BF4" s="38">
        <v>12</v>
      </c>
      <c r="BG4" s="38" t="s">
        <v>53</v>
      </c>
      <c r="BH4" s="38">
        <v>12</v>
      </c>
      <c r="BI4" s="38"/>
      <c r="BJ4" s="38"/>
      <c r="BK4" s="38" t="s">
        <v>55</v>
      </c>
      <c r="BL4" s="35"/>
      <c r="BM4" s="34"/>
      <c r="BN4" s="38"/>
      <c r="BO4" s="38" t="s">
        <v>193</v>
      </c>
      <c r="BP4" s="38"/>
      <c r="BQ4" s="137"/>
      <c r="BR4" s="137" t="s">
        <v>197</v>
      </c>
    </row>
  </sheetData>
  <sheetProtection algorithmName="SHA-512" hashValue="pzIIBNqOWa3YKwiEGxSjO/bfpyvuHlzPOUJTJRE4OddDcNqdknFMQQFdmOwE6ulPBaJAyw1/z795tgTY0Osu4w==" saltValue="Bzn5wYkYU7sbw+9cYwB1uQ==" spinCount="100000" sheet="1" objects="1" scenarios="1"/>
  <hyperlinks>
    <hyperlink ref="BR3" r:id="rId1" xr:uid="{4A1F31F7-953A-9842-8BFB-7E546503E439}"/>
    <hyperlink ref="BR4" r:id="rId2" xr:uid="{596F2DB7-E5A8-D245-BBCD-B23A36C32F4A}"/>
    <hyperlink ref="BR2" r:id="rId3" xr:uid="{9B320621-756F-E34B-AFB8-7384CDC437FC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0E46C-17AC-2844-8DB8-8E6714C1B678}">
  <sheetPr codeName="Sheet25">
    <tabColor theme="4" tint="0.79998168889431442"/>
  </sheetPr>
  <dimension ref="A1:AO70"/>
  <sheetViews>
    <sheetView zoomScale="90" zoomScaleNormal="90" workbookViewId="0">
      <selection activeCell="I12" sqref="I12"/>
    </sheetView>
  </sheetViews>
  <sheetFormatPr baseColWidth="10" defaultRowHeight="15" x14ac:dyDescent="0.2"/>
  <cols>
    <col min="1" max="1" width="14.83203125" customWidth="1"/>
    <col min="2" max="2" width="14.5" customWidth="1"/>
    <col min="3" max="3" width="22.3320312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28" width="14.33203125" customWidth="1"/>
    <col min="29" max="41" width="14.1640625" customWidth="1"/>
    <col min="42" max="72" width="12.5" customWidth="1"/>
  </cols>
  <sheetData>
    <row r="1" spans="1:41" s="40" customFormat="1" x14ac:dyDescent="0.2">
      <c r="A1" s="86" t="s">
        <v>31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</row>
    <row r="2" spans="1:41" s="40" customFormat="1" x14ac:dyDescent="0.2">
      <c r="A2" s="88" t="s">
        <v>92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</row>
    <row r="3" spans="1:41" s="40" customFormat="1" ht="16" thickBot="1" x14ac:dyDescent="0.25">
      <c r="A3" s="86"/>
      <c r="B3" s="89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</row>
    <row r="4" spans="1:41" x14ac:dyDescent="0.2">
      <c r="A4" s="77" t="s">
        <v>60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9"/>
      <c r="AF4" s="86"/>
      <c r="AG4" s="86"/>
      <c r="AH4" s="86"/>
      <c r="AI4" s="86"/>
      <c r="AJ4" s="86"/>
      <c r="AK4" s="86"/>
      <c r="AL4" s="86"/>
      <c r="AM4" s="86"/>
      <c r="AN4" s="86"/>
      <c r="AO4" s="86"/>
    </row>
    <row r="5" spans="1:41" x14ac:dyDescent="0.2">
      <c r="A5" s="80" t="s">
        <v>228</v>
      </c>
      <c r="B5" s="81"/>
      <c r="C5" s="85">
        <v>100000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2"/>
      <c r="AF5" s="86"/>
      <c r="AG5" s="86"/>
      <c r="AH5" s="86"/>
      <c r="AI5" s="86"/>
      <c r="AJ5" s="86"/>
      <c r="AK5" s="86"/>
      <c r="AL5" s="86"/>
      <c r="AM5" s="86"/>
      <c r="AN5" s="86"/>
      <c r="AO5" s="86"/>
    </row>
    <row r="6" spans="1:41" x14ac:dyDescent="0.2">
      <c r="A6" s="32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2"/>
      <c r="AF6" s="86"/>
      <c r="AG6" s="86"/>
      <c r="AH6" s="86"/>
      <c r="AI6" s="86"/>
      <c r="AJ6" s="86"/>
      <c r="AK6" s="86"/>
      <c r="AL6" s="86"/>
      <c r="AM6" s="86"/>
      <c r="AN6" s="86"/>
      <c r="AO6" s="86"/>
    </row>
    <row r="7" spans="1:41" ht="76" x14ac:dyDescent="0.2">
      <c r="A7" s="178" t="s">
        <v>67</v>
      </c>
      <c r="B7" s="129" t="s">
        <v>68</v>
      </c>
      <c r="C7" s="129" t="s">
        <v>69</v>
      </c>
      <c r="D7" s="130" t="s">
        <v>70</v>
      </c>
      <c r="E7" s="176" t="s">
        <v>213</v>
      </c>
      <c r="F7" s="176" t="s">
        <v>214</v>
      </c>
      <c r="G7" s="130" t="s">
        <v>71</v>
      </c>
      <c r="H7" s="130" t="s">
        <v>72</v>
      </c>
      <c r="I7" s="130" t="s">
        <v>73</v>
      </c>
      <c r="J7" s="130" t="s">
        <v>215</v>
      </c>
      <c r="K7" s="130" t="s">
        <v>75</v>
      </c>
      <c r="L7" s="130" t="s">
        <v>76</v>
      </c>
      <c r="M7" s="130" t="s">
        <v>77</v>
      </c>
      <c r="N7" s="130" t="s">
        <v>78</v>
      </c>
      <c r="O7" s="130" t="s">
        <v>74</v>
      </c>
      <c r="P7" s="130" t="s">
        <v>79</v>
      </c>
      <c r="Q7" s="175" t="s">
        <v>216</v>
      </c>
      <c r="R7" s="175" t="s">
        <v>80</v>
      </c>
      <c r="S7" s="131" t="s">
        <v>217</v>
      </c>
      <c r="T7" s="132" t="s">
        <v>81</v>
      </c>
      <c r="U7" s="132" t="s">
        <v>82</v>
      </c>
      <c r="V7" s="132" t="s">
        <v>0</v>
      </c>
      <c r="W7" s="132" t="s">
        <v>87</v>
      </c>
      <c r="X7" s="177" t="s">
        <v>218</v>
      </c>
      <c r="Y7" s="177" t="s">
        <v>219</v>
      </c>
      <c r="Z7" s="133" t="s">
        <v>88</v>
      </c>
      <c r="AA7" s="133" t="s">
        <v>89</v>
      </c>
      <c r="AB7" s="134" t="s">
        <v>32</v>
      </c>
      <c r="AC7" s="134" t="s">
        <v>33</v>
      </c>
      <c r="AD7" s="135" t="s">
        <v>90</v>
      </c>
      <c r="AE7" s="136" t="s">
        <v>91</v>
      </c>
      <c r="AF7" s="90"/>
      <c r="AG7" s="90"/>
      <c r="AH7" s="90"/>
      <c r="AI7" s="90"/>
      <c r="AJ7" s="90"/>
      <c r="AK7" s="90"/>
      <c r="AL7" s="90"/>
      <c r="AM7" s="90"/>
      <c r="AN7" s="90"/>
      <c r="AO7" s="90"/>
    </row>
    <row r="8" spans="1:41" ht="20" customHeight="1" x14ac:dyDescent="0.2">
      <c r="A8" s="194" t="str">
        <f>'ACT Apr 2022'!D2</f>
        <v>EvoEnergy</v>
      </c>
      <c r="B8" s="92" t="str">
        <f>'ACT Apr 2022'!F2</f>
        <v>ActewAGL</v>
      </c>
      <c r="C8" s="92" t="str">
        <f>'ACT Apr 2022'!G2</f>
        <v>Business Saver</v>
      </c>
      <c r="D8" s="93">
        <f>365*'ACT Apr 2022'!H2/100</f>
        <v>425.05909090909086</v>
      </c>
      <c r="E8" s="169">
        <f>IF('ACT Apr 2022'!AQ2=3,0.5,IF('ACT Apr 2022'!AQ2=2,0.33,0))</f>
        <v>0.5</v>
      </c>
      <c r="F8" s="169">
        <f>1-E8</f>
        <v>0.5</v>
      </c>
      <c r="G8" s="94">
        <f>IF('ACT Apr 2022'!K2="",($C$5*E8/'ACT Apr 2022'!AQ2*'ACT Apr 2022'!W2/100)*'ACT Apr 2022'!AQ2,IF($C$5*E8/'ACT Apr 2022'!AQ2&gt;='ACT Apr 2022'!L2,('ACT Apr 2022'!L2*'ACT Apr 2022'!W2/100)*'ACT Apr 2022'!AQ2,($C$5*E8/'ACT Apr 2022'!AQ2*'ACT Apr 2022'!W2/100)*'ACT Apr 2022'!AQ2))</f>
        <v>202.41647999999998</v>
      </c>
      <c r="H8" s="95">
        <f>IF(AND('ACT Apr 2022'!L2&gt;0,'ACT Apr 2022'!M2&gt;0),IF($C$5*E8/'ACT Apr 2022'!AQ2&lt;'ACT Apr 2022'!L2,0,IF(($C$5*E8/'ACT Apr 2022'!AQ2-'ACT Apr 2022'!L2)&lt;=('ACT Apr 2022'!M2+'ACT Apr 2022'!L2),((($C$5*E8/'ACT Apr 2022'!AQ2-'ACT Apr 2022'!L2)*'ACT Apr 2022'!X2/100))*'ACT Apr 2022'!AQ2,((('ACT Apr 2022'!M2)*'ACT Apr 2022'!X2/100)*'ACT Apr 2022'!AQ2))),0)</f>
        <v>1068.9409745454545</v>
      </c>
      <c r="I8" s="93">
        <f>IF(AND('ACT Apr 2022'!M2&gt;0,'ACT Apr 2022'!N2&gt;0),IF($C$5*E8/'ACT Apr 2022'!AQ2&lt;('ACT Apr 2022'!L2+'ACT Apr 2022'!M2),0,IF(($C$5*E8/'ACT Apr 2022'!AQ2-'ACT Apr 2022'!L2+'ACT Apr 2022'!M2)&lt;=('ACT Apr 2022'!L2+'ACT Apr 2022'!M2+'ACT Apr 2022'!N2),((($C$5*E8/'ACT Apr 2022'!AQ2-('ACT Apr 2022'!L2+'ACT Apr 2022'!M2))*'ACT Apr 2022'!Y2/100))*'ACT Apr 2022'!AQ2,('ACT Apr 2022'!N2*'ACT Apr 2022'!Y2/100)* 'ACT Apr 2022'!AQ2)),0)</f>
        <v>0</v>
      </c>
      <c r="J8" s="93">
        <f>IF(AND('ACT Apr 2022'!N2&gt;0,'ACT Apr 2022'!O2&gt;0),IF($C$5*E8/'ACT Apr 2022'!AQ2&lt;('ACT Apr 2022'!L2+'ACT Apr 2022'!M2+'ACT Apr 2022'!N2),0,IF(($C$5*E8/'ACT Apr 2022'!AQ2-'ACT Apr 2022'!L2+'ACT Apr 2022'!M2+'ACT Apr 2022'!N2)&lt;=('ACT Apr 2022'!L2+'ACT Apr 2022'!M2+'ACT Apr 2022'!N2+'ACT Apr 2022'!O2),(($C$5*E8/'ACT Apr 2022'!AQ2-('ACT Apr 2022'!L2+'ACT Apr 2022'!M2+'ACT Apr 2022'!N2))*'ACT Apr 2022'!Z2/100)*'ACT Apr 2022'!AQ2,('ACT Apr 2022'!O2*'ACT Apr 2022'!Z2/100)*'ACT Apr 2022'!AQ2)),0)</f>
        <v>0</v>
      </c>
      <c r="K8" s="93">
        <f>IF(AND('ACT Apr 2022'!P2&gt;0,'ACT Apr 2022'!O2&gt;0),IF(($C$5*E8/'ACT Apr 2022'!AQ2&lt;SUM('ACT Apr 2022'!L2:P2)),(0),($C$5*E8/'ACT Apr 2022'!AQ2-SUM('ACT Apr 2022'!L2:P2))*'ACT Apr 2022'!AB2/100)* 'ACT Apr 2022'!AQ2,IF(AND('ACT Apr 2022'!O2&gt;0,'ACT Apr 2022'!P2=""),IF(($C$5*E8/'ACT Apr 2022'!AQ2&lt; SUM('ACT Apr 2022'!L2:O2)),(0),($C$5*E8/'ACT Apr 2022'!AQ2-SUM('ACT Apr 2022'!L2:O2))*'ACT Apr 2022'!AA2/100)* 'ACT Apr 2022'!AQ2,IF(AND('ACT Apr 2022'!N2&gt;0,'ACT Apr 2022'!O2=""),IF(($C$5*E8/'ACT Apr 2022'!AQ2&lt; SUM('ACT Apr 2022'!L2:N2)),(0),($C$5*E8/'ACT Apr 2022'!AQ2-SUM('ACT Apr 2022'!L2:N2))*'ACT Apr 2022'!Z2/100)* 'ACT Apr 2022'!AQ2,IF(AND('ACT Apr 2022'!M2&gt;0,'ACT Apr 2022'!N2=""),IF(($C$5*E8/'ACT Apr 2022'!AQ2&lt;'ACT Apr 2022'!M2+'ACT Apr 2022'!L2),(0),(($C$5*E8/'ACT Apr 2022'!AQ2-('ACT Apr 2022'!M2+'ACT Apr 2022'!L2))*'ACT Apr 2022'!Y2/100))*'ACT Apr 2022'!AQ2,IF(AND('ACT Apr 2022'!L2&gt;0,'ACT Apr 2022'!M2=""&gt;0),IF(($C$5*E8/'ACT Apr 2022'!AQ2&lt;'ACT Apr 2022'!L2),(0),($C$5*E8/'ACT Apr 2022'!AQ2-'ACT Apr 2022'!L2)*'ACT Apr 2022'!X2/100)*'ACT Apr 2022'!AQ2,0)))))</f>
        <v>0</v>
      </c>
      <c r="L8" s="95">
        <f>IF('ACT Apr 2022'!K2="",($C$5*F8/'ACT Apr 2022'!AR2*'ACT Apr 2022'!AC2/100)*'ACT Apr 2022'!AR2,IF($C$5*F8/'ACT Apr 2022'!AR2&gt;='ACT Apr 2022'!L2,('ACT Apr 2022'!L2*'ACT Apr 2022'!AC2/100)*'ACT Apr 2022'!AR2,($C$5*F8/'ACT Apr 2022'!AR2*'ACT Apr 2022'!AC2/100)*'ACT Apr 2022'!AR2))</f>
        <v>202.41647999999998</v>
      </c>
      <c r="M8" s="95">
        <f>IF(AND('ACT Apr 2022'!L2&gt;0,'ACT Apr 2022'!M2&gt;0),IF($C$5*F8/'ACT Apr 2022'!AR2&lt;'ACT Apr 2022'!L2,0,IF(($C$5*F8/'ACT Apr 2022'!AR2-'ACT Apr 2022'!L2)&lt;=('ACT Apr 2022'!M2+'ACT Apr 2022'!L2),((($C$5*F8/'ACT Apr 2022'!AR2-'ACT Apr 2022'!L2)*'ACT Apr 2022'!AD2/100))*'ACT Apr 2022'!AR2,((('ACT Apr 2022'!M2)*'ACT Apr 2022'!AD2/100)*'ACT Apr 2022'!AR2))),0)</f>
        <v>1068.9409745454545</v>
      </c>
      <c r="N8" s="93">
        <f>IF(AND('ACT Apr 2022'!M2&gt;0,'ACT Apr 2022'!N2&gt;0),IF($C$5*F8/'ACT Apr 2022'!AR2&lt;('ACT Apr 2022'!L2+'ACT Apr 2022'!M2),0,IF(($C$5*F8/'ACT Apr 2022'!AR2-'ACT Apr 2022'!L2+'ACT Apr 2022'!M2)&lt;=('ACT Apr 2022'!L2+'ACT Apr 2022'!M2+'ACT Apr 2022'!N2),((($C$5*F8/'ACT Apr 2022'!AR2-('ACT Apr 2022'!L2+'ACT Apr 2022'!M2))*'ACT Apr 2022'!AE2/100))*'ACT Apr 2022'!AR2,('ACT Apr 2022'!N2*'ACT Apr 2022'!AE2/100)*'ACT Apr 2022'!AR2)),0)</f>
        <v>0</v>
      </c>
      <c r="O8" s="93">
        <f>IF(AND('ACT Apr 2022'!N2&gt;0,'ACT Apr 2022'!O2&gt;0),IF($C$5*F8/'ACT Apr 2022'!AR2&lt;('ACT Apr 2022'!L2+'ACT Apr 2022'!M2+'ACT Apr 2022'!N2),0,IF(($C$5*F8/'ACT Apr 2022'!AR2-'ACT Apr 2022'!L2+'ACT Apr 2022'!M2+'ACT Apr 2022'!N2)&lt;=('ACT Apr 2022'!L2+'ACT Apr 2022'!M2+'ACT Apr 2022'!N2+'ACT Apr 2022'!O2),(($C$5*F8/'ACT Apr 2022'!AR2-('ACT Apr 2022'!L2+'ACT Apr 2022'!M2+'ACT Apr 2022'!N2))*'ACT Apr 2022'!AF2/100)*'ACT Apr 2022'!AR2,('ACT Apr 2022'!O2*'ACT Apr 2022'!AF2/100)*'ACT Apr 2022'!AR2)),0)</f>
        <v>0</v>
      </c>
      <c r="P8" s="96">
        <f>IF(AND('ACT Apr 2022'!P2&gt;0,'ACT Apr 2022'!O2&gt;0),IF(($C$5*F8/'ACT Apr 2022'!AR2&lt;SUM('ACT Apr 2022'!L2:P2)),(0),($C$5*F8/'ACT Apr 2022'!AR2-SUM('ACT Apr 2022'!L2:P2))*'ACT Apr 2022'!AB2/100)* 'ACT Apr 2022'!AR2,IF(AND('ACT Apr 2022'!O2&gt;0,'ACT Apr 2022'!P2=""),IF(($C$5*F8/'ACT Apr 2022'!AR2&lt; SUM('ACT Apr 2022'!L2:O2)),(0),($C$5*F8/'ACT Apr 2022'!AR2-SUM('ACT Apr 2022'!L2:O2))*'ACT Apr 2022'!AG2/100)* 'ACT Apr 2022'!AR2,IF(AND('ACT Apr 2022'!N2&gt;0,'ACT Apr 2022'!O2=""),IF(($C$5*F8/'ACT Apr 2022'!AR2&lt; SUM('ACT Apr 2022'!L2:N2)),(0),($C$5*F8/'ACT Apr 2022'!AR2-SUM('ACT Apr 2022'!L2:N2))*'ACT Apr 2022'!AF2/100)* 'ACT Apr 2022'!AR2,IF(AND('ACT Apr 2022'!M2&gt;0,'ACT Apr 2022'!N2=""),IF(($C$5*F8/'ACT Apr 2022'!AR2&lt;'ACT Apr 2022'!M2+'ACT Apr 2022'!L2),(0),(($C$5*F8/'ACT Apr 2022'!AR2-('ACT Apr 2022'!M2+'ACT Apr 2022'!L2))*'ACT Apr 2022'!AE2/100))*'ACT Apr 2022'!AR2,IF(AND('ACT Apr 2022'!L2&gt;0,'ACT Apr 2022'!M2=""&gt;0),IF(($C$5*F8/'ACT Apr 2022'!AR2&lt;'ACT Apr 2022'!L2),(0),($C$5*F8/'ACT Apr 2022'!AR2-'ACT Apr 2022'!L2)*'ACT Apr 2022'!AD2/100)*'ACT Apr 2022'!AR2,0)))))</f>
        <v>0</v>
      </c>
      <c r="Q8" s="159">
        <f>SUM(G8:P8)</f>
        <v>2542.7149090909088</v>
      </c>
      <c r="R8" s="171">
        <f>Q8+D8</f>
        <v>2967.7739999999994</v>
      </c>
      <c r="S8" s="97">
        <f>R8*1.1</f>
        <v>3264.5513999999998</v>
      </c>
      <c r="T8" s="98">
        <f>'ACT Apr 2022'!AT2</f>
        <v>0</v>
      </c>
      <c r="U8" s="98">
        <f>'ACT Apr 2022'!AU2</f>
        <v>0</v>
      </c>
      <c r="V8" s="98">
        <f>'ACT Apr 2022'!AV2</f>
        <v>0</v>
      </c>
      <c r="W8" s="98">
        <f>'ACT Apr 2022'!AW2</f>
        <v>0</v>
      </c>
      <c r="X8" s="173" t="str">
        <f t="shared" ref="X8:X12" si="0">IF(SUM(T8:W8)=0,"No discount",IF(T8&gt;0,"Guaranteed off bill",IF(U8&gt;0,"Guaranteed off usage",IF(V8&gt;0,"Pay-on-time off bill","Pay-on-time off usage"))))</f>
        <v>No discount</v>
      </c>
      <c r="Y8" s="173" t="str">
        <f>IF(OR(B8="Origin Energy",B8="Red Energy",B8="Powershop"),"Inclusive","Exclusive")</f>
        <v>Exclusive</v>
      </c>
      <c r="Z8" s="20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2967.7739999999994</v>
      </c>
      <c r="AA8" s="20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2967.7739999999994</v>
      </c>
      <c r="AB8" s="163">
        <f t="shared" ref="AB8:AC12" si="1">Z8*1.1</f>
        <v>3264.5513999999998</v>
      </c>
      <c r="AC8" s="163">
        <f t="shared" si="1"/>
        <v>3264.5513999999998</v>
      </c>
      <c r="AD8" s="100">
        <f>'ACT Apr 2022'!BF2</f>
        <v>0</v>
      </c>
      <c r="AE8" s="101" t="str">
        <f>'ACT Apr 2022'!BG2</f>
        <v>n</v>
      </c>
      <c r="AF8" s="90"/>
      <c r="AG8" s="90"/>
      <c r="AH8" s="90"/>
      <c r="AI8" s="90"/>
      <c r="AJ8" s="90"/>
      <c r="AK8" s="90"/>
      <c r="AL8" s="90"/>
      <c r="AM8" s="90"/>
      <c r="AN8" s="90"/>
      <c r="AO8" s="90"/>
    </row>
    <row r="9" spans="1:41" ht="20" customHeight="1" x14ac:dyDescent="0.2">
      <c r="A9" s="194" t="str">
        <f>'ACT Apr 2022'!D3</f>
        <v>EvoEnergy</v>
      </c>
      <c r="B9" s="92" t="str">
        <f>'ACT Apr 2022'!F3</f>
        <v>EnergyAustralia</v>
      </c>
      <c r="C9" s="92" t="str">
        <f>'ACT Apr 2022'!G3</f>
        <v>Total Plan</v>
      </c>
      <c r="D9" s="93">
        <f>365*'ACT Apr 2022'!H3/100</f>
        <v>498.22500000000002</v>
      </c>
      <c r="E9" s="169">
        <f>IF('ACT Apr 2022'!AQ3=3,0.5,IF('ACT Apr 2022'!AQ3=2,0.33,0))</f>
        <v>0.5</v>
      </c>
      <c r="F9" s="169">
        <f>1-E9</f>
        <v>0.5</v>
      </c>
      <c r="G9" s="94">
        <f>IF('ACT Apr 2022'!K3="",($C$5*E9/'ACT Apr 2022'!AQ3*'ACT Apr 2022'!W3/100)*'ACT Apr 2022'!AQ3,IF($C$5*E9/'ACT Apr 2022'!AQ3&gt;='ACT Apr 2022'!L3,('ACT Apr 2022'!L3*'ACT Apr 2022'!W3/100)*'ACT Apr 2022'!AQ3,($C$5*E9/'ACT Apr 2022'!AQ3*'ACT Apr 2022'!W3/100)*'ACT Apr 2022'!AQ3))</f>
        <v>227.97071999999997</v>
      </c>
      <c r="H9" s="95">
        <f>IF(AND('ACT Apr 2022'!L3&gt;0,'ACT Apr 2022'!M3&gt;0),IF($C$5*E9/'ACT Apr 2022'!AQ3&lt;'ACT Apr 2022'!L3,0,IF(($C$5*E9/'ACT Apr 2022'!AQ3-'ACT Apr 2022'!L3)&lt;=('ACT Apr 2022'!M3+'ACT Apr 2022'!L3),((($C$5*E9/'ACT Apr 2022'!AQ3-'ACT Apr 2022'!L3)*'ACT Apr 2022'!X3/100))*'ACT Apr 2022'!AQ3,((('ACT Apr 2022'!M3)*'ACT Apr 2022'!X3/100)*'ACT Apr 2022'!AQ3))),0)</f>
        <v>1142.5274909090908</v>
      </c>
      <c r="I9" s="93">
        <f>IF(AND('ACT Apr 2022'!M3&gt;0,'ACT Apr 2022'!N3&gt;0),IF($C$5*E9/'ACT Apr 2022'!AQ3&lt;('ACT Apr 2022'!L3+'ACT Apr 2022'!M3),0,IF(($C$5*E9/'ACT Apr 2022'!AQ3-'ACT Apr 2022'!L3+'ACT Apr 2022'!M3)&lt;=('ACT Apr 2022'!L3+'ACT Apr 2022'!M3+'ACT Apr 2022'!N3),((($C$5*E9/'ACT Apr 2022'!AQ3-('ACT Apr 2022'!L3+'ACT Apr 2022'!M3))*'ACT Apr 2022'!Y3/100))*'ACT Apr 2022'!AQ3,('ACT Apr 2022'!N3*'ACT Apr 2022'!Y3/100)* 'ACT Apr 2022'!AQ3)),0)</f>
        <v>0</v>
      </c>
      <c r="J9" s="93">
        <f>IF(AND('ACT Apr 2022'!N3&gt;0,'ACT Apr 2022'!O3&gt;0),IF($C$5*E9/'ACT Apr 2022'!AQ3&lt;('ACT Apr 2022'!L3+'ACT Apr 2022'!M3+'ACT Apr 2022'!N3),0,IF(($C$5*E9/'ACT Apr 2022'!AQ3-'ACT Apr 2022'!L3+'ACT Apr 2022'!M3+'ACT Apr 2022'!N3)&lt;=('ACT Apr 2022'!L3+'ACT Apr 2022'!M3+'ACT Apr 2022'!N3+'ACT Apr 2022'!O3),(($C$5*E9/'ACT Apr 2022'!AQ3-('ACT Apr 2022'!L3+'ACT Apr 2022'!M3+'ACT Apr 2022'!N3))*'ACT Apr 2022'!Z3/100)*'ACT Apr 2022'!AQ3,('ACT Apr 2022'!O3*'ACT Apr 2022'!Z3/100)*'ACT Apr 2022'!AQ3)),0)</f>
        <v>0</v>
      </c>
      <c r="K9" s="93">
        <f>IF(AND('ACT Apr 2022'!P3&gt;0,'ACT Apr 2022'!O3&gt;0),IF(($C$5*E9/'ACT Apr 2022'!AQ3&lt;SUM('ACT Apr 2022'!L3:P3)),(0),($C$5*E9/'ACT Apr 2022'!AQ3-SUM('ACT Apr 2022'!L3:P3))*'ACT Apr 2022'!AB3/100)* 'ACT Apr 2022'!AQ3,IF(AND('ACT Apr 2022'!O3&gt;0,'ACT Apr 2022'!P3=""),IF(($C$5*E9/'ACT Apr 2022'!AQ3&lt; SUM('ACT Apr 2022'!L3:O3)),(0),($C$5*E9/'ACT Apr 2022'!AQ3-SUM('ACT Apr 2022'!L3:O3))*'ACT Apr 2022'!AA3/100)* 'ACT Apr 2022'!AQ3,IF(AND('ACT Apr 2022'!N3&gt;0,'ACT Apr 2022'!O3=""),IF(($C$5*E9/'ACT Apr 2022'!AQ3&lt; SUM('ACT Apr 2022'!L3:N3)),(0),($C$5*E9/'ACT Apr 2022'!AQ3-SUM('ACT Apr 2022'!L3:N3))*'ACT Apr 2022'!Z3/100)* 'ACT Apr 2022'!AQ3,IF(AND('ACT Apr 2022'!M3&gt;0,'ACT Apr 2022'!N3=""),IF(($C$5*E9/'ACT Apr 2022'!AQ3&lt;'ACT Apr 2022'!M3+'ACT Apr 2022'!L3),(0),(($C$5*E9/'ACT Apr 2022'!AQ3-('ACT Apr 2022'!M3+'ACT Apr 2022'!L3))*'ACT Apr 2022'!Y3/100))*'ACT Apr 2022'!AQ3,IF(AND('ACT Apr 2022'!L3&gt;0,'ACT Apr 2022'!M3=""&gt;0),IF(($C$5*E9/'ACT Apr 2022'!AQ3&lt;'ACT Apr 2022'!L3),(0),($C$5*E9/'ACT Apr 2022'!AQ3-'ACT Apr 2022'!L3)*'ACT Apr 2022'!X3/100)*'ACT Apr 2022'!AQ3,0)))))</f>
        <v>0</v>
      </c>
      <c r="L9" s="95">
        <f>IF('ACT Apr 2022'!K3="",($C$5*F9/'ACT Apr 2022'!AR3*'ACT Apr 2022'!AC3/100)*'ACT Apr 2022'!AR3,IF($C$5*F9/'ACT Apr 2022'!AR3&gt;='ACT Apr 2022'!L3,('ACT Apr 2022'!L3*'ACT Apr 2022'!AC3/100)*'ACT Apr 2022'!AR3,($C$5*F9/'ACT Apr 2022'!AR3*'ACT Apr 2022'!AC3/100)*'ACT Apr 2022'!AR3))</f>
        <v>227.97071999999997</v>
      </c>
      <c r="M9" s="95">
        <f>IF(AND('ACT Apr 2022'!L3&gt;0,'ACT Apr 2022'!M3&gt;0),IF($C$5*F9/'ACT Apr 2022'!AR3&lt;'ACT Apr 2022'!L3,0,IF(($C$5*F9/'ACT Apr 2022'!AR3-'ACT Apr 2022'!L3)&lt;=('ACT Apr 2022'!M3+'ACT Apr 2022'!L3),((($C$5*F9/'ACT Apr 2022'!AR3-'ACT Apr 2022'!L3)*'ACT Apr 2022'!AD3/100))*'ACT Apr 2022'!AR3,((('ACT Apr 2022'!M3)*'ACT Apr 2022'!AD3/100)*'ACT Apr 2022'!AR3))),0)</f>
        <v>1142.5274909090908</v>
      </c>
      <c r="N9" s="93">
        <f>IF(AND('ACT Apr 2022'!M3&gt;0,'ACT Apr 2022'!N3&gt;0),IF($C$5*F9/'ACT Apr 2022'!AR3&lt;('ACT Apr 2022'!L3+'ACT Apr 2022'!M3),0,IF(($C$5*F9/'ACT Apr 2022'!AR3-'ACT Apr 2022'!L3+'ACT Apr 2022'!M3)&lt;=('ACT Apr 2022'!L3+'ACT Apr 2022'!M3+'ACT Apr 2022'!N3),((($C$5*F9/'ACT Apr 2022'!AR3-('ACT Apr 2022'!L3+'ACT Apr 2022'!M3))*'ACT Apr 2022'!AE3/100))*'ACT Apr 2022'!AR3,('ACT Apr 2022'!N3*'ACT Apr 2022'!AE3/100)*'ACT Apr 2022'!AR3)),0)</f>
        <v>0</v>
      </c>
      <c r="O9" s="93">
        <f>IF(AND('ACT Apr 2022'!N3&gt;0,'ACT Apr 2022'!O3&gt;0),IF($C$5*F9/'ACT Apr 2022'!AR3&lt;('ACT Apr 2022'!L3+'ACT Apr 2022'!M3+'ACT Apr 2022'!N3),0,IF(($C$5*F9/'ACT Apr 2022'!AR3-'ACT Apr 2022'!L3+'ACT Apr 2022'!M3+'ACT Apr 2022'!N3)&lt;=('ACT Apr 2022'!L3+'ACT Apr 2022'!M3+'ACT Apr 2022'!N3+'ACT Apr 2022'!O3),(($C$5*F9/'ACT Apr 2022'!AR3-('ACT Apr 2022'!L3+'ACT Apr 2022'!M3+'ACT Apr 2022'!N3))*'ACT Apr 2022'!AF3/100)*'ACT Apr 2022'!AR3,('ACT Apr 2022'!O3*'ACT Apr 2022'!AF3/100)*'ACT Apr 2022'!AR3)),0)</f>
        <v>0</v>
      </c>
      <c r="P9" s="96">
        <f>IF(AND('ACT Apr 2022'!P3&gt;0,'ACT Apr 2022'!O3&gt;0),IF(($C$5*F9/'ACT Apr 2022'!AR3&lt;SUM('ACT Apr 2022'!L3:P3)),(0),($C$5*F9/'ACT Apr 2022'!AR3-SUM('ACT Apr 2022'!L3:P3))*'ACT Apr 2022'!AB3/100)* 'ACT Apr 2022'!AR3,IF(AND('ACT Apr 2022'!O3&gt;0,'ACT Apr 2022'!P3=""),IF(($C$5*F9/'ACT Apr 2022'!AR3&lt; SUM('ACT Apr 2022'!L3:O3)),(0),($C$5*F9/'ACT Apr 2022'!AR3-SUM('ACT Apr 2022'!L3:O3))*'ACT Apr 2022'!AG3/100)* 'ACT Apr 2022'!AR3,IF(AND('ACT Apr 2022'!N3&gt;0,'ACT Apr 2022'!O3=""),IF(($C$5*F9/'ACT Apr 2022'!AR3&lt; SUM('ACT Apr 2022'!L3:N3)),(0),($C$5*F9/'ACT Apr 2022'!AR3-SUM('ACT Apr 2022'!L3:N3))*'ACT Apr 2022'!AF3/100)* 'ACT Apr 2022'!AR3,IF(AND('ACT Apr 2022'!M3&gt;0,'ACT Apr 2022'!N3=""),IF(($C$5*F9/'ACT Apr 2022'!AR3&lt;'ACT Apr 2022'!M3+'ACT Apr 2022'!L3),(0),(($C$5*F9/'ACT Apr 2022'!AR3-('ACT Apr 2022'!M3+'ACT Apr 2022'!L3))*'ACT Apr 2022'!AE3/100))*'ACT Apr 2022'!AR3,IF(AND('ACT Apr 2022'!L3&gt;0,'ACT Apr 2022'!M3=""&gt;0),IF(($C$5*F9/'ACT Apr 2022'!AR3&lt;'ACT Apr 2022'!L3),(0),($C$5*F9/'ACT Apr 2022'!AR3-'ACT Apr 2022'!L3)*'ACT Apr 2022'!AD3/100)*'ACT Apr 2022'!AR3,0)))))</f>
        <v>0</v>
      </c>
      <c r="Q9" s="159">
        <f>SUM(G9:P9)</f>
        <v>2740.9964218181817</v>
      </c>
      <c r="R9" s="171">
        <f>Q9+D9</f>
        <v>3239.2214218181816</v>
      </c>
      <c r="S9" s="97">
        <f>R9*1.1</f>
        <v>3563.143564</v>
      </c>
      <c r="T9" s="98">
        <f>'ACT Apr 2022'!AT3</f>
        <v>20</v>
      </c>
      <c r="U9" s="98">
        <f>'ACT Apr 2022'!AU3</f>
        <v>0</v>
      </c>
      <c r="V9" s="98">
        <f>'ACT Apr 2022'!AV3</f>
        <v>0</v>
      </c>
      <c r="W9" s="98">
        <f>'ACT Apr 2022'!AW3</f>
        <v>0</v>
      </c>
      <c r="X9" s="173" t="str">
        <f t="shared" si="0"/>
        <v>Guaranteed off bill</v>
      </c>
      <c r="Y9" s="173" t="str">
        <f>IF(OR(B9="Origin Energy",B9="Red Energy",B9="Powershop"),"Inclusive","Exclusive")</f>
        <v>Exclusive</v>
      </c>
      <c r="Z9" s="20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2591.3771374545454</v>
      </c>
      <c r="AA9" s="20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2591.3771374545454</v>
      </c>
      <c r="AB9" s="163">
        <f t="shared" si="1"/>
        <v>2850.5148512000001</v>
      </c>
      <c r="AC9" s="163">
        <f t="shared" si="1"/>
        <v>2850.5148512000001</v>
      </c>
      <c r="AD9" s="100">
        <f>'ACT Apr 2022'!BF3</f>
        <v>12</v>
      </c>
      <c r="AE9" s="101" t="str">
        <f>'ACT Apr 2022'!BG3</f>
        <v>n</v>
      </c>
      <c r="AF9" s="90"/>
      <c r="AG9" s="90"/>
      <c r="AH9" s="90"/>
      <c r="AI9" s="90"/>
      <c r="AJ9" s="90"/>
      <c r="AK9" s="90"/>
      <c r="AL9" s="90"/>
      <c r="AM9" s="90"/>
      <c r="AN9" s="90"/>
      <c r="AO9" s="90"/>
    </row>
    <row r="10" spans="1:41" ht="20" customHeight="1" x14ac:dyDescent="0.2">
      <c r="A10" s="194" t="str">
        <f>'ACT Apr 2022'!D4</f>
        <v>EvoEnergy</v>
      </c>
      <c r="B10" s="92" t="str">
        <f>'ACT Apr 2022'!F4</f>
        <v>Origin Energy</v>
      </c>
      <c r="C10" s="92" t="str">
        <f>'ACT Apr 2022'!G4</f>
        <v>Business  Go</v>
      </c>
      <c r="D10" s="93">
        <f>365*'ACT Apr 2022'!H4/100</f>
        <v>440.48863636363632</v>
      </c>
      <c r="E10" s="169">
        <f>IF('ACT Apr 2022'!AQ4=3,0.5,IF('ACT Apr 2022'!AQ4=2,0.33,0))</f>
        <v>0.5</v>
      </c>
      <c r="F10" s="169">
        <f>1-E10</f>
        <v>0.5</v>
      </c>
      <c r="G10" s="94">
        <f>IF('ACT Apr 2022'!K4="",($C$5*E10/'ACT Apr 2022'!AQ4*'ACT Apr 2022'!W4/100)*'ACT Apr 2022'!AQ4,IF($C$5*E10/'ACT Apr 2022'!AQ4&gt;='ACT Apr 2022'!L4,('ACT Apr 2022'!L4*'ACT Apr 2022'!W4/100)*'ACT Apr 2022'!AQ4,($C$5*E10/'ACT Apr 2022'!AQ4*'ACT Apr 2022'!W4/100)*'ACT Apr 2022'!AQ4))</f>
        <v>421.01345454545447</v>
      </c>
      <c r="H10" s="93">
        <f>IF(AND('ACT Apr 2022'!L4&gt;0,'ACT Apr 2022'!M4&gt;0),IF($C$5*E10/'ACT Apr 2022'!AQ4&lt;'ACT Apr 2022'!L4,0,IF(($C$5*E10/'ACT Apr 2022'!AQ4-'ACT Apr 2022'!L4)&lt;=('ACT Apr 2022'!M4+'ACT Apr 2022'!L4),((($C$5*E10/'ACT Apr 2022'!AQ4-'ACT Apr 2022'!L4)*'ACT Apr 2022'!X4/100))*'ACT Apr 2022'!AQ4,((('ACT Apr 2022'!M4)*'ACT Apr 2022'!X4/100)*'ACT Apr 2022'!AQ4))),0)</f>
        <v>918.50436363636368</v>
      </c>
      <c r="I10" s="93">
        <f>IF(AND('ACT Apr 2022'!M4&gt;0,'ACT Apr 2022'!N4&gt;0),IF($C$5*E10/'ACT Apr 2022'!AQ4&lt;('ACT Apr 2022'!L4+'ACT Apr 2022'!M4),0,IF(($C$5*E10/'ACT Apr 2022'!AQ4-'ACT Apr 2022'!L4+'ACT Apr 2022'!M4)&lt;=('ACT Apr 2022'!L4+'ACT Apr 2022'!M4+'ACT Apr 2022'!N4),((($C$5*E10/'ACT Apr 2022'!AQ4-('ACT Apr 2022'!L4+'ACT Apr 2022'!M4))*'ACT Apr 2022'!Y4/100))*'ACT Apr 2022'!AQ4,('ACT Apr 2022'!N4*'ACT Apr 2022'!Y4/100)* 'ACT Apr 2022'!AQ4)),0)</f>
        <v>0</v>
      </c>
      <c r="J10" s="93">
        <f>IF(AND('ACT Apr 2022'!N4&gt;0,'ACT Apr 2022'!O4&gt;0),IF($C$5*E10/'ACT Apr 2022'!AQ4&lt;('ACT Apr 2022'!L4+'ACT Apr 2022'!M4+'ACT Apr 2022'!N4),0,IF(($C$5*E10/'ACT Apr 2022'!AQ4-'ACT Apr 2022'!L4+'ACT Apr 2022'!M4+'ACT Apr 2022'!N4)&lt;=('ACT Apr 2022'!L4+'ACT Apr 2022'!M4+'ACT Apr 2022'!N4+'ACT Apr 2022'!O4),(($C$5*E10/'ACT Apr 2022'!AQ4-('ACT Apr 2022'!L4+'ACT Apr 2022'!M4+'ACT Apr 2022'!N4))*'ACT Apr 2022'!Z4/100)*'ACT Apr 2022'!AQ4,('ACT Apr 2022'!O4*'ACT Apr 2022'!Z4/100)*'ACT Apr 2022'!AQ4)),0)</f>
        <v>0</v>
      </c>
      <c r="K10" s="93">
        <f>IF(AND('ACT Apr 2022'!P4&gt;0,'ACT Apr 2022'!O4&gt;0),IF(($C$5*E10/'ACT Apr 2022'!AQ4&lt;SUM('ACT Apr 2022'!L4:P4)),(0),($C$5*E10/'ACT Apr 2022'!AQ4-SUM('ACT Apr 2022'!L4:P4))*'ACT Apr 2022'!AB4/100)* 'ACT Apr 2022'!AQ4,IF(AND('ACT Apr 2022'!O4&gt;0,'ACT Apr 2022'!P4=""),IF(($C$5*E10/'ACT Apr 2022'!AQ4&lt; SUM('ACT Apr 2022'!L4:O4)),(0),($C$5*E10/'ACT Apr 2022'!AQ4-SUM('ACT Apr 2022'!L4:O4))*'ACT Apr 2022'!AA4/100)* 'ACT Apr 2022'!AQ4,IF(AND('ACT Apr 2022'!N4&gt;0,'ACT Apr 2022'!O4=""),IF(($C$5*E10/'ACT Apr 2022'!AQ4&lt; SUM('ACT Apr 2022'!L4:N4)),(0),($C$5*E10/'ACT Apr 2022'!AQ4-SUM('ACT Apr 2022'!L4:N4))*'ACT Apr 2022'!Z4/100)* 'ACT Apr 2022'!AQ4,IF(AND('ACT Apr 2022'!M4&gt;0,'ACT Apr 2022'!N4=""),IF(($C$5*E10/'ACT Apr 2022'!AQ4&lt;'ACT Apr 2022'!M4+'ACT Apr 2022'!L4),(0),(($C$5*E10/'ACT Apr 2022'!AQ4-('ACT Apr 2022'!M4+'ACT Apr 2022'!L4))*'ACT Apr 2022'!Y4/100))*'ACT Apr 2022'!AQ4,IF(AND('ACT Apr 2022'!L4&gt;0,'ACT Apr 2022'!M4=""&gt;0),IF(($C$5*E10/'ACT Apr 2022'!AQ4&lt;'ACT Apr 2022'!L4),(0),($C$5*E10/'ACT Apr 2022'!AQ4-'ACT Apr 2022'!L4)*'ACT Apr 2022'!X4/100)*'ACT Apr 2022'!AQ4,0)))))</f>
        <v>0</v>
      </c>
      <c r="L10" s="93">
        <f>IF('ACT Apr 2022'!K4="",($C$5*F10/'ACT Apr 2022'!AR4*'ACT Apr 2022'!AC4/100)*'ACT Apr 2022'!AR4,IF($C$5*F10/'ACT Apr 2022'!AR4&gt;='ACT Apr 2022'!L4,('ACT Apr 2022'!L4*'ACT Apr 2022'!AC4/100)*'ACT Apr 2022'!AR4,($C$5*F10/'ACT Apr 2022'!AR4*'ACT Apr 2022'!AC4/100)*'ACT Apr 2022'!AR4))</f>
        <v>421.01345454545447</v>
      </c>
      <c r="M10" s="93">
        <f>IF(AND('ACT Apr 2022'!L4&gt;0,'ACT Apr 2022'!M4&gt;0),IF($C$5*F10/'ACT Apr 2022'!AR4&lt;'ACT Apr 2022'!L4,0,IF(($C$5*F10/'ACT Apr 2022'!AR4-'ACT Apr 2022'!L4)&lt;=('ACT Apr 2022'!M4+'ACT Apr 2022'!L4),((($C$5*F10/'ACT Apr 2022'!AR4-'ACT Apr 2022'!L4)*'ACT Apr 2022'!AD4/100))*'ACT Apr 2022'!AR4,((('ACT Apr 2022'!M4)*'ACT Apr 2022'!AD4/100)*'ACT Apr 2022'!AR4))),0)</f>
        <v>918.50436363636368</v>
      </c>
      <c r="N10" s="93">
        <f>IF(AND('ACT Apr 2022'!M4&gt;0,'ACT Apr 2022'!N4&gt;0),IF($C$5*F10/'ACT Apr 2022'!AR4&lt;('ACT Apr 2022'!L4+'ACT Apr 2022'!M4),0,IF(($C$5*F10/'ACT Apr 2022'!AR4-'ACT Apr 2022'!L4+'ACT Apr 2022'!M4)&lt;=('ACT Apr 2022'!L4+'ACT Apr 2022'!M4+'ACT Apr 2022'!N4),((($C$5*F10/'ACT Apr 2022'!AR4-('ACT Apr 2022'!L4+'ACT Apr 2022'!M4))*'ACT Apr 2022'!AE4/100))*'ACT Apr 2022'!AR4,('ACT Apr 2022'!N4*'ACT Apr 2022'!AE4/100)*'ACT Apr 2022'!AR4)),0)</f>
        <v>0</v>
      </c>
      <c r="O10" s="93">
        <f>IF(AND('ACT Apr 2022'!N4&gt;0,'ACT Apr 2022'!O4&gt;0),IF($C$5*F10/'ACT Apr 2022'!AR4&lt;('ACT Apr 2022'!L4+'ACT Apr 2022'!M4+'ACT Apr 2022'!N4),0,IF(($C$5*F10/'ACT Apr 2022'!AR4-'ACT Apr 2022'!L4+'ACT Apr 2022'!M4+'ACT Apr 2022'!N4)&lt;=('ACT Apr 2022'!L4+'ACT Apr 2022'!M4+'ACT Apr 2022'!N4+'ACT Apr 2022'!O4),(($C$5*F10/'ACT Apr 2022'!AR4-('ACT Apr 2022'!L4+'ACT Apr 2022'!M4+'ACT Apr 2022'!N4))*'ACT Apr 2022'!AF4/100)*'ACT Apr 2022'!AR4,('ACT Apr 2022'!O4*'ACT Apr 2022'!AF4/100)*'ACT Apr 2022'!AR4)),0)</f>
        <v>0</v>
      </c>
      <c r="P10" s="93">
        <f>IF(AND('ACT Apr 2022'!P4&gt;0,'ACT Apr 2022'!O4&gt;0),IF(($C$5*F10/'ACT Apr 2022'!AR4&lt;SUM('ACT Apr 2022'!L4:P4)),(0),($C$5*F10/'ACT Apr 2022'!AR4-SUM('ACT Apr 2022'!L4:P4))*'ACT Apr 2022'!AB4/100)* 'ACT Apr 2022'!AR4,IF(AND('ACT Apr 2022'!O4&gt;0,'ACT Apr 2022'!P4=""),IF(($C$5*F10/'ACT Apr 2022'!AR4&lt; SUM('ACT Apr 2022'!L4:O4)),(0),($C$5*F10/'ACT Apr 2022'!AR4-SUM('ACT Apr 2022'!L4:O4))*'ACT Apr 2022'!AG4/100)* 'ACT Apr 2022'!AR4,IF(AND('ACT Apr 2022'!N4&gt;0,'ACT Apr 2022'!O4=""),IF(($C$5*F10/'ACT Apr 2022'!AR4&lt; SUM('ACT Apr 2022'!L4:N4)),(0),($C$5*F10/'ACT Apr 2022'!AR4-SUM('ACT Apr 2022'!L4:N4))*'ACT Apr 2022'!AF4/100)* 'ACT Apr 2022'!AR4,IF(AND('ACT Apr 2022'!M4&gt;0,'ACT Apr 2022'!N4=""),IF(($C$5*F10/'ACT Apr 2022'!AR4&lt;'ACT Apr 2022'!M4+'ACT Apr 2022'!L4),(0),(($C$5*F10/'ACT Apr 2022'!AR4-('ACT Apr 2022'!M4+'ACT Apr 2022'!L4))*'ACT Apr 2022'!AE4/100))*'ACT Apr 2022'!AR4,IF(AND('ACT Apr 2022'!L4&gt;0,'ACT Apr 2022'!M4=""&gt;0),IF(($C$5*F10/'ACT Apr 2022'!AR4&lt;'ACT Apr 2022'!L4),(0),($C$5*F10/'ACT Apr 2022'!AR4-'ACT Apr 2022'!L4)*'ACT Apr 2022'!AD4/100)*'ACT Apr 2022'!AR4,0)))))</f>
        <v>0</v>
      </c>
      <c r="Q10" s="197">
        <f>SUM(G10:P10)</f>
        <v>2679.0356363636365</v>
      </c>
      <c r="R10" s="198">
        <f>Q10+D10</f>
        <v>3119.524272727273</v>
      </c>
      <c r="S10" s="97">
        <f>R10*1.1</f>
        <v>3431.4767000000006</v>
      </c>
      <c r="T10" s="98">
        <f>'ACT Apr 2022'!AT4</f>
        <v>0</v>
      </c>
      <c r="U10" s="98">
        <f>'ACT Apr 2022'!AU4</f>
        <v>0</v>
      </c>
      <c r="V10" s="98">
        <f>'ACT Apr 2022'!AV4</f>
        <v>0</v>
      </c>
      <c r="W10" s="98">
        <f>'ACT Apr 2022'!AW4</f>
        <v>0</v>
      </c>
      <c r="X10" s="173" t="str">
        <f t="shared" si="0"/>
        <v>No discount</v>
      </c>
      <c r="Y10" s="173" t="str">
        <f>IF(OR(B10="Origin Energy",B10="Red Energy",B10="Powershop"),"Inclusive","Exclusive")</f>
        <v>Inclusive</v>
      </c>
      <c r="Z10" s="199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3119.524272727273</v>
      </c>
      <c r="AA10" s="20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3119.524272727273</v>
      </c>
      <c r="AB10" s="163">
        <f t="shared" si="1"/>
        <v>3431.4767000000006</v>
      </c>
      <c r="AC10" s="163">
        <f t="shared" si="1"/>
        <v>3431.4767000000006</v>
      </c>
      <c r="AD10" s="100">
        <f>'ACT Apr 2022'!BF4</f>
        <v>12</v>
      </c>
      <c r="AE10" s="101" t="str">
        <f>'ACT Apr 2022'!BG4</f>
        <v>y</v>
      </c>
      <c r="AF10" s="90"/>
      <c r="AG10" s="90"/>
      <c r="AH10" s="90"/>
      <c r="AI10" s="90"/>
      <c r="AJ10" s="90"/>
      <c r="AK10" s="90"/>
      <c r="AL10" s="90"/>
      <c r="AM10" s="90"/>
      <c r="AN10" s="90"/>
      <c r="AO10" s="90"/>
    </row>
    <row r="11" spans="1:41" ht="20" customHeight="1" x14ac:dyDescent="0.2">
      <c r="A11" s="194" t="str">
        <f>'ACT Apr 2022'!D5</f>
        <v>EvoEnergy</v>
      </c>
      <c r="B11" s="92" t="str">
        <f>'ACT Apr 2022'!F5</f>
        <v>Red Energy</v>
      </c>
      <c r="C11" s="92" t="str">
        <f>'ACT Apr 2022'!G5</f>
        <v>Red Business Saver</v>
      </c>
      <c r="D11" s="93">
        <f>365*'ACT Apr 2022'!H5/100</f>
        <v>204.36681818181819</v>
      </c>
      <c r="E11" s="169">
        <f>IF('ACT Apr 2022'!AQ5=3,0.5,IF('ACT Apr 2022'!AQ5=2,0.33,0))</f>
        <v>0.5</v>
      </c>
      <c r="F11" s="169">
        <f>1-E11</f>
        <v>0.5</v>
      </c>
      <c r="G11" s="94">
        <f>IF('ACT Apr 2022'!K5="",($C$5*E11/'ACT Apr 2022'!AQ5*'ACT Apr 2022'!W5/100)*'ACT Apr 2022'!AQ5,IF($C$5*E11/'ACT Apr 2022'!AQ5&gt;='ACT Apr 2022'!L5,('ACT Apr 2022'!L5*'ACT Apr 2022'!W5/100)*'ACT Apr 2022'!AQ5,($C$5*E11/'ACT Apr 2022'!AQ5*'ACT Apr 2022'!W5/100)*'ACT Apr 2022'!AQ5))</f>
        <v>213.86945454545452</v>
      </c>
      <c r="H11" s="93">
        <f>IF(AND('ACT Apr 2022'!L5&gt;0,'ACT Apr 2022'!M5&gt;0),IF($C$5*E11/'ACT Apr 2022'!AQ5&lt;'ACT Apr 2022'!L5,0,IF(($C$5*E11/'ACT Apr 2022'!AQ5-'ACT Apr 2022'!L5)&lt;=('ACT Apr 2022'!M5+'ACT Apr 2022'!L5),((($C$5*E11/'ACT Apr 2022'!AQ5-'ACT Apr 2022'!L5)*'ACT Apr 2022'!X5/100))*'ACT Apr 2022'!AQ5,((('ACT Apr 2022'!M5)*'ACT Apr 2022'!X5/100)*'ACT Apr 2022'!AQ5))),0)</f>
        <v>1018.5750909090909</v>
      </c>
      <c r="I11" s="93">
        <f>IF(AND('ACT Apr 2022'!M5&gt;0,'ACT Apr 2022'!N5&gt;0),IF($C$5*E11/'ACT Apr 2022'!AQ5&lt;('ACT Apr 2022'!L5+'ACT Apr 2022'!M5),0,IF(($C$5*E11/'ACT Apr 2022'!AQ5-'ACT Apr 2022'!L5+'ACT Apr 2022'!M5)&lt;=('ACT Apr 2022'!L5+'ACT Apr 2022'!M5+'ACT Apr 2022'!N5),((($C$5*E11/'ACT Apr 2022'!AQ5-('ACT Apr 2022'!L5+'ACT Apr 2022'!M5))*'ACT Apr 2022'!Y5/100))*'ACT Apr 2022'!AQ5,('ACT Apr 2022'!N5*'ACT Apr 2022'!Y5/100)* 'ACT Apr 2022'!AQ5)),0)</f>
        <v>0</v>
      </c>
      <c r="J11" s="93">
        <f>IF(AND('ACT Apr 2022'!N5&gt;0,'ACT Apr 2022'!O5&gt;0),IF($C$5*E11/'ACT Apr 2022'!AQ5&lt;('ACT Apr 2022'!L5+'ACT Apr 2022'!M5+'ACT Apr 2022'!N5),0,IF(($C$5*E11/'ACT Apr 2022'!AQ5-'ACT Apr 2022'!L5+'ACT Apr 2022'!M5+'ACT Apr 2022'!N5)&lt;=('ACT Apr 2022'!L5+'ACT Apr 2022'!M5+'ACT Apr 2022'!N5+'ACT Apr 2022'!O5),(($C$5*E11/'ACT Apr 2022'!AQ5-('ACT Apr 2022'!L5+'ACT Apr 2022'!M5+'ACT Apr 2022'!N5))*'ACT Apr 2022'!Z5/100)*'ACT Apr 2022'!AQ5,('ACT Apr 2022'!O5*'ACT Apr 2022'!Z5/100)*'ACT Apr 2022'!AQ5)),0)</f>
        <v>0</v>
      </c>
      <c r="K11" s="93">
        <f>IF(AND('ACT Apr 2022'!P5&gt;0,'ACT Apr 2022'!O5&gt;0),IF(($C$5*E11/'ACT Apr 2022'!AQ5&lt;SUM('ACT Apr 2022'!L5:P5)),(0),($C$5*E11/'ACT Apr 2022'!AQ5-SUM('ACT Apr 2022'!L5:P5))*'ACT Apr 2022'!AB5/100)* 'ACT Apr 2022'!AQ5,IF(AND('ACT Apr 2022'!O5&gt;0,'ACT Apr 2022'!P5=""),IF(($C$5*E11/'ACT Apr 2022'!AQ5&lt; SUM('ACT Apr 2022'!L5:O5)),(0),($C$5*E11/'ACT Apr 2022'!AQ5-SUM('ACT Apr 2022'!L5:O5))*'ACT Apr 2022'!AA5/100)* 'ACT Apr 2022'!AQ5,IF(AND('ACT Apr 2022'!N5&gt;0,'ACT Apr 2022'!O5=""),IF(($C$5*E11/'ACT Apr 2022'!AQ5&lt; SUM('ACT Apr 2022'!L5:N5)),(0),($C$5*E11/'ACT Apr 2022'!AQ5-SUM('ACT Apr 2022'!L5:N5))*'ACT Apr 2022'!Z5/100)* 'ACT Apr 2022'!AQ5,IF(AND('ACT Apr 2022'!M5&gt;0,'ACT Apr 2022'!N5=""),IF(($C$5*E11/'ACT Apr 2022'!AQ5&lt;'ACT Apr 2022'!M5+'ACT Apr 2022'!L5),(0),(($C$5*E11/'ACT Apr 2022'!AQ5-('ACT Apr 2022'!M5+'ACT Apr 2022'!L5))*'ACT Apr 2022'!Y5/100))*'ACT Apr 2022'!AQ5,IF(AND('ACT Apr 2022'!L5&gt;0,'ACT Apr 2022'!M5=""&gt;0),IF(($C$5*E11/'ACT Apr 2022'!AQ5&lt;'ACT Apr 2022'!L5),(0),($C$5*E11/'ACT Apr 2022'!AQ5-'ACT Apr 2022'!L5)*'ACT Apr 2022'!X5/100)*'ACT Apr 2022'!AQ5,0)))))</f>
        <v>0</v>
      </c>
      <c r="L11" s="93">
        <f>IF('ACT Apr 2022'!K5="",($C$5*F11/'ACT Apr 2022'!AR5*'ACT Apr 2022'!AC5/100)*'ACT Apr 2022'!AR5,IF($C$5*F11/'ACT Apr 2022'!AR5&gt;='ACT Apr 2022'!L5,('ACT Apr 2022'!L5*'ACT Apr 2022'!AC5/100)*'ACT Apr 2022'!AR5,($C$5*F11/'ACT Apr 2022'!AR5*'ACT Apr 2022'!AC5/100)*'ACT Apr 2022'!AR5))</f>
        <v>213.86945454545452</v>
      </c>
      <c r="M11" s="93">
        <f>IF(AND('ACT Apr 2022'!L5&gt;0,'ACT Apr 2022'!M5&gt;0),IF($C$5*F11/'ACT Apr 2022'!AR5&lt;'ACT Apr 2022'!L5,0,IF(($C$5*F11/'ACT Apr 2022'!AR5-'ACT Apr 2022'!L5)&lt;=('ACT Apr 2022'!M5+'ACT Apr 2022'!L5),((($C$5*F11/'ACT Apr 2022'!AR5-'ACT Apr 2022'!L5)*'ACT Apr 2022'!AD5/100))*'ACT Apr 2022'!AR5,((('ACT Apr 2022'!M5)*'ACT Apr 2022'!AD5/100)*'ACT Apr 2022'!AR5))),0)</f>
        <v>1018.5750909090909</v>
      </c>
      <c r="N11" s="93">
        <f>IF(AND('ACT Apr 2022'!M5&gt;0,'ACT Apr 2022'!N5&gt;0),IF($C$5*F11/'ACT Apr 2022'!AR5&lt;('ACT Apr 2022'!L5+'ACT Apr 2022'!M5),0,IF(($C$5*F11/'ACT Apr 2022'!AR5-'ACT Apr 2022'!L5+'ACT Apr 2022'!M5)&lt;=('ACT Apr 2022'!L5+'ACT Apr 2022'!M5+'ACT Apr 2022'!N5),((($C$5*F11/'ACT Apr 2022'!AR5-('ACT Apr 2022'!L5+'ACT Apr 2022'!M5))*'ACT Apr 2022'!AE5/100))*'ACT Apr 2022'!AR5,('ACT Apr 2022'!N5*'ACT Apr 2022'!AE5/100)*'ACT Apr 2022'!AR5)),0)</f>
        <v>0</v>
      </c>
      <c r="O11" s="93">
        <f>IF(AND('ACT Apr 2022'!N5&gt;0,'ACT Apr 2022'!O5&gt;0),IF($C$5*F11/'ACT Apr 2022'!AR5&lt;('ACT Apr 2022'!L5+'ACT Apr 2022'!M5+'ACT Apr 2022'!N5),0,IF(($C$5*F11/'ACT Apr 2022'!AR5-'ACT Apr 2022'!L5+'ACT Apr 2022'!M5+'ACT Apr 2022'!N5)&lt;=('ACT Apr 2022'!L5+'ACT Apr 2022'!M5+'ACT Apr 2022'!N5+'ACT Apr 2022'!O5),(($C$5*F11/'ACT Apr 2022'!AR5-('ACT Apr 2022'!L5+'ACT Apr 2022'!M5+'ACT Apr 2022'!N5))*'ACT Apr 2022'!AF5/100)*'ACT Apr 2022'!AR5,('ACT Apr 2022'!O5*'ACT Apr 2022'!AF5/100)*'ACT Apr 2022'!AR5)),0)</f>
        <v>0</v>
      </c>
      <c r="P11" s="93">
        <f>IF(AND('ACT Apr 2022'!P5&gt;0,'ACT Apr 2022'!O5&gt;0),IF(($C$5*F11/'ACT Apr 2022'!AR5&lt;SUM('ACT Apr 2022'!L5:P5)),(0),($C$5*F11/'ACT Apr 2022'!AR5-SUM('ACT Apr 2022'!L5:P5))*'ACT Apr 2022'!AB5/100)* 'ACT Apr 2022'!AR5,IF(AND('ACT Apr 2022'!O5&gt;0,'ACT Apr 2022'!P5=""),IF(($C$5*F11/'ACT Apr 2022'!AR5&lt; SUM('ACT Apr 2022'!L5:O5)),(0),($C$5*F11/'ACT Apr 2022'!AR5-SUM('ACT Apr 2022'!L5:O5))*'ACT Apr 2022'!AG5/100)* 'ACT Apr 2022'!AR5,IF(AND('ACT Apr 2022'!N5&gt;0,'ACT Apr 2022'!O5=""),IF(($C$5*F11/'ACT Apr 2022'!AR5&lt; SUM('ACT Apr 2022'!L5:N5)),(0),($C$5*F11/'ACT Apr 2022'!AR5-SUM('ACT Apr 2022'!L5:N5))*'ACT Apr 2022'!AF5/100)* 'ACT Apr 2022'!AR5,IF(AND('ACT Apr 2022'!M5&gt;0,'ACT Apr 2022'!N5=""),IF(($C$5*F11/'ACT Apr 2022'!AR5&lt;'ACT Apr 2022'!M5+'ACT Apr 2022'!L5),(0),(($C$5*F11/'ACT Apr 2022'!AR5-('ACT Apr 2022'!M5+'ACT Apr 2022'!L5))*'ACT Apr 2022'!AE5/100))*'ACT Apr 2022'!AR5,IF(AND('ACT Apr 2022'!L5&gt;0,'ACT Apr 2022'!M5=""&gt;0),IF(($C$5*F11/'ACT Apr 2022'!AR5&lt;'ACT Apr 2022'!L5),(0),($C$5*F11/'ACT Apr 2022'!AR5-'ACT Apr 2022'!L5)*'ACT Apr 2022'!AD5/100)*'ACT Apr 2022'!AR5,0)))))</f>
        <v>0</v>
      </c>
      <c r="Q11" s="197">
        <f>SUM(G11:P11)</f>
        <v>2464.889090909091</v>
      </c>
      <c r="R11" s="198">
        <f>Q11+D11</f>
        <v>2669.255909090909</v>
      </c>
      <c r="S11" s="97">
        <f>R11*1.1</f>
        <v>2936.1815000000001</v>
      </c>
      <c r="T11" s="98">
        <f>'ACT Apr 2022'!AT5</f>
        <v>0</v>
      </c>
      <c r="U11" s="98">
        <f>'ACT Apr 2022'!AU5</f>
        <v>0</v>
      </c>
      <c r="V11" s="98">
        <f>'ACT Apr 2022'!AV5</f>
        <v>0</v>
      </c>
      <c r="W11" s="98">
        <f>'ACT Apr 2022'!AW5</f>
        <v>0</v>
      </c>
      <c r="X11" s="173" t="str">
        <f t="shared" si="0"/>
        <v>No discount</v>
      </c>
      <c r="Y11" s="173" t="str">
        <f>IF(OR(B11="Origin Energy",B11="Red Energy",B11="Powershop"),"Inclusive","Exclusive")</f>
        <v>Inclusive</v>
      </c>
      <c r="Z11" s="199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2669.255909090909</v>
      </c>
      <c r="AA11" s="200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2669.255909090909</v>
      </c>
      <c r="AB11" s="163">
        <f t="shared" si="1"/>
        <v>2936.1815000000001</v>
      </c>
      <c r="AC11" s="163">
        <f t="shared" si="1"/>
        <v>2936.1815000000001</v>
      </c>
      <c r="AD11" s="100">
        <f>'ACT Apr 2022'!BF5</f>
        <v>0</v>
      </c>
      <c r="AE11" s="101" t="str">
        <f>'ACT Apr 2022'!BG5</f>
        <v>n</v>
      </c>
      <c r="AF11" s="87"/>
      <c r="AG11" s="87"/>
      <c r="AH11" s="87"/>
      <c r="AI11" s="87"/>
      <c r="AJ11" s="87"/>
      <c r="AK11" s="87"/>
      <c r="AL11" s="87"/>
      <c r="AM11" s="87"/>
      <c r="AN11" s="87"/>
      <c r="AO11" s="87"/>
    </row>
    <row r="12" spans="1:41" ht="16" thickBot="1" x14ac:dyDescent="0.25">
      <c r="A12" s="201" t="str">
        <f>'ACT Apr 2022'!D6</f>
        <v>EvoEnergy</v>
      </c>
      <c r="B12" s="120" t="str">
        <f>'ACT Apr 2022'!F6</f>
        <v>Covau</v>
      </c>
      <c r="C12" s="120" t="str">
        <f>'ACT Apr 2022'!G6</f>
        <v>Freedom</v>
      </c>
      <c r="D12" s="121">
        <f>365*'ACT Apr 2022'!H6/100</f>
        <v>536.54999999999995</v>
      </c>
      <c r="E12" s="170">
        <f>IF('ACT Apr 2022'!AQ6=3,0.5,IF('ACT Apr 2022'!AQ6=2,0.33,0))</f>
        <v>0.5</v>
      </c>
      <c r="F12" s="170">
        <f>1-E12</f>
        <v>0.5</v>
      </c>
      <c r="G12" s="122">
        <f>IF('ACT Apr 2022'!K6="",($C$5*E12/'ACT Apr 2022'!AQ6*'ACT Apr 2022'!W6/100)*'ACT Apr 2022'!AQ6,IF($C$5*E12/'ACT Apr 2022'!AQ6&gt;='ACT Apr 2022'!L6,('ACT Apr 2022'!L6*'ACT Apr 2022'!W6/100)*'ACT Apr 2022'!AQ6,($C$5*E12/'ACT Apr 2022'!AQ6*'ACT Apr 2022'!W6/100)*'ACT Apr 2022'!AQ6))</f>
        <v>221.24591999999996</v>
      </c>
      <c r="H12" s="121">
        <f>IF(AND('ACT Apr 2022'!L6&gt;0,'ACT Apr 2022'!M6&gt;0),IF($C$5*E12/'ACT Apr 2022'!AQ6&lt;'ACT Apr 2022'!L6,0,IF(($C$5*E12/'ACT Apr 2022'!AQ6-'ACT Apr 2022'!L6)&lt;=('ACT Apr 2022'!M6+'ACT Apr 2022'!L6),((($C$5*E12/'ACT Apr 2022'!AQ6-'ACT Apr 2022'!L6)*'ACT Apr 2022'!X6/100))*'ACT Apr 2022'!AQ6,((('ACT Apr 2022'!M6)*'ACT Apr 2022'!X6/100)*'ACT Apr 2022'!AQ6))),0)</f>
        <v>1161.8923636363636</v>
      </c>
      <c r="I12" s="121">
        <f>IF(AND('ACT Apr 2022'!M6&gt;0,'ACT Apr 2022'!N6&gt;0),IF($C$5*E12/'ACT Apr 2022'!AQ6&lt;('ACT Apr 2022'!L6+'ACT Apr 2022'!M6),0,IF(($C$5*E12/'ACT Apr 2022'!AQ6-'ACT Apr 2022'!L6+'ACT Apr 2022'!M6)&lt;=('ACT Apr 2022'!L6+'ACT Apr 2022'!M6+'ACT Apr 2022'!N6),((($C$5*E12/'ACT Apr 2022'!AQ6-('ACT Apr 2022'!L6+'ACT Apr 2022'!M6))*'ACT Apr 2022'!Y6/100))*'ACT Apr 2022'!AQ6,('ACT Apr 2022'!N6*'ACT Apr 2022'!Y6/100)* 'ACT Apr 2022'!AQ6)),0)</f>
        <v>0</v>
      </c>
      <c r="J12" s="121">
        <f>IF(AND('ACT Apr 2022'!N6&gt;0,'ACT Apr 2022'!O6&gt;0),IF($C$5*E12/'ACT Apr 2022'!AQ6&lt;('ACT Apr 2022'!L6+'ACT Apr 2022'!M6+'ACT Apr 2022'!N6),0,IF(($C$5*E12/'ACT Apr 2022'!AQ6-'ACT Apr 2022'!L6+'ACT Apr 2022'!M6+'ACT Apr 2022'!N6)&lt;=('ACT Apr 2022'!L6+'ACT Apr 2022'!M6+'ACT Apr 2022'!N6+'ACT Apr 2022'!O6),(($C$5*E12/'ACT Apr 2022'!AQ6-('ACT Apr 2022'!L6+'ACT Apr 2022'!M6+'ACT Apr 2022'!N6))*'ACT Apr 2022'!Z6/100)*'ACT Apr 2022'!AQ6,('ACT Apr 2022'!O6*'ACT Apr 2022'!Z6/100)*'ACT Apr 2022'!AQ6)),0)</f>
        <v>0</v>
      </c>
      <c r="K12" s="121">
        <f>IF(AND('ACT Apr 2022'!P6&gt;0,'ACT Apr 2022'!O6&gt;0),IF(($C$5*E12/'ACT Apr 2022'!AQ6&lt;SUM('ACT Apr 2022'!L6:P6)),(0),($C$5*E12/'ACT Apr 2022'!AQ6-SUM('ACT Apr 2022'!L6:P6))*'ACT Apr 2022'!AB6/100)* 'ACT Apr 2022'!AQ6,IF(AND('ACT Apr 2022'!O6&gt;0,'ACT Apr 2022'!P6=""),IF(($C$5*E12/'ACT Apr 2022'!AQ6&lt; SUM('ACT Apr 2022'!L6:O6)),(0),($C$5*E12/'ACT Apr 2022'!AQ6-SUM('ACT Apr 2022'!L6:O6))*'ACT Apr 2022'!AA6/100)* 'ACT Apr 2022'!AQ6,IF(AND('ACT Apr 2022'!N6&gt;0,'ACT Apr 2022'!O6=""),IF(($C$5*E12/'ACT Apr 2022'!AQ6&lt; SUM('ACT Apr 2022'!L6:N6)),(0),($C$5*E12/'ACT Apr 2022'!AQ6-SUM('ACT Apr 2022'!L6:N6))*'ACT Apr 2022'!Z6/100)* 'ACT Apr 2022'!AQ6,IF(AND('ACT Apr 2022'!M6&gt;0,'ACT Apr 2022'!N6=""),IF(($C$5*E12/'ACT Apr 2022'!AQ6&lt;'ACT Apr 2022'!M6+'ACT Apr 2022'!L6),(0),(($C$5*E12/'ACT Apr 2022'!AQ6-('ACT Apr 2022'!M6+'ACT Apr 2022'!L6))*'ACT Apr 2022'!Y6/100))*'ACT Apr 2022'!AQ6,IF(AND('ACT Apr 2022'!L6&gt;0,'ACT Apr 2022'!M6=""&gt;0),IF(($C$5*E12/'ACT Apr 2022'!AQ6&lt;'ACT Apr 2022'!L6),(0),($C$5*E12/'ACT Apr 2022'!AQ6-'ACT Apr 2022'!L6)*'ACT Apr 2022'!X6/100)*'ACT Apr 2022'!AQ6,0)))))</f>
        <v>0</v>
      </c>
      <c r="L12" s="121">
        <f>IF('ACT Apr 2022'!K6="",($C$5*F12/'ACT Apr 2022'!AR6*'ACT Apr 2022'!AC6/100)*'ACT Apr 2022'!AR6,IF($C$5*F12/'ACT Apr 2022'!AR6&gt;='ACT Apr 2022'!L6,('ACT Apr 2022'!L6*'ACT Apr 2022'!AC6/100)*'ACT Apr 2022'!AR6,($C$5*F12/'ACT Apr 2022'!AR6*'ACT Apr 2022'!AC6/100)*'ACT Apr 2022'!AR6))</f>
        <v>221.24591999999996</v>
      </c>
      <c r="M12" s="121">
        <f>IF(AND('ACT Apr 2022'!L6&gt;0,'ACT Apr 2022'!M6&gt;0),IF($C$5*F12/'ACT Apr 2022'!AR6&lt;'ACT Apr 2022'!L6,0,IF(($C$5*F12/'ACT Apr 2022'!AR6-'ACT Apr 2022'!L6)&lt;=('ACT Apr 2022'!M6+'ACT Apr 2022'!L6),((($C$5*F12/'ACT Apr 2022'!AR6-'ACT Apr 2022'!L6)*'ACT Apr 2022'!AD6/100))*'ACT Apr 2022'!AR6,((('ACT Apr 2022'!M6)*'ACT Apr 2022'!AD6/100)*'ACT Apr 2022'!AR6))),0)</f>
        <v>1161.8923636363636</v>
      </c>
      <c r="N12" s="121">
        <f>IF(AND('ACT Apr 2022'!M6&gt;0,'ACT Apr 2022'!N6&gt;0),IF($C$5*F12/'ACT Apr 2022'!AR6&lt;('ACT Apr 2022'!L6+'ACT Apr 2022'!M6),0,IF(($C$5*F12/'ACT Apr 2022'!AR6-'ACT Apr 2022'!L6+'ACT Apr 2022'!M6)&lt;=('ACT Apr 2022'!L6+'ACT Apr 2022'!M6+'ACT Apr 2022'!N6),((($C$5*F12/'ACT Apr 2022'!AR6-('ACT Apr 2022'!L6+'ACT Apr 2022'!M6))*'ACT Apr 2022'!AE6/100))*'ACT Apr 2022'!AR6,('ACT Apr 2022'!N6*'ACT Apr 2022'!AE6/100)*'ACT Apr 2022'!AR6)),0)</f>
        <v>0</v>
      </c>
      <c r="O12" s="121">
        <f>IF(AND('ACT Apr 2022'!N6&gt;0,'ACT Apr 2022'!O6&gt;0),IF($C$5*F12/'ACT Apr 2022'!AR6&lt;('ACT Apr 2022'!L6+'ACT Apr 2022'!M6+'ACT Apr 2022'!N6),0,IF(($C$5*F12/'ACT Apr 2022'!AR6-'ACT Apr 2022'!L6+'ACT Apr 2022'!M6+'ACT Apr 2022'!N6)&lt;=('ACT Apr 2022'!L6+'ACT Apr 2022'!M6+'ACT Apr 2022'!N6+'ACT Apr 2022'!O6),(($C$5*F12/'ACT Apr 2022'!AR6-('ACT Apr 2022'!L6+'ACT Apr 2022'!M6+'ACT Apr 2022'!N6))*'ACT Apr 2022'!AF6/100)*'ACT Apr 2022'!AR6,('ACT Apr 2022'!O6*'ACT Apr 2022'!AF6/100)*'ACT Apr 2022'!AR6)),0)</f>
        <v>0</v>
      </c>
      <c r="P12" s="121">
        <f>IF(AND('ACT Apr 2022'!P6&gt;0,'ACT Apr 2022'!O6&gt;0),IF(($C$5*F12/'ACT Apr 2022'!AR6&lt;SUM('ACT Apr 2022'!L6:P6)),(0),($C$5*F12/'ACT Apr 2022'!AR6-SUM('ACT Apr 2022'!L6:P6))*'ACT Apr 2022'!AB6/100)* 'ACT Apr 2022'!AR6,IF(AND('ACT Apr 2022'!O6&gt;0,'ACT Apr 2022'!P6=""),IF(($C$5*F12/'ACT Apr 2022'!AR6&lt; SUM('ACT Apr 2022'!L6:O6)),(0),($C$5*F12/'ACT Apr 2022'!AR6-SUM('ACT Apr 2022'!L6:O6))*'ACT Apr 2022'!AG6/100)* 'ACT Apr 2022'!AR6,IF(AND('ACT Apr 2022'!N6&gt;0,'ACT Apr 2022'!O6=""),IF(($C$5*F12/'ACT Apr 2022'!AR6&lt; SUM('ACT Apr 2022'!L6:N6)),(0),($C$5*F12/'ACT Apr 2022'!AR6-SUM('ACT Apr 2022'!L6:N6))*'ACT Apr 2022'!AF6/100)* 'ACT Apr 2022'!AR6,IF(AND('ACT Apr 2022'!M6&gt;0,'ACT Apr 2022'!N6=""),IF(($C$5*F12/'ACT Apr 2022'!AR6&lt;'ACT Apr 2022'!M6+'ACT Apr 2022'!L6),(0),(($C$5*F12/'ACT Apr 2022'!AR6-('ACT Apr 2022'!M6+'ACT Apr 2022'!L6))*'ACT Apr 2022'!AE6/100))*'ACT Apr 2022'!AR6,IF(AND('ACT Apr 2022'!L6&gt;0,'ACT Apr 2022'!M6=""&gt;0),IF(($C$5*F12/'ACT Apr 2022'!AR6&lt;'ACT Apr 2022'!L6),(0),($C$5*F12/'ACT Apr 2022'!AR6-'ACT Apr 2022'!L6)*'ACT Apr 2022'!AD6/100)*'ACT Apr 2022'!AR6,0)))))</f>
        <v>0</v>
      </c>
      <c r="Q12" s="160">
        <f>SUM(G12:P12)</f>
        <v>2766.2765672727273</v>
      </c>
      <c r="R12" s="172">
        <f>Q12+D12</f>
        <v>3302.8265672727275</v>
      </c>
      <c r="S12" s="161">
        <f>R12*1.1</f>
        <v>3633.1092240000007</v>
      </c>
      <c r="T12" s="125">
        <f>'ACT Apr 2022'!AT6</f>
        <v>0</v>
      </c>
      <c r="U12" s="125">
        <f>'ACT Apr 2022'!AU6</f>
        <v>15</v>
      </c>
      <c r="V12" s="125">
        <f>'ACT Apr 2022'!AV6</f>
        <v>0</v>
      </c>
      <c r="W12" s="125">
        <f>'ACT Apr 2022'!AW6</f>
        <v>0</v>
      </c>
      <c r="X12" s="174" t="str">
        <f t="shared" si="0"/>
        <v>Guaranteed off usage</v>
      </c>
      <c r="Y12" s="174" t="str">
        <f>IF(OR(B12="Origin Energy",B12="Red Energy",B12="Powershop"),"Inclusive","Exclusive")</f>
        <v>Exclusive</v>
      </c>
      <c r="Z12" s="164">
        <f>IF(AND(X12="Guaranteed off bill",Y12="Inclusive"),((R12*1.1)-((R12*1.1)*T12/100))/1.1,IF(AND(X12="Guaranteed off usage",Y12="Inclusive"),((R12*1.1)-((Q12*1.1)*U12/100))/1.1,IF(AND(X12="Guaranteed off bill",Y12="Exclusive"),R12-(R12*T12/100),IF(AND(X12="Guaranteed off usage",Y12="Exclusive"),R12-(Q12*U12/100),IF(Y12="Inclusive",((R12*1.1))/1.1,R12)))))</f>
        <v>2887.8850821818182</v>
      </c>
      <c r="AA12" s="165">
        <f>IF(AND(X12="Pay-on-time off bill",Y12="Inclusive"),((Z12*1.1)-((Z12*1.1)*V12/100))/1.1,IF(AND(X12="Pay-on-time off usage",Y12="Inclusive"),((Z12*1.1)-((Q12*1.1)*W12/100))/1.1,IF(AND(X12="Pay-on-time off bill",Y12="Exclusive"),Z12-(Z12*V12/100),IF(AND(X12="Pay-on-time off usage",Y12="Exclusive"),Z12-(Q12*W12/100),IF(Y12="Inclusive",((Z12*1.1))/1.1,Z12)))))</f>
        <v>2887.8850821818182</v>
      </c>
      <c r="AB12" s="166">
        <f t="shared" si="1"/>
        <v>3176.6735904000002</v>
      </c>
      <c r="AC12" s="166">
        <f t="shared" si="1"/>
        <v>3176.6735904000002</v>
      </c>
      <c r="AD12" s="126">
        <f>'ACT Apr 2022'!BF6</f>
        <v>0</v>
      </c>
      <c r="AE12" s="127" t="str">
        <f>'ACT Apr 2022'!BG6</f>
        <v>n</v>
      </c>
      <c r="AF12" s="87"/>
      <c r="AG12" s="87"/>
      <c r="AH12" s="87"/>
      <c r="AI12" s="87"/>
      <c r="AJ12" s="87"/>
      <c r="AK12" s="87"/>
      <c r="AL12" s="87"/>
      <c r="AM12" s="87"/>
      <c r="AN12" s="87"/>
      <c r="AO12" s="87"/>
    </row>
    <row r="13" spans="1:41" s="40" customFormat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</row>
    <row r="14" spans="1:41" s="40" customFormat="1" x14ac:dyDescent="0.2">
      <c r="A14" s="87"/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</row>
    <row r="15" spans="1:41" s="40" customFormat="1" x14ac:dyDescent="0.2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</row>
    <row r="16" spans="1:41" s="40" customFormat="1" x14ac:dyDescent="0.2">
      <c r="A16" s="87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</row>
    <row r="17" spans="1:41" s="40" customFormat="1" x14ac:dyDescent="0.2">
      <c r="A17" s="87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</row>
    <row r="18" spans="1:41" s="40" customFormat="1" x14ac:dyDescent="0.2">
      <c r="A18" s="87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</row>
    <row r="19" spans="1:41" s="40" customFormat="1" x14ac:dyDescent="0.2">
      <c r="A19" s="87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</row>
    <row r="20" spans="1:41" s="40" customFormat="1" x14ac:dyDescent="0.2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</row>
    <row r="21" spans="1:41" s="40" customFormat="1" x14ac:dyDescent="0.2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</row>
    <row r="22" spans="1:41" s="40" customFormat="1" x14ac:dyDescent="0.2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</row>
    <row r="23" spans="1:41" s="40" customFormat="1" x14ac:dyDescent="0.2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</row>
    <row r="24" spans="1:41" s="40" customFormat="1" x14ac:dyDescent="0.2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</row>
    <row r="25" spans="1:41" s="40" customFormat="1" x14ac:dyDescent="0.2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</row>
    <row r="26" spans="1:41" s="40" customFormat="1" x14ac:dyDescent="0.2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</row>
    <row r="27" spans="1:41" s="40" customFormat="1" x14ac:dyDescent="0.2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</row>
    <row r="28" spans="1:41" s="40" customFormat="1" x14ac:dyDescent="0.2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</row>
    <row r="29" spans="1:41" s="40" customFormat="1" x14ac:dyDescent="0.2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</row>
    <row r="30" spans="1:41" s="40" customFormat="1" x14ac:dyDescent="0.2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</row>
    <row r="31" spans="1:41" s="40" customFormat="1" x14ac:dyDescent="0.2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</row>
    <row r="32" spans="1:41" s="40" customFormat="1" x14ac:dyDescent="0.2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</row>
    <row r="33" spans="1:41" s="40" customFormat="1" x14ac:dyDescent="0.2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</row>
    <row r="34" spans="1:41" s="40" customFormat="1" x14ac:dyDescent="0.2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</row>
    <row r="35" spans="1:41" s="40" customFormat="1" x14ac:dyDescent="0.2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</row>
    <row r="36" spans="1:41" s="40" customFormat="1" x14ac:dyDescent="0.2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</row>
    <row r="37" spans="1:41" s="40" customFormat="1" x14ac:dyDescent="0.2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</row>
    <row r="38" spans="1:41" s="40" customFormat="1" x14ac:dyDescent="0.2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</row>
    <row r="39" spans="1:41" s="40" customFormat="1" x14ac:dyDescent="0.2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</row>
    <row r="40" spans="1:41" s="40" customFormat="1" x14ac:dyDescent="0.2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</row>
    <row r="41" spans="1:41" s="40" customFormat="1" x14ac:dyDescent="0.2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</row>
    <row r="42" spans="1:41" s="40" customFormat="1" x14ac:dyDescent="0.2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</row>
    <row r="43" spans="1:41" s="40" customFormat="1" x14ac:dyDescent="0.2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</row>
    <row r="44" spans="1:41" s="40" customFormat="1" x14ac:dyDescent="0.2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</row>
    <row r="45" spans="1:41" s="40" customFormat="1" x14ac:dyDescent="0.2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</row>
    <row r="46" spans="1:41" s="40" customFormat="1" x14ac:dyDescent="0.2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</row>
    <row r="47" spans="1:41" s="40" customFormat="1" x14ac:dyDescent="0.2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</row>
    <row r="48" spans="1:41" s="40" customFormat="1" x14ac:dyDescent="0.2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</row>
    <row r="49" spans="1:41" s="40" customFormat="1" x14ac:dyDescent="0.2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</row>
    <row r="50" spans="1:41" s="40" customFormat="1" x14ac:dyDescent="0.2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</row>
    <row r="51" spans="1:41" s="40" customFormat="1" x14ac:dyDescent="0.2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  <c r="AA51" s="229"/>
      <c r="AB51" s="229"/>
      <c r="AC51" s="229"/>
      <c r="AD51" s="229"/>
      <c r="AE51" s="229"/>
      <c r="AF51" s="229"/>
      <c r="AG51" s="229"/>
      <c r="AH51" s="229"/>
      <c r="AI51" s="229"/>
      <c r="AJ51" s="229"/>
      <c r="AK51" s="229"/>
      <c r="AL51" s="229"/>
      <c r="AM51" s="229"/>
      <c r="AN51" s="229"/>
      <c r="AO51" s="229"/>
    </row>
    <row r="52" spans="1:41" s="40" customFormat="1" x14ac:dyDescent="0.2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Z52" s="229"/>
      <c r="AA52" s="229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29"/>
      <c r="AN52" s="229"/>
      <c r="AO52" s="229"/>
    </row>
    <row r="53" spans="1:41" s="40" customFormat="1" x14ac:dyDescent="0.2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  <c r="AA53" s="229"/>
      <c r="AB53" s="229"/>
      <c r="AC53" s="229"/>
      <c r="AD53" s="229"/>
      <c r="AE53" s="229"/>
      <c r="AF53" s="229"/>
      <c r="AG53" s="229"/>
      <c r="AH53" s="229"/>
      <c r="AI53" s="229"/>
      <c r="AJ53" s="229"/>
      <c r="AK53" s="229"/>
      <c r="AL53" s="229"/>
      <c r="AM53" s="229"/>
      <c r="AN53" s="229"/>
      <c r="AO53" s="229"/>
    </row>
    <row r="54" spans="1:41" s="40" customFormat="1" x14ac:dyDescent="0.2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  <c r="AA54" s="229"/>
      <c r="AB54" s="229"/>
      <c r="AC54" s="229"/>
      <c r="AD54" s="229"/>
      <c r="AE54" s="229"/>
      <c r="AF54" s="229"/>
      <c r="AG54" s="229"/>
      <c r="AH54" s="229"/>
      <c r="AI54" s="229"/>
      <c r="AJ54" s="229"/>
      <c r="AK54" s="229"/>
      <c r="AL54" s="229"/>
      <c r="AM54" s="229"/>
      <c r="AN54" s="229"/>
      <c r="AO54" s="229"/>
    </row>
    <row r="55" spans="1:41" s="40" customFormat="1" x14ac:dyDescent="0.2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  <c r="AA55" s="229"/>
      <c r="AB55" s="229"/>
      <c r="AC55" s="229"/>
      <c r="AD55" s="229"/>
      <c r="AE55" s="229"/>
      <c r="AF55" s="229"/>
      <c r="AG55" s="229"/>
      <c r="AH55" s="229"/>
      <c r="AI55" s="229"/>
      <c r="AJ55" s="229"/>
      <c r="AK55" s="229"/>
      <c r="AL55" s="229"/>
      <c r="AM55" s="229"/>
      <c r="AN55" s="229"/>
      <c r="AO55" s="229"/>
    </row>
    <row r="56" spans="1:41" s="40" customFormat="1" x14ac:dyDescent="0.2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  <c r="AA56" s="229"/>
      <c r="AB56" s="229"/>
      <c r="AC56" s="229"/>
      <c r="AD56" s="229"/>
      <c r="AE56" s="229"/>
      <c r="AF56" s="229"/>
      <c r="AG56" s="229"/>
      <c r="AH56" s="229"/>
      <c r="AI56" s="229"/>
      <c r="AJ56" s="229"/>
      <c r="AK56" s="229"/>
      <c r="AL56" s="229"/>
      <c r="AM56" s="229"/>
      <c r="AN56" s="229"/>
      <c r="AO56" s="229"/>
    </row>
    <row r="57" spans="1:41" s="40" customFormat="1" x14ac:dyDescent="0.2">
      <c r="A57" s="229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  <c r="AA57" s="229"/>
      <c r="AB57" s="229"/>
      <c r="AC57" s="229"/>
      <c r="AD57" s="229"/>
      <c r="AE57" s="229"/>
      <c r="AF57" s="229"/>
      <c r="AG57" s="229"/>
      <c r="AH57" s="229"/>
      <c r="AI57" s="229"/>
      <c r="AJ57" s="229"/>
      <c r="AK57" s="229"/>
      <c r="AL57" s="229"/>
      <c r="AM57" s="229"/>
      <c r="AN57" s="229"/>
      <c r="AO57" s="229"/>
    </row>
    <row r="58" spans="1:41" s="40" customFormat="1" x14ac:dyDescent="0.2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29"/>
      <c r="AI58" s="229"/>
      <c r="AJ58" s="229"/>
      <c r="AK58" s="229"/>
      <c r="AL58" s="229"/>
      <c r="AM58" s="229"/>
      <c r="AN58" s="229"/>
      <c r="AO58" s="229"/>
    </row>
    <row r="59" spans="1:41" s="40" customFormat="1" x14ac:dyDescent="0.2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Y59" s="229"/>
      <c r="Z59" s="229"/>
      <c r="AA59" s="229"/>
      <c r="AB59" s="229"/>
      <c r="AC59" s="229"/>
      <c r="AD59" s="229"/>
      <c r="AE59" s="229"/>
      <c r="AF59" s="229"/>
      <c r="AG59" s="229"/>
      <c r="AH59" s="229"/>
      <c r="AI59" s="229"/>
      <c r="AJ59" s="229"/>
      <c r="AK59" s="229"/>
      <c r="AL59" s="229"/>
      <c r="AM59" s="229"/>
      <c r="AN59" s="229"/>
      <c r="AO59" s="229"/>
    </row>
    <row r="60" spans="1:41" s="40" customFormat="1" x14ac:dyDescent="0.2">
      <c r="A60" s="229"/>
      <c r="B60" s="229"/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29"/>
      <c r="Q60" s="229"/>
      <c r="R60" s="229"/>
      <c r="S60" s="229"/>
      <c r="T60" s="229"/>
      <c r="U60" s="229"/>
      <c r="V60" s="229"/>
      <c r="W60" s="229"/>
      <c r="X60" s="229"/>
      <c r="Y60" s="229"/>
      <c r="Z60" s="229"/>
      <c r="AA60" s="229"/>
      <c r="AB60" s="229"/>
      <c r="AC60" s="229"/>
      <c r="AD60" s="229"/>
      <c r="AE60" s="229"/>
      <c r="AF60" s="229"/>
      <c r="AG60" s="229"/>
      <c r="AH60" s="229"/>
      <c r="AI60" s="229"/>
      <c r="AJ60" s="229"/>
      <c r="AK60" s="229"/>
      <c r="AL60" s="229"/>
      <c r="AM60" s="229"/>
      <c r="AN60" s="229"/>
      <c r="AO60" s="229"/>
    </row>
    <row r="61" spans="1:41" s="40" customFormat="1" x14ac:dyDescent="0.2">
      <c r="A61" s="229"/>
      <c r="B61" s="229"/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</row>
    <row r="62" spans="1:41" s="40" customFormat="1" x14ac:dyDescent="0.2">
      <c r="A62" s="229"/>
      <c r="B62" s="229"/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  <c r="AA62" s="229"/>
      <c r="AB62" s="229"/>
      <c r="AC62" s="229"/>
      <c r="AD62" s="229"/>
      <c r="AE62" s="229"/>
      <c r="AF62" s="229"/>
      <c r="AG62" s="229"/>
      <c r="AH62" s="229"/>
      <c r="AI62" s="229"/>
      <c r="AJ62" s="229"/>
      <c r="AK62" s="229"/>
      <c r="AL62" s="229"/>
      <c r="AM62" s="229"/>
      <c r="AN62" s="229"/>
      <c r="AO62" s="229"/>
    </row>
    <row r="63" spans="1:41" s="40" customFormat="1" x14ac:dyDescent="0.2">
      <c r="A63" s="229"/>
      <c r="B63" s="229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  <c r="AA63" s="229"/>
      <c r="AB63" s="229"/>
      <c r="AC63" s="229"/>
      <c r="AD63" s="229"/>
      <c r="AE63" s="229"/>
      <c r="AF63" s="229"/>
      <c r="AG63" s="229"/>
      <c r="AH63" s="229"/>
      <c r="AI63" s="229"/>
      <c r="AJ63" s="229"/>
      <c r="AK63" s="229"/>
      <c r="AL63" s="229"/>
      <c r="AM63" s="229"/>
      <c r="AN63" s="229"/>
      <c r="AO63" s="229"/>
    </row>
    <row r="64" spans="1:41" s="40" customFormat="1" x14ac:dyDescent="0.2">
      <c r="A64" s="229"/>
      <c r="B64" s="229"/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</row>
    <row r="65" s="40" customFormat="1" x14ac:dyDescent="0.2"/>
    <row r="66" s="40" customFormat="1" x14ac:dyDescent="0.2"/>
    <row r="67" s="40" customFormat="1" x14ac:dyDescent="0.2"/>
    <row r="68" s="40" customFormat="1" x14ac:dyDescent="0.2"/>
    <row r="69" s="40" customFormat="1" x14ac:dyDescent="0.2"/>
    <row r="70" s="40" customFormat="1" x14ac:dyDescent="0.2"/>
  </sheetData>
  <sheetProtection algorithmName="SHA-512" hashValue="9S2X4jwlZTdzayNdEVVpUmDRGROCUoJ0KRKdpWjNCrENR0GWMFAxs8BjF6obBIljCRMt8kKaG5YhX/NnF4o2BQ==" saltValue="hC+7wnsnAXCHdSuKi+Xv7A==" spinCount="100000" sheet="1" objects="1" scenarios="1"/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C0BA6-FC5A-864F-ABB2-B569B4F89DEA}">
  <sheetPr codeName="Sheet10"/>
  <dimension ref="A1:BS4"/>
  <sheetViews>
    <sheetView zoomScale="110" zoomScaleNormal="110" workbookViewId="0">
      <selection activeCell="D8" sqref="D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70" max="70" width="23.5" customWidth="1"/>
  </cols>
  <sheetData>
    <row r="1" spans="1:71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4" t="s">
        <v>5</v>
      </c>
      <c r="H1" s="5" t="s">
        <v>6</v>
      </c>
      <c r="I1" s="151" t="s">
        <v>201</v>
      </c>
      <c r="J1" s="152" t="s">
        <v>202</v>
      </c>
      <c r="K1" s="6" t="s">
        <v>7</v>
      </c>
      <c r="L1" s="6" t="s">
        <v>8</v>
      </c>
      <c r="M1" s="6" t="s">
        <v>9</v>
      </c>
      <c r="N1" s="6" t="s">
        <v>10</v>
      </c>
      <c r="O1" s="6" t="s">
        <v>11</v>
      </c>
      <c r="P1" s="7" t="s">
        <v>12</v>
      </c>
      <c r="Q1" s="153" t="s">
        <v>203</v>
      </c>
      <c r="R1" s="153" t="s">
        <v>204</v>
      </c>
      <c r="S1" s="153" t="s">
        <v>205</v>
      </c>
      <c r="T1" s="153" t="s">
        <v>206</v>
      </c>
      <c r="U1" s="153" t="s">
        <v>207</v>
      </c>
      <c r="V1" s="154" t="s">
        <v>208</v>
      </c>
      <c r="W1" s="8" t="s">
        <v>13</v>
      </c>
      <c r="X1" s="8" t="s">
        <v>14</v>
      </c>
      <c r="Y1" s="8" t="s">
        <v>15</v>
      </c>
      <c r="Z1" s="8" t="s">
        <v>16</v>
      </c>
      <c r="AA1" s="8" t="s">
        <v>17</v>
      </c>
      <c r="AB1" s="9" t="s">
        <v>18</v>
      </c>
      <c r="AC1" s="10" t="s">
        <v>19</v>
      </c>
      <c r="AD1" s="10" t="s">
        <v>20</v>
      </c>
      <c r="AE1" s="10" t="s">
        <v>21</v>
      </c>
      <c r="AF1" s="10" t="s">
        <v>22</v>
      </c>
      <c r="AG1" s="10" t="s">
        <v>96</v>
      </c>
      <c r="AH1" s="11" t="s">
        <v>97</v>
      </c>
      <c r="AI1" s="12" t="s">
        <v>98</v>
      </c>
      <c r="AJ1" s="12" t="s">
        <v>99</v>
      </c>
      <c r="AK1" s="12" t="s">
        <v>100</v>
      </c>
      <c r="AL1" s="12" t="s">
        <v>101</v>
      </c>
      <c r="AM1" s="12" t="s">
        <v>102</v>
      </c>
      <c r="AN1" s="13" t="s">
        <v>103</v>
      </c>
      <c r="AO1" s="14" t="s">
        <v>104</v>
      </c>
      <c r="AP1" s="14" t="s">
        <v>105</v>
      </c>
      <c r="AQ1" s="14" t="s">
        <v>56</v>
      </c>
      <c r="AR1" s="15" t="s">
        <v>57</v>
      </c>
      <c r="AS1" s="155" t="s">
        <v>209</v>
      </c>
      <c r="AT1" s="16" t="s">
        <v>106</v>
      </c>
      <c r="AU1" s="17" t="s">
        <v>107</v>
      </c>
      <c r="AV1" s="18" t="s">
        <v>25</v>
      </c>
      <c r="AW1" s="8" t="s">
        <v>26</v>
      </c>
      <c r="AX1" s="19" t="s">
        <v>27</v>
      </c>
      <c r="AY1" s="20" t="s">
        <v>28</v>
      </c>
      <c r="AZ1" s="21" t="s">
        <v>29</v>
      </c>
      <c r="BA1" s="9" t="s">
        <v>30</v>
      </c>
      <c r="BB1" s="156" t="s">
        <v>210</v>
      </c>
      <c r="BC1" s="157" t="s">
        <v>211</v>
      </c>
      <c r="BD1" s="21" t="s">
        <v>34</v>
      </c>
      <c r="BE1" s="9" t="s">
        <v>35</v>
      </c>
      <c r="BF1" s="1" t="s">
        <v>36</v>
      </c>
      <c r="BG1" s="22" t="s">
        <v>113</v>
      </c>
      <c r="BH1" s="23" t="s">
        <v>120</v>
      </c>
      <c r="BI1" s="22" t="s">
        <v>37</v>
      </c>
      <c r="BJ1" s="167" t="s">
        <v>220</v>
      </c>
      <c r="BK1" s="167" t="s">
        <v>221</v>
      </c>
      <c r="BL1" s="24" t="s">
        <v>38</v>
      </c>
      <c r="BM1" s="25" t="s">
        <v>39</v>
      </c>
      <c r="BN1" s="26" t="s">
        <v>40</v>
      </c>
      <c r="BO1" s="26" t="s">
        <v>41</v>
      </c>
      <c r="BP1" s="158" t="s">
        <v>212</v>
      </c>
      <c r="BQ1" s="25" t="s">
        <v>42</v>
      </c>
      <c r="BR1" s="167" t="s">
        <v>222</v>
      </c>
      <c r="BS1" s="168" t="s">
        <v>223</v>
      </c>
    </row>
    <row r="2" spans="1:71" s="40" customFormat="1" x14ac:dyDescent="0.2">
      <c r="A2" s="34">
        <v>1</v>
      </c>
      <c r="B2" s="35">
        <v>43563</v>
      </c>
      <c r="C2" s="35" t="s">
        <v>43</v>
      </c>
      <c r="D2" s="35" t="s">
        <v>136</v>
      </c>
      <c r="E2" s="27">
        <v>43342</v>
      </c>
      <c r="F2" s="35" t="s">
        <v>50</v>
      </c>
      <c r="G2" s="34" t="s">
        <v>130</v>
      </c>
      <c r="H2" s="34">
        <v>163.34</v>
      </c>
      <c r="I2" s="34"/>
      <c r="J2" s="34"/>
      <c r="K2" s="36" t="s">
        <v>46</v>
      </c>
      <c r="L2" s="37">
        <v>4931</v>
      </c>
      <c r="M2" s="37">
        <v>187380</v>
      </c>
      <c r="N2" s="37"/>
      <c r="O2" s="37"/>
      <c r="P2" s="37"/>
      <c r="Q2" s="37"/>
      <c r="R2" s="37"/>
      <c r="S2" s="37"/>
      <c r="T2" s="37"/>
      <c r="U2" s="37"/>
      <c r="V2" s="37"/>
      <c r="W2" s="34">
        <v>2.95</v>
      </c>
      <c r="X2" s="34">
        <v>2.69</v>
      </c>
      <c r="Y2" s="34">
        <v>2.62</v>
      </c>
      <c r="Z2" s="34"/>
      <c r="AA2" s="34"/>
      <c r="AB2" s="34"/>
      <c r="AC2" s="34">
        <v>2.95</v>
      </c>
      <c r="AD2" s="34">
        <v>2.69</v>
      </c>
      <c r="AE2" s="34">
        <v>2.62</v>
      </c>
      <c r="AF2" s="34"/>
      <c r="AG2" s="34"/>
      <c r="AH2" s="34"/>
      <c r="AI2" s="34"/>
      <c r="AJ2" s="34"/>
      <c r="AK2" s="34"/>
      <c r="AL2" s="34"/>
      <c r="AM2" s="34"/>
      <c r="AN2" s="34"/>
      <c r="AO2" s="38" t="s">
        <v>47</v>
      </c>
      <c r="AP2" s="38"/>
      <c r="AQ2" s="38">
        <v>3</v>
      </c>
      <c r="AR2" s="38">
        <v>3</v>
      </c>
      <c r="AS2" s="38"/>
      <c r="AT2" s="38">
        <v>0</v>
      </c>
      <c r="AU2" s="38">
        <v>0</v>
      </c>
      <c r="AV2" s="38">
        <v>0</v>
      </c>
      <c r="AW2" s="38">
        <v>0</v>
      </c>
      <c r="AX2" s="38">
        <v>0</v>
      </c>
      <c r="AY2" s="38">
        <v>0</v>
      </c>
      <c r="AZ2" s="38">
        <v>0</v>
      </c>
      <c r="BA2" s="38">
        <v>0</v>
      </c>
      <c r="BB2" s="38"/>
      <c r="BC2" s="38"/>
      <c r="BD2" s="38">
        <v>0</v>
      </c>
      <c r="BE2" s="38">
        <v>0</v>
      </c>
      <c r="BF2" s="38">
        <v>0</v>
      </c>
      <c r="BG2" s="38" t="s">
        <v>55</v>
      </c>
      <c r="BH2" s="38">
        <v>0</v>
      </c>
      <c r="BI2" s="38" t="s">
        <v>47</v>
      </c>
      <c r="BJ2" s="38"/>
      <c r="BK2" s="38"/>
      <c r="BL2" s="35"/>
      <c r="BM2" s="34"/>
      <c r="BN2" s="38"/>
      <c r="BO2" s="38" t="s">
        <v>48</v>
      </c>
      <c r="BP2" s="38"/>
      <c r="BQ2" s="38"/>
      <c r="BR2" s="137" t="s">
        <v>129</v>
      </c>
    </row>
    <row r="3" spans="1:71" s="40" customFormat="1" x14ac:dyDescent="0.2">
      <c r="A3" s="34">
        <v>2</v>
      </c>
      <c r="B3" s="35">
        <v>43563</v>
      </c>
      <c r="C3" s="35" t="s">
        <v>43</v>
      </c>
      <c r="D3" s="35" t="s">
        <v>136</v>
      </c>
      <c r="E3" s="27">
        <v>43498</v>
      </c>
      <c r="F3" s="35" t="s">
        <v>49</v>
      </c>
      <c r="G3" s="34" t="s">
        <v>52</v>
      </c>
      <c r="H3" s="34">
        <v>138.1</v>
      </c>
      <c r="I3" s="34"/>
      <c r="J3" s="34"/>
      <c r="K3" s="36" t="s">
        <v>46</v>
      </c>
      <c r="L3" s="37">
        <v>2465.7599999999998</v>
      </c>
      <c r="M3" s="37">
        <v>161707.24</v>
      </c>
      <c r="N3" s="37">
        <v>660329</v>
      </c>
      <c r="O3" s="37"/>
      <c r="P3" s="37"/>
      <c r="Q3" s="37"/>
      <c r="R3" s="37"/>
      <c r="S3" s="37"/>
      <c r="T3" s="37"/>
      <c r="U3" s="37"/>
      <c r="V3" s="37"/>
      <c r="W3" s="34">
        <v>2.94</v>
      </c>
      <c r="X3" s="34">
        <v>2.73</v>
      </c>
      <c r="Y3" s="34">
        <v>2.71</v>
      </c>
      <c r="Z3" s="34">
        <v>2.7</v>
      </c>
      <c r="AA3" s="34"/>
      <c r="AB3" s="34"/>
      <c r="AC3" s="34">
        <v>2.94</v>
      </c>
      <c r="AD3" s="34">
        <v>2.73</v>
      </c>
      <c r="AE3" s="34">
        <v>2.71</v>
      </c>
      <c r="AF3" s="34">
        <v>2.7</v>
      </c>
      <c r="AG3" s="34"/>
      <c r="AH3" s="34"/>
      <c r="AI3" s="34"/>
      <c r="AJ3" s="34"/>
      <c r="AK3" s="34"/>
      <c r="AL3" s="34"/>
      <c r="AM3" s="34"/>
      <c r="AN3" s="34"/>
      <c r="AO3" s="38" t="s">
        <v>47</v>
      </c>
      <c r="AP3" s="38"/>
      <c r="AQ3" s="38">
        <v>3</v>
      </c>
      <c r="AR3" s="38">
        <v>3</v>
      </c>
      <c r="AS3" s="38"/>
      <c r="AT3" s="38">
        <v>0</v>
      </c>
      <c r="AU3" s="38">
        <v>10</v>
      </c>
      <c r="AV3" s="38">
        <v>0</v>
      </c>
      <c r="AW3" s="38">
        <v>0</v>
      </c>
      <c r="AX3" s="38">
        <v>0</v>
      </c>
      <c r="AY3" s="38">
        <v>0</v>
      </c>
      <c r="AZ3" s="38">
        <v>0</v>
      </c>
      <c r="BA3" s="38">
        <v>0</v>
      </c>
      <c r="BB3" s="38"/>
      <c r="BC3" s="38"/>
      <c r="BD3" s="38">
        <v>0</v>
      </c>
      <c r="BE3" s="38">
        <v>0</v>
      </c>
      <c r="BF3" s="38">
        <v>0</v>
      </c>
      <c r="BG3" s="38" t="s">
        <v>55</v>
      </c>
      <c r="BH3" s="38">
        <v>24</v>
      </c>
      <c r="BI3" s="38" t="s">
        <v>47</v>
      </c>
      <c r="BJ3" s="38"/>
      <c r="BK3" s="38"/>
      <c r="BL3" s="35"/>
      <c r="BM3" s="34"/>
      <c r="BN3" s="38"/>
      <c r="BO3" s="38" t="s">
        <v>48</v>
      </c>
      <c r="BP3" s="38"/>
      <c r="BQ3" s="38"/>
      <c r="BR3" s="137" t="s">
        <v>134</v>
      </c>
    </row>
    <row r="4" spans="1:71" s="40" customFormat="1" x14ac:dyDescent="0.2">
      <c r="A4" s="34">
        <v>3</v>
      </c>
      <c r="B4" s="35">
        <v>43563</v>
      </c>
      <c r="C4" s="35" t="s">
        <v>43</v>
      </c>
      <c r="D4" s="35" t="s">
        <v>136</v>
      </c>
      <c r="E4" s="27">
        <v>43376</v>
      </c>
      <c r="F4" s="35" t="s">
        <v>45</v>
      </c>
      <c r="G4" s="138" t="s">
        <v>132</v>
      </c>
      <c r="H4" s="34">
        <v>147.15</v>
      </c>
      <c r="I4" s="34"/>
      <c r="J4" s="34"/>
      <c r="K4" s="36" t="s">
        <v>46</v>
      </c>
      <c r="L4" s="37">
        <v>4932</v>
      </c>
      <c r="M4" s="37">
        <v>187397</v>
      </c>
      <c r="N4" s="37"/>
      <c r="O4" s="37"/>
      <c r="P4" s="37"/>
      <c r="Q4" s="37"/>
      <c r="R4" s="37"/>
      <c r="S4" s="37"/>
      <c r="T4" s="37"/>
      <c r="U4" s="37"/>
      <c r="V4" s="37"/>
      <c r="W4" s="34">
        <v>2.75</v>
      </c>
      <c r="X4" s="34">
        <v>2.5</v>
      </c>
      <c r="Y4" s="34">
        <v>2.4500000000000002</v>
      </c>
      <c r="Z4" s="34"/>
      <c r="AA4" s="34"/>
      <c r="AB4" s="34"/>
      <c r="AC4" s="34">
        <v>2.75</v>
      </c>
      <c r="AD4" s="34">
        <v>2.5</v>
      </c>
      <c r="AE4" s="34">
        <v>2.4500000000000002</v>
      </c>
      <c r="AF4" s="34"/>
      <c r="AG4" s="34"/>
      <c r="AH4" s="34"/>
      <c r="AI4" s="34"/>
      <c r="AJ4" s="34"/>
      <c r="AK4" s="34"/>
      <c r="AL4" s="34"/>
      <c r="AM4" s="34"/>
      <c r="AN4" s="34"/>
      <c r="AO4" s="38" t="s">
        <v>47</v>
      </c>
      <c r="AP4" s="38"/>
      <c r="AQ4" s="38">
        <v>3</v>
      </c>
      <c r="AR4" s="38">
        <v>3</v>
      </c>
      <c r="AS4" s="38"/>
      <c r="AT4" s="38">
        <v>0</v>
      </c>
      <c r="AU4" s="38">
        <v>15</v>
      </c>
      <c r="AV4" s="38">
        <v>0</v>
      </c>
      <c r="AW4" s="38">
        <v>0</v>
      </c>
      <c r="AX4" s="38">
        <v>0</v>
      </c>
      <c r="AY4" s="38">
        <v>0</v>
      </c>
      <c r="AZ4" s="38">
        <v>0</v>
      </c>
      <c r="BA4" s="38">
        <v>0</v>
      </c>
      <c r="BB4" s="38"/>
      <c r="BC4" s="38"/>
      <c r="BD4" s="38">
        <v>0</v>
      </c>
      <c r="BE4" s="38">
        <v>0</v>
      </c>
      <c r="BF4" s="38">
        <v>12</v>
      </c>
      <c r="BG4" s="38" t="s">
        <v>53</v>
      </c>
      <c r="BH4" s="38">
        <v>12</v>
      </c>
      <c r="BI4" s="38" t="s">
        <v>47</v>
      </c>
      <c r="BJ4" s="38"/>
      <c r="BK4" s="38"/>
      <c r="BL4" s="35"/>
      <c r="BM4" s="34"/>
      <c r="BN4" s="38"/>
      <c r="BO4" s="38" t="s">
        <v>48</v>
      </c>
      <c r="BP4" s="38"/>
      <c r="BQ4" s="38"/>
      <c r="BR4" s="137" t="s">
        <v>133</v>
      </c>
    </row>
  </sheetData>
  <sheetProtection algorithmName="SHA-512" hashValue="lHabCDdSjsK48FLNaW4i5myMfzk5G+7jkTUlUQvmjIQ6rCGfrn/1AYIWOm1mB2cBB1Y4E3u0jEvt25uBZTbwag==" saltValue="DksIHJmrlRi5tZQtZSTBMg==" spinCount="100000" sheet="1" objects="1" scenarios="1"/>
  <hyperlinks>
    <hyperlink ref="BR4" r:id="rId1" xr:uid="{F9BCF5DD-7E30-B646-A007-84DB536662A2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566FE-7994-5040-996F-9AEBE631983A}">
  <sheetPr codeName="Sheet11"/>
  <dimension ref="A1:BE4"/>
  <sheetViews>
    <sheetView workbookViewId="0">
      <selection activeCell="D8" sqref="D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53" max="53" width="58" customWidth="1"/>
    <col min="54" max="54" width="13.83203125" customWidth="1"/>
    <col min="55" max="55" width="12.5" customWidth="1"/>
    <col min="57" max="57" width="23.5" customWidth="1"/>
  </cols>
  <sheetData>
    <row r="1" spans="1:57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4" t="s">
        <v>5</v>
      </c>
      <c r="H1" s="5" t="s">
        <v>6</v>
      </c>
      <c r="I1" s="6" t="s">
        <v>7</v>
      </c>
      <c r="J1" s="6" t="s">
        <v>8</v>
      </c>
      <c r="K1" s="6" t="s">
        <v>9</v>
      </c>
      <c r="L1" s="6" t="s">
        <v>10</v>
      </c>
      <c r="M1" s="6" t="s">
        <v>11</v>
      </c>
      <c r="N1" s="7" t="s">
        <v>12</v>
      </c>
      <c r="O1" s="8" t="s">
        <v>13</v>
      </c>
      <c r="P1" s="8" t="s">
        <v>14</v>
      </c>
      <c r="Q1" s="8" t="s">
        <v>15</v>
      </c>
      <c r="R1" s="8" t="s">
        <v>16</v>
      </c>
      <c r="S1" s="8" t="s">
        <v>17</v>
      </c>
      <c r="T1" s="9" t="s">
        <v>18</v>
      </c>
      <c r="U1" s="10" t="s">
        <v>19</v>
      </c>
      <c r="V1" s="10" t="s">
        <v>20</v>
      </c>
      <c r="W1" s="10" t="s">
        <v>21</v>
      </c>
      <c r="X1" s="10" t="s">
        <v>22</v>
      </c>
      <c r="Y1" s="10" t="s">
        <v>96</v>
      </c>
      <c r="Z1" s="11" t="s">
        <v>97</v>
      </c>
      <c r="AA1" s="12" t="s">
        <v>98</v>
      </c>
      <c r="AB1" s="12" t="s">
        <v>99</v>
      </c>
      <c r="AC1" s="12" t="s">
        <v>100</v>
      </c>
      <c r="AD1" s="12" t="s">
        <v>101</v>
      </c>
      <c r="AE1" s="12" t="s">
        <v>102</v>
      </c>
      <c r="AF1" s="13" t="s">
        <v>103</v>
      </c>
      <c r="AG1" s="14" t="s">
        <v>104</v>
      </c>
      <c r="AH1" s="14" t="s">
        <v>105</v>
      </c>
      <c r="AI1" s="14" t="s">
        <v>56</v>
      </c>
      <c r="AJ1" s="15" t="s">
        <v>57</v>
      </c>
      <c r="AK1" s="14" t="s">
        <v>58</v>
      </c>
      <c r="AL1" s="14" t="s">
        <v>59</v>
      </c>
      <c r="AM1" s="16" t="s">
        <v>106</v>
      </c>
      <c r="AN1" s="17" t="s">
        <v>107</v>
      </c>
      <c r="AO1" s="18" t="s">
        <v>25</v>
      </c>
      <c r="AP1" s="8" t="s">
        <v>26</v>
      </c>
      <c r="AQ1" s="19" t="s">
        <v>27</v>
      </c>
      <c r="AR1" s="20" t="s">
        <v>28</v>
      </c>
      <c r="AS1" s="21" t="s">
        <v>29</v>
      </c>
      <c r="AT1" s="9" t="s">
        <v>30</v>
      </c>
      <c r="AU1" s="21" t="s">
        <v>34</v>
      </c>
      <c r="AV1" s="9" t="s">
        <v>35</v>
      </c>
      <c r="AW1" s="1" t="s">
        <v>36</v>
      </c>
      <c r="AX1" s="22" t="s">
        <v>113</v>
      </c>
      <c r="AY1" s="23" t="s">
        <v>120</v>
      </c>
      <c r="AZ1" s="22" t="s">
        <v>37</v>
      </c>
      <c r="BA1" s="24" t="s">
        <v>38</v>
      </c>
      <c r="BB1" s="25" t="s">
        <v>39</v>
      </c>
      <c r="BC1" s="26" t="s">
        <v>40</v>
      </c>
      <c r="BD1" s="26" t="s">
        <v>41</v>
      </c>
      <c r="BE1" s="25" t="s">
        <v>42</v>
      </c>
    </row>
    <row r="2" spans="1:57" s="40" customFormat="1" x14ac:dyDescent="0.2">
      <c r="A2" s="34">
        <v>1</v>
      </c>
      <c r="B2" s="27">
        <v>43385</v>
      </c>
      <c r="C2" s="35" t="s">
        <v>43</v>
      </c>
      <c r="D2" s="34" t="s">
        <v>44</v>
      </c>
      <c r="E2" s="27">
        <v>43342</v>
      </c>
      <c r="F2" s="35" t="s">
        <v>50</v>
      </c>
      <c r="G2" s="34" t="s">
        <v>130</v>
      </c>
      <c r="H2" s="34">
        <v>163.34</v>
      </c>
      <c r="I2" s="36" t="s">
        <v>46</v>
      </c>
      <c r="J2" s="37">
        <v>4931</v>
      </c>
      <c r="K2" s="37">
        <v>192311</v>
      </c>
      <c r="L2" s="37"/>
      <c r="M2" s="37"/>
      <c r="N2" s="37"/>
      <c r="O2" s="34">
        <v>2.95</v>
      </c>
      <c r="P2" s="34">
        <v>2.69</v>
      </c>
      <c r="Q2" s="34">
        <v>2.62</v>
      </c>
      <c r="R2" s="34"/>
      <c r="S2" s="34"/>
      <c r="T2" s="34"/>
      <c r="U2" s="34">
        <v>2.95</v>
      </c>
      <c r="V2" s="34">
        <v>2.69</v>
      </c>
      <c r="W2" s="34">
        <v>2.62</v>
      </c>
      <c r="X2" s="34"/>
      <c r="Y2" s="34"/>
      <c r="Z2" s="34"/>
      <c r="AA2" s="34"/>
      <c r="AB2" s="34"/>
      <c r="AC2" s="34"/>
      <c r="AD2" s="34"/>
      <c r="AE2" s="34"/>
      <c r="AF2" s="34"/>
      <c r="AG2" s="38" t="s">
        <v>47</v>
      </c>
      <c r="AH2" s="38"/>
      <c r="AI2" s="38">
        <v>3</v>
      </c>
      <c r="AJ2" s="38">
        <v>3</v>
      </c>
      <c r="AK2" s="39">
        <v>0.5</v>
      </c>
      <c r="AL2" s="39">
        <v>0.5</v>
      </c>
      <c r="AM2" s="38">
        <v>0</v>
      </c>
      <c r="AN2" s="38">
        <v>0</v>
      </c>
      <c r="AO2" s="38">
        <v>0</v>
      </c>
      <c r="AP2" s="38">
        <v>0</v>
      </c>
      <c r="AQ2" s="38">
        <v>0</v>
      </c>
      <c r="AR2" s="38">
        <v>0</v>
      </c>
      <c r="AS2" s="38">
        <v>0</v>
      </c>
      <c r="AT2" s="38">
        <v>0</v>
      </c>
      <c r="AU2" s="38">
        <v>0</v>
      </c>
      <c r="AV2" s="38">
        <v>0</v>
      </c>
      <c r="AW2" s="38">
        <v>0</v>
      </c>
      <c r="AX2" s="38" t="s">
        <v>55</v>
      </c>
      <c r="AY2" s="38"/>
      <c r="AZ2" s="38" t="s">
        <v>47</v>
      </c>
      <c r="BA2" s="35"/>
      <c r="BB2" s="34"/>
      <c r="BC2" s="38"/>
      <c r="BD2" s="38" t="s">
        <v>48</v>
      </c>
      <c r="BE2" s="137" t="s">
        <v>129</v>
      </c>
    </row>
    <row r="3" spans="1:57" s="40" customFormat="1" x14ac:dyDescent="0.2">
      <c r="A3" s="34">
        <v>2</v>
      </c>
      <c r="B3" s="27">
        <v>43385</v>
      </c>
      <c r="C3" s="35" t="s">
        <v>43</v>
      </c>
      <c r="D3" s="34" t="s">
        <v>44</v>
      </c>
      <c r="E3" s="27">
        <v>43342</v>
      </c>
      <c r="F3" s="35" t="s">
        <v>49</v>
      </c>
      <c r="G3" s="34" t="s">
        <v>52</v>
      </c>
      <c r="H3" s="34">
        <v>140.19999999999999</v>
      </c>
      <c r="I3" s="36" t="s">
        <v>46</v>
      </c>
      <c r="J3" s="37">
        <v>2465.7599999999998</v>
      </c>
      <c r="K3" s="37">
        <v>164173</v>
      </c>
      <c r="L3" s="37">
        <v>822036</v>
      </c>
      <c r="M3" s="37"/>
      <c r="N3" s="37"/>
      <c r="O3" s="34">
        <v>2.94</v>
      </c>
      <c r="P3" s="34">
        <v>2.73</v>
      </c>
      <c r="Q3" s="34">
        <v>2.71</v>
      </c>
      <c r="R3" s="34">
        <v>2.7</v>
      </c>
      <c r="S3" s="34"/>
      <c r="T3" s="34"/>
      <c r="U3" s="34">
        <v>2.94</v>
      </c>
      <c r="V3" s="34">
        <v>2.73</v>
      </c>
      <c r="W3" s="34">
        <v>2.71</v>
      </c>
      <c r="X3" s="34">
        <v>2.7</v>
      </c>
      <c r="Y3" s="34"/>
      <c r="Z3" s="34"/>
      <c r="AA3" s="34"/>
      <c r="AB3" s="34"/>
      <c r="AC3" s="34"/>
      <c r="AD3" s="34"/>
      <c r="AE3" s="34"/>
      <c r="AF3" s="34"/>
      <c r="AG3" s="38" t="s">
        <v>47</v>
      </c>
      <c r="AH3" s="38"/>
      <c r="AI3" s="38">
        <v>3</v>
      </c>
      <c r="AJ3" s="38">
        <v>3</v>
      </c>
      <c r="AK3" s="39">
        <v>0.5</v>
      </c>
      <c r="AL3" s="39">
        <v>0.5</v>
      </c>
      <c r="AM3" s="38">
        <v>0</v>
      </c>
      <c r="AN3" s="38">
        <v>10</v>
      </c>
      <c r="AO3" s="38">
        <v>0</v>
      </c>
      <c r="AP3" s="38">
        <v>0</v>
      </c>
      <c r="AQ3" s="38">
        <v>0</v>
      </c>
      <c r="AR3" s="38">
        <v>0</v>
      </c>
      <c r="AS3" s="38">
        <v>0</v>
      </c>
      <c r="AT3" s="38">
        <v>0</v>
      </c>
      <c r="AU3" s="38">
        <v>0</v>
      </c>
      <c r="AV3" s="38">
        <v>0</v>
      </c>
      <c r="AW3" s="38">
        <v>24</v>
      </c>
      <c r="AX3" s="38" t="s">
        <v>53</v>
      </c>
      <c r="AY3" s="38">
        <v>24</v>
      </c>
      <c r="AZ3" s="38" t="s">
        <v>47</v>
      </c>
      <c r="BA3" s="35"/>
      <c r="BB3" s="34"/>
      <c r="BC3" s="38"/>
      <c r="BD3" s="38" t="s">
        <v>48</v>
      </c>
      <c r="BE3" s="137" t="s">
        <v>131</v>
      </c>
    </row>
    <row r="4" spans="1:57" s="40" customFormat="1" x14ac:dyDescent="0.2">
      <c r="A4" s="34">
        <v>3</v>
      </c>
      <c r="B4" s="27">
        <v>43385</v>
      </c>
      <c r="C4" s="35" t="s">
        <v>43</v>
      </c>
      <c r="D4" s="34" t="s">
        <v>44</v>
      </c>
      <c r="E4" s="27">
        <v>43376</v>
      </c>
      <c r="F4" s="35" t="s">
        <v>45</v>
      </c>
      <c r="G4" s="138" t="s">
        <v>132</v>
      </c>
      <c r="H4" s="34">
        <v>147.15</v>
      </c>
      <c r="I4" s="36" t="s">
        <v>46</v>
      </c>
      <c r="J4" s="37">
        <v>4932</v>
      </c>
      <c r="K4" s="37">
        <v>192329</v>
      </c>
      <c r="L4" s="37"/>
      <c r="M4" s="37"/>
      <c r="N4" s="37"/>
      <c r="O4" s="34">
        <v>2.75</v>
      </c>
      <c r="P4" s="34">
        <v>2.5</v>
      </c>
      <c r="Q4" s="34">
        <v>2.4500000000000002</v>
      </c>
      <c r="R4" s="34"/>
      <c r="S4" s="34"/>
      <c r="T4" s="34"/>
      <c r="U4" s="34">
        <v>2.75</v>
      </c>
      <c r="V4" s="34">
        <v>2.5</v>
      </c>
      <c r="W4" s="34">
        <v>2.4500000000000002</v>
      </c>
      <c r="X4" s="34"/>
      <c r="Y4" s="34"/>
      <c r="Z4" s="34"/>
      <c r="AA4" s="34"/>
      <c r="AB4" s="34"/>
      <c r="AC4" s="34"/>
      <c r="AD4" s="34"/>
      <c r="AE4" s="34"/>
      <c r="AF4" s="34"/>
      <c r="AG4" s="38" t="s">
        <v>47</v>
      </c>
      <c r="AH4" s="38"/>
      <c r="AI4" s="38">
        <v>3</v>
      </c>
      <c r="AJ4" s="38">
        <v>3</v>
      </c>
      <c r="AK4" s="39">
        <v>0.5</v>
      </c>
      <c r="AL4" s="39">
        <v>0.5</v>
      </c>
      <c r="AM4" s="38">
        <v>0</v>
      </c>
      <c r="AN4" s="38">
        <v>15</v>
      </c>
      <c r="AO4" s="38">
        <v>0</v>
      </c>
      <c r="AP4" s="38">
        <v>0</v>
      </c>
      <c r="AQ4" s="38">
        <v>0</v>
      </c>
      <c r="AR4" s="38">
        <v>0</v>
      </c>
      <c r="AS4" s="38">
        <v>0</v>
      </c>
      <c r="AT4" s="38">
        <v>0</v>
      </c>
      <c r="AU4" s="38">
        <v>0</v>
      </c>
      <c r="AV4" s="38">
        <v>0</v>
      </c>
      <c r="AW4" s="38">
        <v>12</v>
      </c>
      <c r="AX4" s="38" t="s">
        <v>53</v>
      </c>
      <c r="AY4" s="38">
        <v>12</v>
      </c>
      <c r="AZ4" s="38" t="s">
        <v>47</v>
      </c>
      <c r="BA4" s="35"/>
      <c r="BB4" s="34"/>
      <c r="BC4" s="38"/>
      <c r="BD4" s="38" t="s">
        <v>48</v>
      </c>
      <c r="BE4" s="137" t="s">
        <v>133</v>
      </c>
    </row>
  </sheetData>
  <sheetProtection algorithmName="SHA-512" hashValue="tiH3tVM2qnmOFu1VfbyjtO/7ce9i6XxbE/AxOZQxPX3+7ve9BFG6dQG0eGGVGURMPnHgW5WWT5ZrulN1FefEEA==" saltValue="I+F6FmM3iQMIaW9tmEHVuA==" spinCount="100000" sheet="1" objects="1" scenarios="1"/>
  <hyperlinks>
    <hyperlink ref="BE4" r:id="rId1" xr:uid="{72AEB5DA-74CF-F145-B32F-3C304466B23F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E4627-5519-D746-9327-102B5CA4015E}">
  <sheetPr codeName="Sheet12"/>
  <dimension ref="A1:BE4"/>
  <sheetViews>
    <sheetView workbookViewId="0">
      <selection activeCell="Q18" sqref="Q1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53" max="53" width="58" customWidth="1"/>
    <col min="54" max="54" width="13.83203125" customWidth="1"/>
    <col min="55" max="55" width="12.5" customWidth="1"/>
    <col min="57" max="57" width="23.5" customWidth="1"/>
  </cols>
  <sheetData>
    <row r="1" spans="1:57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4" t="s">
        <v>5</v>
      </c>
      <c r="H1" s="5" t="s">
        <v>6</v>
      </c>
      <c r="I1" s="6" t="s">
        <v>7</v>
      </c>
      <c r="J1" s="6" t="s">
        <v>8</v>
      </c>
      <c r="K1" s="6" t="s">
        <v>9</v>
      </c>
      <c r="L1" s="6" t="s">
        <v>10</v>
      </c>
      <c r="M1" s="6" t="s">
        <v>11</v>
      </c>
      <c r="N1" s="7" t="s">
        <v>12</v>
      </c>
      <c r="O1" s="8" t="s">
        <v>13</v>
      </c>
      <c r="P1" s="8" t="s">
        <v>14</v>
      </c>
      <c r="Q1" s="8" t="s">
        <v>15</v>
      </c>
      <c r="R1" s="8" t="s">
        <v>16</v>
      </c>
      <c r="S1" s="8" t="s">
        <v>17</v>
      </c>
      <c r="T1" s="9" t="s">
        <v>18</v>
      </c>
      <c r="U1" s="10" t="s">
        <v>19</v>
      </c>
      <c r="V1" s="10" t="s">
        <v>20</v>
      </c>
      <c r="W1" s="10" t="s">
        <v>21</v>
      </c>
      <c r="X1" s="10" t="s">
        <v>22</v>
      </c>
      <c r="Y1" s="10" t="s">
        <v>96</v>
      </c>
      <c r="Z1" s="11" t="s">
        <v>97</v>
      </c>
      <c r="AA1" s="12" t="s">
        <v>98</v>
      </c>
      <c r="AB1" s="12" t="s">
        <v>99</v>
      </c>
      <c r="AC1" s="12" t="s">
        <v>100</v>
      </c>
      <c r="AD1" s="12" t="s">
        <v>101</v>
      </c>
      <c r="AE1" s="12" t="s">
        <v>102</v>
      </c>
      <c r="AF1" s="13" t="s">
        <v>103</v>
      </c>
      <c r="AG1" s="14" t="s">
        <v>104</v>
      </c>
      <c r="AH1" s="14" t="s">
        <v>105</v>
      </c>
      <c r="AI1" s="14" t="s">
        <v>56</v>
      </c>
      <c r="AJ1" s="15" t="s">
        <v>57</v>
      </c>
      <c r="AK1" s="14" t="s">
        <v>58</v>
      </c>
      <c r="AL1" s="14" t="s">
        <v>59</v>
      </c>
      <c r="AM1" s="16" t="s">
        <v>106</v>
      </c>
      <c r="AN1" s="17" t="s">
        <v>107</v>
      </c>
      <c r="AO1" s="18" t="s">
        <v>25</v>
      </c>
      <c r="AP1" s="8" t="s">
        <v>26</v>
      </c>
      <c r="AQ1" s="19" t="s">
        <v>27</v>
      </c>
      <c r="AR1" s="20" t="s">
        <v>28</v>
      </c>
      <c r="AS1" s="21" t="s">
        <v>29</v>
      </c>
      <c r="AT1" s="9" t="s">
        <v>30</v>
      </c>
      <c r="AU1" s="21" t="s">
        <v>34</v>
      </c>
      <c r="AV1" s="9" t="s">
        <v>35</v>
      </c>
      <c r="AW1" s="1" t="s">
        <v>36</v>
      </c>
      <c r="AX1" s="22" t="s">
        <v>113</v>
      </c>
      <c r="AY1" s="23" t="s">
        <v>120</v>
      </c>
      <c r="AZ1" s="22" t="s">
        <v>37</v>
      </c>
      <c r="BA1" s="24" t="s">
        <v>38</v>
      </c>
      <c r="BB1" s="25" t="s">
        <v>39</v>
      </c>
      <c r="BC1" s="26" t="s">
        <v>40</v>
      </c>
      <c r="BD1" s="26" t="s">
        <v>41</v>
      </c>
      <c r="BE1" s="25" t="s">
        <v>42</v>
      </c>
    </row>
    <row r="2" spans="1:57" s="40" customFormat="1" x14ac:dyDescent="0.2">
      <c r="A2" s="34">
        <v>1</v>
      </c>
      <c r="B2" s="27">
        <v>43202</v>
      </c>
      <c r="C2" s="35" t="s">
        <v>43</v>
      </c>
      <c r="D2" s="34" t="s">
        <v>44</v>
      </c>
      <c r="E2" s="27">
        <v>42917</v>
      </c>
      <c r="F2" s="35" t="s">
        <v>50</v>
      </c>
      <c r="G2" s="34" t="s">
        <v>54</v>
      </c>
      <c r="H2" s="34">
        <v>152.61000000000001</v>
      </c>
      <c r="I2" s="36" t="s">
        <v>46</v>
      </c>
      <c r="J2" s="37">
        <v>4931</v>
      </c>
      <c r="K2" s="37">
        <v>187380</v>
      </c>
      <c r="L2" s="37"/>
      <c r="M2" s="37"/>
      <c r="N2" s="37"/>
      <c r="O2" s="34">
        <v>2.7629999999999999</v>
      </c>
      <c r="P2" s="34">
        <v>2.5499999999999998</v>
      </c>
      <c r="Q2" s="34">
        <v>2.4950000000000001</v>
      </c>
      <c r="R2" s="34"/>
      <c r="S2" s="34"/>
      <c r="T2" s="34"/>
      <c r="U2" s="34">
        <v>2.7629999999999999</v>
      </c>
      <c r="V2" s="34">
        <v>2.5499999999999998</v>
      </c>
      <c r="W2" s="34">
        <v>2.4950000000000001</v>
      </c>
      <c r="X2" s="34"/>
      <c r="Y2" s="34"/>
      <c r="Z2" s="34"/>
      <c r="AA2" s="34"/>
      <c r="AB2" s="34"/>
      <c r="AC2" s="34"/>
      <c r="AD2" s="34"/>
      <c r="AE2" s="34"/>
      <c r="AF2" s="34"/>
      <c r="AG2" s="38" t="s">
        <v>47</v>
      </c>
      <c r="AH2" s="38"/>
      <c r="AI2" s="38">
        <v>3</v>
      </c>
      <c r="AJ2" s="38">
        <v>3</v>
      </c>
      <c r="AK2" s="39">
        <v>0.5</v>
      </c>
      <c r="AL2" s="39">
        <v>0.5</v>
      </c>
      <c r="AM2" s="38">
        <v>0</v>
      </c>
      <c r="AN2" s="38">
        <v>0</v>
      </c>
      <c r="AO2" s="38">
        <v>0</v>
      </c>
      <c r="AP2" s="38">
        <v>0</v>
      </c>
      <c r="AQ2" s="38">
        <v>0</v>
      </c>
      <c r="AR2" s="38">
        <v>0</v>
      </c>
      <c r="AS2" s="38">
        <v>0</v>
      </c>
      <c r="AT2" s="38">
        <v>0</v>
      </c>
      <c r="AU2" s="38">
        <v>0</v>
      </c>
      <c r="AV2" s="38">
        <v>0</v>
      </c>
      <c r="AW2" s="38">
        <v>0</v>
      </c>
      <c r="AX2" s="38" t="s">
        <v>55</v>
      </c>
      <c r="AY2" s="38"/>
      <c r="AZ2" s="38" t="s">
        <v>47</v>
      </c>
      <c r="BA2" s="35"/>
      <c r="BB2" s="34"/>
      <c r="BC2" s="38"/>
      <c r="BD2" s="38" t="s">
        <v>48</v>
      </c>
      <c r="BE2" s="35"/>
    </row>
    <row r="3" spans="1:57" s="40" customFormat="1" x14ac:dyDescent="0.2">
      <c r="A3" s="34">
        <v>2</v>
      </c>
      <c r="B3" s="27">
        <v>43202</v>
      </c>
      <c r="C3" s="35" t="s">
        <v>43</v>
      </c>
      <c r="D3" s="34" t="s">
        <v>44</v>
      </c>
      <c r="E3" s="27">
        <v>43129</v>
      </c>
      <c r="F3" s="35" t="s">
        <v>49</v>
      </c>
      <c r="G3" s="34" t="s">
        <v>52</v>
      </c>
      <c r="H3" s="34">
        <v>138.1</v>
      </c>
      <c r="I3" s="36" t="s">
        <v>46</v>
      </c>
      <c r="J3" s="37">
        <v>2465.7599999999998</v>
      </c>
      <c r="K3" s="37">
        <v>164712.36000000002</v>
      </c>
      <c r="L3" s="37">
        <v>822575.34</v>
      </c>
      <c r="M3" s="37"/>
      <c r="N3" s="37"/>
      <c r="O3" s="34">
        <v>2.94</v>
      </c>
      <c r="P3" s="34">
        <v>2.73</v>
      </c>
      <c r="Q3" s="34">
        <v>2.71</v>
      </c>
      <c r="R3" s="34">
        <v>2.7</v>
      </c>
      <c r="S3" s="34"/>
      <c r="T3" s="34"/>
      <c r="U3" s="34">
        <v>2.94</v>
      </c>
      <c r="V3" s="34">
        <v>2.73</v>
      </c>
      <c r="W3" s="34">
        <v>2.71</v>
      </c>
      <c r="X3" s="34">
        <v>2.7</v>
      </c>
      <c r="Y3" s="34"/>
      <c r="Z3" s="34"/>
      <c r="AA3" s="34"/>
      <c r="AB3" s="34"/>
      <c r="AC3" s="34"/>
      <c r="AD3" s="34"/>
      <c r="AE3" s="34"/>
      <c r="AF3" s="34"/>
      <c r="AG3" s="38" t="s">
        <v>47</v>
      </c>
      <c r="AH3" s="38"/>
      <c r="AI3" s="38">
        <v>3</v>
      </c>
      <c r="AJ3" s="38">
        <v>3</v>
      </c>
      <c r="AK3" s="39">
        <v>0.5</v>
      </c>
      <c r="AL3" s="39">
        <v>0.5</v>
      </c>
      <c r="AM3" s="38">
        <v>0</v>
      </c>
      <c r="AN3" s="38">
        <v>10</v>
      </c>
      <c r="AO3" s="38">
        <v>0</v>
      </c>
      <c r="AP3" s="38">
        <v>0</v>
      </c>
      <c r="AQ3" s="38">
        <v>0</v>
      </c>
      <c r="AR3" s="38">
        <v>0</v>
      </c>
      <c r="AS3" s="38">
        <v>0</v>
      </c>
      <c r="AT3" s="38">
        <v>0</v>
      </c>
      <c r="AU3" s="38">
        <v>0</v>
      </c>
      <c r="AV3" s="38">
        <v>0</v>
      </c>
      <c r="AW3" s="38">
        <v>24</v>
      </c>
      <c r="AX3" s="38" t="s">
        <v>53</v>
      </c>
      <c r="AY3" s="38">
        <v>24</v>
      </c>
      <c r="AZ3" s="38" t="s">
        <v>47</v>
      </c>
      <c r="BA3" s="35"/>
      <c r="BB3" s="34"/>
      <c r="BC3" s="38"/>
      <c r="BD3" s="38" t="s">
        <v>48</v>
      </c>
      <c r="BE3" s="35"/>
    </row>
    <row r="4" spans="1:57" s="40" customFormat="1" x14ac:dyDescent="0.2">
      <c r="A4" s="34">
        <v>3</v>
      </c>
      <c r="B4" s="27">
        <v>43202</v>
      </c>
      <c r="C4" s="35" t="s">
        <v>43</v>
      </c>
      <c r="D4" s="34" t="s">
        <v>44</v>
      </c>
      <c r="E4" s="27">
        <v>42931</v>
      </c>
      <c r="F4" s="35" t="s">
        <v>45</v>
      </c>
      <c r="G4" s="34" t="s">
        <v>51</v>
      </c>
      <c r="H4" s="34">
        <v>150</v>
      </c>
      <c r="I4" s="36" t="s">
        <v>46</v>
      </c>
      <c r="J4" s="37">
        <v>4931</v>
      </c>
      <c r="K4" s="37">
        <v>187380</v>
      </c>
      <c r="L4" s="37"/>
      <c r="M4" s="37"/>
      <c r="N4" s="37"/>
      <c r="O4" s="34">
        <v>2.8</v>
      </c>
      <c r="P4" s="34">
        <v>2.5499999999999998</v>
      </c>
      <c r="Q4" s="34">
        <v>2.4950000000000001</v>
      </c>
      <c r="R4" s="34"/>
      <c r="S4" s="34"/>
      <c r="T4" s="34"/>
      <c r="U4" s="34">
        <v>2.8</v>
      </c>
      <c r="V4" s="34">
        <v>2.5499999999999998</v>
      </c>
      <c r="W4" s="34">
        <v>2.4950000000000001</v>
      </c>
      <c r="X4" s="34"/>
      <c r="Y4" s="34"/>
      <c r="Z4" s="34"/>
      <c r="AA4" s="34"/>
      <c r="AB4" s="34"/>
      <c r="AC4" s="34"/>
      <c r="AD4" s="34"/>
      <c r="AE4" s="34"/>
      <c r="AF4" s="34"/>
      <c r="AG4" s="38" t="s">
        <v>47</v>
      </c>
      <c r="AH4" s="38"/>
      <c r="AI4" s="38">
        <v>3</v>
      </c>
      <c r="AJ4" s="38">
        <v>3</v>
      </c>
      <c r="AK4" s="39">
        <v>0.5</v>
      </c>
      <c r="AL4" s="39">
        <v>0.5</v>
      </c>
      <c r="AM4" s="38">
        <v>0</v>
      </c>
      <c r="AN4" s="38">
        <v>15</v>
      </c>
      <c r="AO4" s="38">
        <v>0</v>
      </c>
      <c r="AP4" s="38">
        <v>0</v>
      </c>
      <c r="AQ4" s="38">
        <v>0</v>
      </c>
      <c r="AR4" s="38">
        <v>0</v>
      </c>
      <c r="AS4" s="38">
        <v>0</v>
      </c>
      <c r="AT4" s="38">
        <v>0</v>
      </c>
      <c r="AU4" s="38">
        <v>0</v>
      </c>
      <c r="AV4" s="38">
        <v>0</v>
      </c>
      <c r="AW4" s="38">
        <v>12</v>
      </c>
      <c r="AX4" s="38" t="s">
        <v>53</v>
      </c>
      <c r="AY4" s="38">
        <v>12</v>
      </c>
      <c r="AZ4" s="38" t="s">
        <v>47</v>
      </c>
      <c r="BA4" s="35"/>
      <c r="BB4" s="34"/>
      <c r="BC4" s="38"/>
      <c r="BD4" s="38" t="s">
        <v>48</v>
      </c>
      <c r="BE4" s="35"/>
    </row>
  </sheetData>
  <sheetProtection algorithmName="SHA-512" hashValue="ndhctTH8gzzaDJ/p8VbOdmf/ojjnOYgau5VSJN95whrfOK2NB4elUHff/mx3ZNJQQM0kbpRHiyWLvscH5fyR7Q==" saltValue="lEzWGeVJjpUvqYJABQEtLQ==" spinCount="100000" sheet="1" objects="1" scenarios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4"/>
  <sheetViews>
    <sheetView workbookViewId="0">
      <selection activeCell="Q18" sqref="Q1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53" max="53" width="58" customWidth="1"/>
    <col min="54" max="54" width="13.83203125" customWidth="1"/>
    <col min="55" max="55" width="12.5" customWidth="1"/>
    <col min="57" max="57" width="23.5" customWidth="1"/>
  </cols>
  <sheetData>
    <row r="1" spans="1:57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4" t="s">
        <v>5</v>
      </c>
      <c r="H1" s="5" t="s">
        <v>6</v>
      </c>
      <c r="I1" s="6" t="s">
        <v>7</v>
      </c>
      <c r="J1" s="6" t="s">
        <v>8</v>
      </c>
      <c r="K1" s="6" t="s">
        <v>9</v>
      </c>
      <c r="L1" s="6" t="s">
        <v>10</v>
      </c>
      <c r="M1" s="6" t="s">
        <v>11</v>
      </c>
      <c r="N1" s="7" t="s">
        <v>12</v>
      </c>
      <c r="O1" s="8" t="s">
        <v>13</v>
      </c>
      <c r="P1" s="8" t="s">
        <v>14</v>
      </c>
      <c r="Q1" s="8" t="s">
        <v>15</v>
      </c>
      <c r="R1" s="8" t="s">
        <v>16</v>
      </c>
      <c r="S1" s="8" t="s">
        <v>17</v>
      </c>
      <c r="T1" s="9" t="s">
        <v>18</v>
      </c>
      <c r="U1" s="10" t="s">
        <v>19</v>
      </c>
      <c r="V1" s="10" t="s">
        <v>20</v>
      </c>
      <c r="W1" s="10" t="s">
        <v>21</v>
      </c>
      <c r="X1" s="10" t="s">
        <v>22</v>
      </c>
      <c r="Y1" s="10" t="s">
        <v>96</v>
      </c>
      <c r="Z1" s="11" t="s">
        <v>97</v>
      </c>
      <c r="AA1" s="12" t="s">
        <v>98</v>
      </c>
      <c r="AB1" s="12" t="s">
        <v>99</v>
      </c>
      <c r="AC1" s="12" t="s">
        <v>100</v>
      </c>
      <c r="AD1" s="12" t="s">
        <v>101</v>
      </c>
      <c r="AE1" s="12" t="s">
        <v>102</v>
      </c>
      <c r="AF1" s="13" t="s">
        <v>103</v>
      </c>
      <c r="AG1" s="14" t="s">
        <v>104</v>
      </c>
      <c r="AH1" s="14" t="s">
        <v>105</v>
      </c>
      <c r="AI1" s="14" t="s">
        <v>56</v>
      </c>
      <c r="AJ1" s="15" t="s">
        <v>57</v>
      </c>
      <c r="AK1" s="14" t="s">
        <v>58</v>
      </c>
      <c r="AL1" s="14" t="s">
        <v>59</v>
      </c>
      <c r="AM1" s="16" t="s">
        <v>106</v>
      </c>
      <c r="AN1" s="17" t="s">
        <v>107</v>
      </c>
      <c r="AO1" s="18" t="s">
        <v>25</v>
      </c>
      <c r="AP1" s="8" t="s">
        <v>26</v>
      </c>
      <c r="AQ1" s="19" t="s">
        <v>27</v>
      </c>
      <c r="AR1" s="20" t="s">
        <v>28</v>
      </c>
      <c r="AS1" s="21" t="s">
        <v>29</v>
      </c>
      <c r="AT1" s="9" t="s">
        <v>30</v>
      </c>
      <c r="AU1" s="21" t="s">
        <v>34</v>
      </c>
      <c r="AV1" s="9" t="s">
        <v>35</v>
      </c>
      <c r="AW1" s="1" t="s">
        <v>36</v>
      </c>
      <c r="AX1" s="22" t="s">
        <v>113</v>
      </c>
      <c r="AY1" s="23" t="s">
        <v>120</v>
      </c>
      <c r="AZ1" s="22" t="s">
        <v>37</v>
      </c>
      <c r="BA1" s="24" t="s">
        <v>38</v>
      </c>
      <c r="BB1" s="25" t="s">
        <v>39</v>
      </c>
      <c r="BC1" s="26" t="s">
        <v>40</v>
      </c>
      <c r="BD1" s="26" t="s">
        <v>41</v>
      </c>
      <c r="BE1" s="25" t="s">
        <v>42</v>
      </c>
    </row>
    <row r="2" spans="1:57" s="40" customFormat="1" x14ac:dyDescent="0.2">
      <c r="A2" s="34">
        <v>1</v>
      </c>
      <c r="B2" s="27">
        <v>43012</v>
      </c>
      <c r="C2" s="35" t="s">
        <v>122</v>
      </c>
      <c r="D2" s="34" t="s">
        <v>123</v>
      </c>
      <c r="E2" s="27">
        <v>42917</v>
      </c>
      <c r="F2" s="35" t="s">
        <v>124</v>
      </c>
      <c r="G2" s="34" t="s">
        <v>54</v>
      </c>
      <c r="H2" s="34">
        <v>152.61000000000001</v>
      </c>
      <c r="I2" s="36" t="s">
        <v>125</v>
      </c>
      <c r="J2" s="37">
        <v>4931</v>
      </c>
      <c r="K2" s="37">
        <v>187380</v>
      </c>
      <c r="L2" s="37"/>
      <c r="M2" s="37"/>
      <c r="N2" s="37"/>
      <c r="O2" s="34">
        <v>2.7629999999999999</v>
      </c>
      <c r="P2" s="34">
        <v>2.5499999999999998</v>
      </c>
      <c r="Q2" s="34">
        <v>2.4950000000000001</v>
      </c>
      <c r="R2" s="34"/>
      <c r="S2" s="34"/>
      <c r="T2" s="34"/>
      <c r="U2" s="34">
        <v>2.7629999999999999</v>
      </c>
      <c r="V2" s="34">
        <v>2.5499999999999998</v>
      </c>
      <c r="W2" s="34">
        <v>2.4950000000000001</v>
      </c>
      <c r="X2" s="34"/>
      <c r="Y2" s="34"/>
      <c r="Z2" s="34"/>
      <c r="AA2" s="34"/>
      <c r="AB2" s="34"/>
      <c r="AC2" s="34"/>
      <c r="AD2" s="34"/>
      <c r="AE2" s="34"/>
      <c r="AF2" s="34"/>
      <c r="AG2" s="38" t="s">
        <v>126</v>
      </c>
      <c r="AH2" s="38"/>
      <c r="AI2" s="38">
        <v>3</v>
      </c>
      <c r="AJ2" s="38">
        <v>3</v>
      </c>
      <c r="AK2" s="39">
        <v>0.5</v>
      </c>
      <c r="AL2" s="39">
        <v>0.5</v>
      </c>
      <c r="AM2" s="38">
        <v>0</v>
      </c>
      <c r="AN2" s="38">
        <v>0</v>
      </c>
      <c r="AO2" s="38">
        <v>0</v>
      </c>
      <c r="AP2" s="38">
        <v>0</v>
      </c>
      <c r="AQ2" s="38">
        <v>0</v>
      </c>
      <c r="AR2" s="38">
        <v>0</v>
      </c>
      <c r="AS2" s="38">
        <v>0</v>
      </c>
      <c r="AT2" s="38">
        <v>0</v>
      </c>
      <c r="AU2" s="38">
        <v>0</v>
      </c>
      <c r="AV2" s="38">
        <v>0</v>
      </c>
      <c r="AW2" s="38">
        <v>0</v>
      </c>
      <c r="AX2" s="38" t="s">
        <v>55</v>
      </c>
      <c r="AY2" s="38"/>
      <c r="AZ2" s="38" t="s">
        <v>126</v>
      </c>
      <c r="BA2" s="35"/>
      <c r="BB2" s="34"/>
      <c r="BC2" s="38"/>
      <c r="BD2" s="38" t="s">
        <v>127</v>
      </c>
      <c r="BE2" s="35"/>
    </row>
    <row r="3" spans="1:57" s="40" customFormat="1" x14ac:dyDescent="0.2">
      <c r="A3" s="34">
        <v>2</v>
      </c>
      <c r="B3" s="27">
        <v>43012</v>
      </c>
      <c r="C3" s="35" t="s">
        <v>122</v>
      </c>
      <c r="D3" s="34" t="s">
        <v>123</v>
      </c>
      <c r="E3" s="27">
        <v>42947</v>
      </c>
      <c r="F3" s="35" t="s">
        <v>49</v>
      </c>
      <c r="G3" s="34" t="s">
        <v>52</v>
      </c>
      <c r="H3" s="34">
        <v>138.1</v>
      </c>
      <c r="I3" s="36" t="s">
        <v>125</v>
      </c>
      <c r="J3" s="37">
        <v>2465.7599999999998</v>
      </c>
      <c r="K3" s="37">
        <v>164712.36000000002</v>
      </c>
      <c r="L3" s="37">
        <v>822575.34</v>
      </c>
      <c r="M3" s="37"/>
      <c r="N3" s="37"/>
      <c r="O3" s="34">
        <v>2.94</v>
      </c>
      <c r="P3" s="34">
        <v>2.73</v>
      </c>
      <c r="Q3" s="34">
        <v>2.71</v>
      </c>
      <c r="R3" s="34">
        <v>2.7</v>
      </c>
      <c r="S3" s="34"/>
      <c r="T3" s="34"/>
      <c r="U3" s="34">
        <v>2.94</v>
      </c>
      <c r="V3" s="34">
        <v>2.73</v>
      </c>
      <c r="W3" s="34">
        <v>2.71</v>
      </c>
      <c r="X3" s="34">
        <v>2.7</v>
      </c>
      <c r="Y3" s="34"/>
      <c r="Z3" s="34"/>
      <c r="AA3" s="34"/>
      <c r="AB3" s="34"/>
      <c r="AC3" s="34"/>
      <c r="AD3" s="34"/>
      <c r="AE3" s="34"/>
      <c r="AF3" s="34"/>
      <c r="AG3" s="38" t="s">
        <v>126</v>
      </c>
      <c r="AH3" s="38"/>
      <c r="AI3" s="38">
        <v>3</v>
      </c>
      <c r="AJ3" s="38">
        <v>3</v>
      </c>
      <c r="AK3" s="39">
        <v>0.5</v>
      </c>
      <c r="AL3" s="39">
        <v>0.5</v>
      </c>
      <c r="AM3" s="38">
        <v>0</v>
      </c>
      <c r="AN3" s="38">
        <v>10</v>
      </c>
      <c r="AO3" s="38">
        <v>0</v>
      </c>
      <c r="AP3" s="38">
        <v>0</v>
      </c>
      <c r="AQ3" s="38">
        <v>0</v>
      </c>
      <c r="AR3" s="38">
        <v>0</v>
      </c>
      <c r="AS3" s="38">
        <v>0</v>
      </c>
      <c r="AT3" s="38">
        <v>0</v>
      </c>
      <c r="AU3" s="38">
        <v>0</v>
      </c>
      <c r="AV3" s="38">
        <v>0</v>
      </c>
      <c r="AW3" s="38">
        <v>24</v>
      </c>
      <c r="AX3" s="38" t="s">
        <v>53</v>
      </c>
      <c r="AY3" s="38">
        <v>24</v>
      </c>
      <c r="AZ3" s="38" t="s">
        <v>126</v>
      </c>
      <c r="BA3" s="35"/>
      <c r="BB3" s="34"/>
      <c r="BC3" s="38"/>
      <c r="BD3" s="38" t="s">
        <v>127</v>
      </c>
      <c r="BE3" s="35"/>
    </row>
    <row r="4" spans="1:57" s="40" customFormat="1" x14ac:dyDescent="0.2">
      <c r="A4" s="34">
        <v>3</v>
      </c>
      <c r="B4" s="27">
        <v>43012</v>
      </c>
      <c r="C4" s="35" t="s">
        <v>122</v>
      </c>
      <c r="D4" s="34" t="s">
        <v>123</v>
      </c>
      <c r="E4" s="27">
        <v>42931</v>
      </c>
      <c r="F4" s="35" t="s">
        <v>128</v>
      </c>
      <c r="G4" s="34" t="s">
        <v>51</v>
      </c>
      <c r="H4" s="34">
        <v>150</v>
      </c>
      <c r="I4" s="36" t="s">
        <v>125</v>
      </c>
      <c r="J4" s="37">
        <v>4931</v>
      </c>
      <c r="K4" s="37">
        <v>187380</v>
      </c>
      <c r="L4" s="37"/>
      <c r="M4" s="37"/>
      <c r="N4" s="37"/>
      <c r="O4" s="34">
        <v>2.8</v>
      </c>
      <c r="P4" s="34">
        <v>2.5499999999999998</v>
      </c>
      <c r="Q4" s="34">
        <v>2.4950000000000001</v>
      </c>
      <c r="R4" s="34"/>
      <c r="S4" s="34"/>
      <c r="T4" s="34"/>
      <c r="U4" s="34">
        <v>2.8</v>
      </c>
      <c r="V4" s="34">
        <v>2.5499999999999998</v>
      </c>
      <c r="W4" s="34">
        <v>2.4950000000000001</v>
      </c>
      <c r="X4" s="34"/>
      <c r="Y4" s="34"/>
      <c r="Z4" s="34"/>
      <c r="AA4" s="34"/>
      <c r="AB4" s="34"/>
      <c r="AC4" s="34"/>
      <c r="AD4" s="34"/>
      <c r="AE4" s="34"/>
      <c r="AF4" s="34"/>
      <c r="AG4" s="38" t="s">
        <v>126</v>
      </c>
      <c r="AH4" s="38"/>
      <c r="AI4" s="38">
        <v>3</v>
      </c>
      <c r="AJ4" s="38">
        <v>3</v>
      </c>
      <c r="AK4" s="39">
        <v>0.5</v>
      </c>
      <c r="AL4" s="39">
        <v>0.5</v>
      </c>
      <c r="AM4" s="38">
        <v>0</v>
      </c>
      <c r="AN4" s="38">
        <v>15</v>
      </c>
      <c r="AO4" s="38">
        <v>0</v>
      </c>
      <c r="AP4" s="38">
        <v>0</v>
      </c>
      <c r="AQ4" s="38">
        <v>0</v>
      </c>
      <c r="AR4" s="38">
        <v>0</v>
      </c>
      <c r="AS4" s="38">
        <v>0</v>
      </c>
      <c r="AT4" s="38">
        <v>0</v>
      </c>
      <c r="AU4" s="38">
        <v>0</v>
      </c>
      <c r="AV4" s="38">
        <v>0</v>
      </c>
      <c r="AW4" s="38">
        <v>12</v>
      </c>
      <c r="AX4" s="38" t="s">
        <v>53</v>
      </c>
      <c r="AY4" s="38">
        <v>12</v>
      </c>
      <c r="AZ4" s="38" t="s">
        <v>126</v>
      </c>
      <c r="BA4" s="35"/>
      <c r="BB4" s="34"/>
      <c r="BC4" s="38"/>
      <c r="BD4" s="38" t="s">
        <v>127</v>
      </c>
      <c r="BE4" s="35"/>
    </row>
  </sheetData>
  <sheetProtection algorithmName="SHA-512" hashValue="BtN5H5VBhyQGqPeWr+JRNj86aFf4t1Fmb7sPvTAddnwkIlDhn4pJy/Iegt5f83Fdsytno2alXT96rlaB7MDWuw==" saltValue="HAnmgpGnGj2ZNCQS84YPgw==" spinCount="100000" sheet="1" objects="1" scenarios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4"/>
  <sheetViews>
    <sheetView workbookViewId="0">
      <selection activeCell="M20" sqref="M20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53" max="53" width="58" customWidth="1"/>
    <col min="54" max="54" width="13.83203125" customWidth="1"/>
    <col min="55" max="55" width="12.5" customWidth="1"/>
    <col min="57" max="57" width="23.5" customWidth="1"/>
  </cols>
  <sheetData>
    <row r="1" spans="1:57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4" t="s">
        <v>5</v>
      </c>
      <c r="H1" s="5" t="s">
        <v>6</v>
      </c>
      <c r="I1" s="6" t="s">
        <v>7</v>
      </c>
      <c r="J1" s="6" t="s">
        <v>8</v>
      </c>
      <c r="K1" s="6" t="s">
        <v>9</v>
      </c>
      <c r="L1" s="6" t="s">
        <v>10</v>
      </c>
      <c r="M1" s="6" t="s">
        <v>11</v>
      </c>
      <c r="N1" s="7" t="s">
        <v>12</v>
      </c>
      <c r="O1" s="8" t="s">
        <v>13</v>
      </c>
      <c r="P1" s="8" t="s">
        <v>14</v>
      </c>
      <c r="Q1" s="8" t="s">
        <v>15</v>
      </c>
      <c r="R1" s="8" t="s">
        <v>16</v>
      </c>
      <c r="S1" s="8" t="s">
        <v>17</v>
      </c>
      <c r="T1" s="9" t="s">
        <v>18</v>
      </c>
      <c r="U1" s="10" t="s">
        <v>19</v>
      </c>
      <c r="V1" s="10" t="s">
        <v>20</v>
      </c>
      <c r="W1" s="10" t="s">
        <v>21</v>
      </c>
      <c r="X1" s="10" t="s">
        <v>22</v>
      </c>
      <c r="Y1" s="10" t="s">
        <v>96</v>
      </c>
      <c r="Z1" s="11" t="s">
        <v>97</v>
      </c>
      <c r="AA1" s="12" t="s">
        <v>98</v>
      </c>
      <c r="AB1" s="12" t="s">
        <v>99</v>
      </c>
      <c r="AC1" s="12" t="s">
        <v>100</v>
      </c>
      <c r="AD1" s="12" t="s">
        <v>101</v>
      </c>
      <c r="AE1" s="12" t="s">
        <v>102</v>
      </c>
      <c r="AF1" s="13" t="s">
        <v>103</v>
      </c>
      <c r="AG1" s="14" t="s">
        <v>104</v>
      </c>
      <c r="AH1" s="14" t="s">
        <v>105</v>
      </c>
      <c r="AI1" s="14" t="s">
        <v>56</v>
      </c>
      <c r="AJ1" s="15" t="s">
        <v>57</v>
      </c>
      <c r="AK1" s="14" t="s">
        <v>58</v>
      </c>
      <c r="AL1" s="14" t="s">
        <v>59</v>
      </c>
      <c r="AM1" s="16" t="s">
        <v>106</v>
      </c>
      <c r="AN1" s="17" t="s">
        <v>107</v>
      </c>
      <c r="AO1" s="18" t="s">
        <v>25</v>
      </c>
      <c r="AP1" s="8" t="s">
        <v>26</v>
      </c>
      <c r="AQ1" s="19" t="s">
        <v>27</v>
      </c>
      <c r="AR1" s="20" t="s">
        <v>28</v>
      </c>
      <c r="AS1" s="21" t="s">
        <v>29</v>
      </c>
      <c r="AT1" s="9" t="s">
        <v>30</v>
      </c>
      <c r="AU1" s="21" t="s">
        <v>34</v>
      </c>
      <c r="AV1" s="9" t="s">
        <v>35</v>
      </c>
      <c r="AW1" s="1" t="s">
        <v>36</v>
      </c>
      <c r="AX1" s="22" t="s">
        <v>113</v>
      </c>
      <c r="AY1" s="23" t="s">
        <v>120</v>
      </c>
      <c r="AZ1" s="22" t="s">
        <v>37</v>
      </c>
      <c r="BA1" s="24" t="s">
        <v>38</v>
      </c>
      <c r="BB1" s="25" t="s">
        <v>39</v>
      </c>
      <c r="BC1" s="26" t="s">
        <v>40</v>
      </c>
      <c r="BD1" s="26" t="s">
        <v>41</v>
      </c>
      <c r="BE1" s="25" t="s">
        <v>42</v>
      </c>
    </row>
    <row r="2" spans="1:57" s="40" customFormat="1" x14ac:dyDescent="0.2">
      <c r="A2" s="34">
        <v>1</v>
      </c>
      <c r="B2" s="27">
        <v>42843</v>
      </c>
      <c r="C2" s="35" t="s">
        <v>43</v>
      </c>
      <c r="D2" s="34" t="s">
        <v>44</v>
      </c>
      <c r="E2" s="27">
        <v>42584</v>
      </c>
      <c r="F2" s="35" t="s">
        <v>50</v>
      </c>
      <c r="G2" s="34" t="s">
        <v>54</v>
      </c>
      <c r="H2" s="34">
        <v>137.38999999999999</v>
      </c>
      <c r="I2" s="36" t="s">
        <v>46</v>
      </c>
      <c r="J2" s="37">
        <v>4931</v>
      </c>
      <c r="K2" s="37">
        <v>187380</v>
      </c>
      <c r="L2" s="37"/>
      <c r="M2" s="37"/>
      <c r="N2" s="37"/>
      <c r="O2" s="34">
        <v>2.383</v>
      </c>
      <c r="P2" s="34">
        <v>2.1800000000000002</v>
      </c>
      <c r="Q2" s="34">
        <v>2.141</v>
      </c>
      <c r="R2" s="34"/>
      <c r="S2" s="34"/>
      <c r="T2" s="34"/>
      <c r="U2" s="34">
        <v>2.383</v>
      </c>
      <c r="V2" s="34">
        <v>2.1800000000000002</v>
      </c>
      <c r="W2" s="34">
        <v>2.141</v>
      </c>
      <c r="X2" s="34"/>
      <c r="Y2" s="34"/>
      <c r="Z2" s="34"/>
      <c r="AA2" s="34"/>
      <c r="AB2" s="34"/>
      <c r="AC2" s="34"/>
      <c r="AD2" s="34"/>
      <c r="AE2" s="34"/>
      <c r="AF2" s="34"/>
      <c r="AG2" s="38" t="s">
        <v>47</v>
      </c>
      <c r="AH2" s="38"/>
      <c r="AI2" s="38">
        <v>3</v>
      </c>
      <c r="AJ2" s="38">
        <v>3</v>
      </c>
      <c r="AK2" s="39">
        <v>0.5</v>
      </c>
      <c r="AL2" s="39">
        <v>0.5</v>
      </c>
      <c r="AM2" s="38">
        <v>0</v>
      </c>
      <c r="AN2" s="38">
        <v>0</v>
      </c>
      <c r="AO2" s="38">
        <v>0</v>
      </c>
      <c r="AP2" s="38">
        <v>0</v>
      </c>
      <c r="AQ2" s="38">
        <v>0</v>
      </c>
      <c r="AR2" s="38">
        <v>0</v>
      </c>
      <c r="AS2" s="38">
        <v>0</v>
      </c>
      <c r="AT2" s="38">
        <v>0</v>
      </c>
      <c r="AU2" s="38">
        <v>0</v>
      </c>
      <c r="AV2" s="38">
        <v>0</v>
      </c>
      <c r="AW2" s="38">
        <v>0</v>
      </c>
      <c r="AX2" s="38" t="s">
        <v>55</v>
      </c>
      <c r="AY2" s="38"/>
      <c r="AZ2" s="38" t="s">
        <v>47</v>
      </c>
      <c r="BA2" s="35"/>
      <c r="BB2" s="34"/>
      <c r="BC2" s="38"/>
      <c r="BD2" s="38" t="s">
        <v>48</v>
      </c>
      <c r="BE2" s="35"/>
    </row>
    <row r="3" spans="1:57" s="40" customFormat="1" x14ac:dyDescent="0.2">
      <c r="A3" s="34">
        <v>2</v>
      </c>
      <c r="B3" s="27">
        <v>42843</v>
      </c>
      <c r="C3" s="35" t="s">
        <v>43</v>
      </c>
      <c r="D3" s="34" t="s">
        <v>44</v>
      </c>
      <c r="E3" s="27">
        <v>42803</v>
      </c>
      <c r="F3" s="35" t="s">
        <v>49</v>
      </c>
      <c r="G3" s="34" t="s">
        <v>52</v>
      </c>
      <c r="H3" s="34">
        <v>126.14</v>
      </c>
      <c r="I3" s="36" t="s">
        <v>46</v>
      </c>
      <c r="J3" s="37">
        <v>2465.7599999999998</v>
      </c>
      <c r="K3" s="37">
        <v>164712.36000000002</v>
      </c>
      <c r="L3" s="37">
        <v>822575.34</v>
      </c>
      <c r="M3" s="37"/>
      <c r="N3" s="37"/>
      <c r="O3" s="34">
        <v>2.6697000000000002</v>
      </c>
      <c r="P3" s="34">
        <v>2.4138999999999999</v>
      </c>
      <c r="Q3" s="34">
        <v>2.3361999999999998</v>
      </c>
      <c r="R3" s="34">
        <v>2.09</v>
      </c>
      <c r="S3" s="34"/>
      <c r="T3" s="34"/>
      <c r="U3" s="34">
        <v>2.6697000000000002</v>
      </c>
      <c r="V3" s="34">
        <v>2.4138999999999999</v>
      </c>
      <c r="W3" s="34">
        <v>2.3361999999999998</v>
      </c>
      <c r="X3" s="34">
        <v>2.09</v>
      </c>
      <c r="Y3" s="34"/>
      <c r="Z3" s="34"/>
      <c r="AA3" s="34"/>
      <c r="AB3" s="34"/>
      <c r="AC3" s="34"/>
      <c r="AD3" s="34"/>
      <c r="AE3" s="34"/>
      <c r="AF3" s="34"/>
      <c r="AG3" s="38" t="s">
        <v>47</v>
      </c>
      <c r="AH3" s="38"/>
      <c r="AI3" s="38">
        <v>3</v>
      </c>
      <c r="AJ3" s="38">
        <v>3</v>
      </c>
      <c r="AK3" s="39">
        <v>0.5</v>
      </c>
      <c r="AL3" s="39">
        <v>0.5</v>
      </c>
      <c r="AM3" s="38">
        <v>0</v>
      </c>
      <c r="AN3" s="38">
        <v>10</v>
      </c>
      <c r="AO3" s="38">
        <v>0</v>
      </c>
      <c r="AP3" s="38">
        <v>0</v>
      </c>
      <c r="AQ3" s="38">
        <v>0</v>
      </c>
      <c r="AR3" s="38">
        <v>0</v>
      </c>
      <c r="AS3" s="38">
        <v>0</v>
      </c>
      <c r="AT3" s="38">
        <v>0</v>
      </c>
      <c r="AU3" s="38">
        <v>0</v>
      </c>
      <c r="AV3" s="38">
        <v>0</v>
      </c>
      <c r="AW3" s="38">
        <v>24</v>
      </c>
      <c r="AX3" s="38" t="s">
        <v>53</v>
      </c>
      <c r="AY3" s="38">
        <v>24</v>
      </c>
      <c r="AZ3" s="38" t="s">
        <v>47</v>
      </c>
      <c r="BA3" s="35"/>
      <c r="BB3" s="34"/>
      <c r="BC3" s="38"/>
      <c r="BD3" s="38" t="s">
        <v>48</v>
      </c>
      <c r="BE3" s="35"/>
    </row>
    <row r="4" spans="1:57" s="40" customFormat="1" x14ac:dyDescent="0.2">
      <c r="A4" s="34">
        <v>3</v>
      </c>
      <c r="B4" s="27">
        <v>42843</v>
      </c>
      <c r="C4" s="35" t="s">
        <v>43</v>
      </c>
      <c r="D4" s="34" t="s">
        <v>44</v>
      </c>
      <c r="E4" s="27">
        <v>42660</v>
      </c>
      <c r="F4" s="35" t="s">
        <v>45</v>
      </c>
      <c r="G4" s="34" t="s">
        <v>51</v>
      </c>
      <c r="H4" s="34">
        <v>137.38999999999999</v>
      </c>
      <c r="I4" s="36" t="s">
        <v>46</v>
      </c>
      <c r="J4" s="37">
        <v>4931</v>
      </c>
      <c r="K4" s="37">
        <v>187380</v>
      </c>
      <c r="L4" s="37"/>
      <c r="M4" s="37"/>
      <c r="N4" s="37"/>
      <c r="O4" s="34">
        <v>2.383</v>
      </c>
      <c r="P4" s="34">
        <v>2.1800000000000002</v>
      </c>
      <c r="Q4" s="34">
        <v>2.141</v>
      </c>
      <c r="R4" s="34"/>
      <c r="S4" s="34"/>
      <c r="T4" s="34"/>
      <c r="U4" s="34">
        <v>2.383</v>
      </c>
      <c r="V4" s="34">
        <v>2.1800000000000002</v>
      </c>
      <c r="W4" s="34">
        <v>2.141</v>
      </c>
      <c r="X4" s="34"/>
      <c r="Y4" s="34"/>
      <c r="Z4" s="34"/>
      <c r="AA4" s="34"/>
      <c r="AB4" s="34"/>
      <c r="AC4" s="34"/>
      <c r="AD4" s="34"/>
      <c r="AE4" s="34"/>
      <c r="AF4" s="34"/>
      <c r="AG4" s="38" t="s">
        <v>47</v>
      </c>
      <c r="AH4" s="38"/>
      <c r="AI4" s="38">
        <v>3</v>
      </c>
      <c r="AJ4" s="38">
        <v>3</v>
      </c>
      <c r="AK4" s="39">
        <v>0.5</v>
      </c>
      <c r="AL4" s="39">
        <v>0.5</v>
      </c>
      <c r="AM4" s="38">
        <v>0</v>
      </c>
      <c r="AN4" s="38">
        <v>15</v>
      </c>
      <c r="AO4" s="38">
        <v>0</v>
      </c>
      <c r="AP4" s="38">
        <v>0</v>
      </c>
      <c r="AQ4" s="38">
        <v>0</v>
      </c>
      <c r="AR4" s="38">
        <v>0</v>
      </c>
      <c r="AS4" s="38">
        <v>0</v>
      </c>
      <c r="AT4" s="38">
        <v>0</v>
      </c>
      <c r="AU4" s="38">
        <v>0</v>
      </c>
      <c r="AV4" s="38">
        <v>0</v>
      </c>
      <c r="AW4" s="38">
        <v>12</v>
      </c>
      <c r="AX4" s="38" t="s">
        <v>53</v>
      </c>
      <c r="AY4" s="38">
        <v>12</v>
      </c>
      <c r="AZ4" s="38" t="s">
        <v>47</v>
      </c>
      <c r="BA4" s="35"/>
      <c r="BB4" s="34"/>
      <c r="BC4" s="38"/>
      <c r="BD4" s="38" t="s">
        <v>48</v>
      </c>
      <c r="BE4" s="35"/>
    </row>
  </sheetData>
  <sheetProtection algorithmName="SHA-512" hashValue="3qfaUuD/s0ZrFBtjIZjThqcTi+4eZTWJQraDD2pn8LOmXp3LitIqeh8KDSIxjSGMFxzL3zCq9Lvdtf/ekIoqsQ==" saltValue="KVRoPfKE+KOI6jJRvr33BA==" spinCount="100000" sheet="1" objects="1" scenarios="1"/>
  <phoneticPr fontId="3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4"/>
  <sheetViews>
    <sheetView workbookViewId="0">
      <selection activeCell="AW3" sqref="AW3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53" max="53" width="58" customWidth="1"/>
    <col min="54" max="54" width="13.83203125" customWidth="1"/>
    <col min="55" max="55" width="12.5" customWidth="1"/>
    <col min="57" max="57" width="23.5" customWidth="1"/>
  </cols>
  <sheetData>
    <row r="1" spans="1:57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4" t="s">
        <v>5</v>
      </c>
      <c r="H1" s="5" t="s">
        <v>6</v>
      </c>
      <c r="I1" s="6" t="s">
        <v>7</v>
      </c>
      <c r="J1" s="6" t="s">
        <v>8</v>
      </c>
      <c r="K1" s="6" t="s">
        <v>9</v>
      </c>
      <c r="L1" s="6" t="s">
        <v>10</v>
      </c>
      <c r="M1" s="6" t="s">
        <v>11</v>
      </c>
      <c r="N1" s="7" t="s">
        <v>12</v>
      </c>
      <c r="O1" s="8" t="s">
        <v>13</v>
      </c>
      <c r="P1" s="8" t="s">
        <v>14</v>
      </c>
      <c r="Q1" s="8" t="s">
        <v>15</v>
      </c>
      <c r="R1" s="8" t="s">
        <v>16</v>
      </c>
      <c r="S1" s="8" t="s">
        <v>17</v>
      </c>
      <c r="T1" s="9" t="s">
        <v>18</v>
      </c>
      <c r="U1" s="10" t="s">
        <v>19</v>
      </c>
      <c r="V1" s="10" t="s">
        <v>20</v>
      </c>
      <c r="W1" s="10" t="s">
        <v>21</v>
      </c>
      <c r="X1" s="10" t="s">
        <v>22</v>
      </c>
      <c r="Y1" s="10" t="s">
        <v>96</v>
      </c>
      <c r="Z1" s="11" t="s">
        <v>97</v>
      </c>
      <c r="AA1" s="12" t="s">
        <v>98</v>
      </c>
      <c r="AB1" s="12" t="s">
        <v>99</v>
      </c>
      <c r="AC1" s="12" t="s">
        <v>100</v>
      </c>
      <c r="AD1" s="12" t="s">
        <v>101</v>
      </c>
      <c r="AE1" s="12" t="s">
        <v>102</v>
      </c>
      <c r="AF1" s="13" t="s">
        <v>103</v>
      </c>
      <c r="AG1" s="14" t="s">
        <v>104</v>
      </c>
      <c r="AH1" s="14" t="s">
        <v>105</v>
      </c>
      <c r="AI1" s="14" t="s">
        <v>56</v>
      </c>
      <c r="AJ1" s="15" t="s">
        <v>57</v>
      </c>
      <c r="AK1" s="14" t="s">
        <v>58</v>
      </c>
      <c r="AL1" s="14" t="s">
        <v>59</v>
      </c>
      <c r="AM1" s="16" t="s">
        <v>106</v>
      </c>
      <c r="AN1" s="17" t="s">
        <v>107</v>
      </c>
      <c r="AO1" s="18" t="s">
        <v>25</v>
      </c>
      <c r="AP1" s="8" t="s">
        <v>26</v>
      </c>
      <c r="AQ1" s="19" t="s">
        <v>27</v>
      </c>
      <c r="AR1" s="20" t="s">
        <v>28</v>
      </c>
      <c r="AS1" s="21" t="s">
        <v>29</v>
      </c>
      <c r="AT1" s="9" t="s">
        <v>30</v>
      </c>
      <c r="AU1" s="21" t="s">
        <v>34</v>
      </c>
      <c r="AV1" s="9" t="s">
        <v>35</v>
      </c>
      <c r="AW1" s="1" t="s">
        <v>36</v>
      </c>
      <c r="AX1" s="22" t="s">
        <v>113</v>
      </c>
      <c r="AY1" s="23" t="s">
        <v>120</v>
      </c>
      <c r="AZ1" s="22" t="s">
        <v>37</v>
      </c>
      <c r="BA1" s="24" t="s">
        <v>38</v>
      </c>
      <c r="BB1" s="25" t="s">
        <v>39</v>
      </c>
      <c r="BC1" s="26" t="s">
        <v>40</v>
      </c>
      <c r="BD1" s="26" t="s">
        <v>41</v>
      </c>
      <c r="BE1" s="25" t="s">
        <v>42</v>
      </c>
    </row>
    <row r="2" spans="1:57" s="40" customFormat="1" x14ac:dyDescent="0.2">
      <c r="A2" s="34">
        <v>1</v>
      </c>
      <c r="B2" s="27">
        <v>42484</v>
      </c>
      <c r="C2" s="35" t="s">
        <v>43</v>
      </c>
      <c r="D2" s="34" t="s">
        <v>44</v>
      </c>
      <c r="E2" s="27">
        <v>42186</v>
      </c>
      <c r="F2" s="35" t="s">
        <v>50</v>
      </c>
      <c r="G2" s="34" t="s">
        <v>54</v>
      </c>
      <c r="H2" s="34">
        <v>133.69999999999999</v>
      </c>
      <c r="I2" s="36" t="s">
        <v>46</v>
      </c>
      <c r="J2" s="37">
        <v>2465.7539999999999</v>
      </c>
      <c r="K2" s="37">
        <v>164712.32999999999</v>
      </c>
      <c r="L2" s="37">
        <v>822575.3459999999</v>
      </c>
      <c r="M2" s="37"/>
      <c r="N2" s="37"/>
      <c r="O2" s="34">
        <v>2.605</v>
      </c>
      <c r="P2" s="34">
        <v>2.4039999999999999</v>
      </c>
      <c r="Q2" s="34">
        <v>2.327</v>
      </c>
      <c r="R2" s="34">
        <v>2.117</v>
      </c>
      <c r="S2" s="34"/>
      <c r="T2" s="34"/>
      <c r="U2" s="34">
        <v>2.605</v>
      </c>
      <c r="V2" s="34">
        <v>2.4039999999999999</v>
      </c>
      <c r="W2" s="34">
        <v>2.327</v>
      </c>
      <c r="X2" s="34">
        <v>2.117</v>
      </c>
      <c r="Y2" s="34"/>
      <c r="Z2" s="34"/>
      <c r="AA2" s="34"/>
      <c r="AB2" s="34"/>
      <c r="AC2" s="34"/>
      <c r="AD2" s="34"/>
      <c r="AE2" s="34"/>
      <c r="AF2" s="34"/>
      <c r="AG2" s="38" t="s">
        <v>47</v>
      </c>
      <c r="AH2" s="38"/>
      <c r="AI2" s="38">
        <v>3</v>
      </c>
      <c r="AJ2" s="38">
        <v>3</v>
      </c>
      <c r="AK2" s="39">
        <v>0.5</v>
      </c>
      <c r="AL2" s="39">
        <v>0.5</v>
      </c>
      <c r="AM2" s="38">
        <v>0</v>
      </c>
      <c r="AN2" s="38">
        <v>0</v>
      </c>
      <c r="AO2" s="38">
        <v>0</v>
      </c>
      <c r="AP2" s="38">
        <v>0</v>
      </c>
      <c r="AQ2" s="38">
        <v>0</v>
      </c>
      <c r="AR2" s="38">
        <v>0</v>
      </c>
      <c r="AS2" s="38">
        <v>0</v>
      </c>
      <c r="AT2" s="38">
        <v>0</v>
      </c>
      <c r="AU2" s="38">
        <v>0</v>
      </c>
      <c r="AV2" s="38">
        <v>0</v>
      </c>
      <c r="AW2" s="38">
        <v>0</v>
      </c>
      <c r="AX2" s="38" t="s">
        <v>55</v>
      </c>
      <c r="AY2" s="38"/>
      <c r="AZ2" s="38" t="s">
        <v>47</v>
      </c>
      <c r="BA2" s="35"/>
      <c r="BB2" s="34"/>
      <c r="BC2" s="38"/>
      <c r="BD2" s="38" t="s">
        <v>48</v>
      </c>
      <c r="BE2" s="35"/>
    </row>
    <row r="3" spans="1:57" s="40" customFormat="1" x14ac:dyDescent="0.2">
      <c r="A3" s="34">
        <v>2</v>
      </c>
      <c r="B3" s="27">
        <v>42484</v>
      </c>
      <c r="C3" s="35" t="s">
        <v>43</v>
      </c>
      <c r="D3" s="34" t="s">
        <v>44</v>
      </c>
      <c r="E3" s="27">
        <v>42257</v>
      </c>
      <c r="F3" s="35" t="s">
        <v>49</v>
      </c>
      <c r="G3" s="34" t="s">
        <v>52</v>
      </c>
      <c r="H3" s="34">
        <v>126.14</v>
      </c>
      <c r="I3" s="36" t="s">
        <v>46</v>
      </c>
      <c r="J3" s="37">
        <v>2465.7599999999998</v>
      </c>
      <c r="K3" s="37">
        <v>164712.36000000002</v>
      </c>
      <c r="L3" s="37">
        <v>822575.34</v>
      </c>
      <c r="M3" s="37"/>
      <c r="N3" s="37"/>
      <c r="O3" s="34">
        <v>2.6697000000000002</v>
      </c>
      <c r="P3" s="34">
        <v>2.4138999999999999</v>
      </c>
      <c r="Q3" s="34">
        <v>2.3361999999999998</v>
      </c>
      <c r="R3" s="34">
        <v>2.09</v>
      </c>
      <c r="S3" s="34"/>
      <c r="T3" s="34"/>
      <c r="U3" s="34">
        <v>2.6697000000000002</v>
      </c>
      <c r="V3" s="34">
        <v>2.4138999999999999</v>
      </c>
      <c r="W3" s="34">
        <v>2.3361999999999998</v>
      </c>
      <c r="X3" s="34">
        <v>2.09</v>
      </c>
      <c r="Y3" s="34"/>
      <c r="Z3" s="34"/>
      <c r="AA3" s="34"/>
      <c r="AB3" s="34"/>
      <c r="AC3" s="34"/>
      <c r="AD3" s="34"/>
      <c r="AE3" s="34"/>
      <c r="AF3" s="34"/>
      <c r="AG3" s="38" t="s">
        <v>47</v>
      </c>
      <c r="AH3" s="38"/>
      <c r="AI3" s="38">
        <v>3</v>
      </c>
      <c r="AJ3" s="38">
        <v>3</v>
      </c>
      <c r="AK3" s="39">
        <v>0.5</v>
      </c>
      <c r="AL3" s="39">
        <v>0.5</v>
      </c>
      <c r="AM3" s="38">
        <v>0</v>
      </c>
      <c r="AN3" s="38">
        <v>12</v>
      </c>
      <c r="AO3" s="38">
        <v>0</v>
      </c>
      <c r="AP3" s="38">
        <v>0</v>
      </c>
      <c r="AQ3" s="38">
        <v>0</v>
      </c>
      <c r="AR3" s="38">
        <v>0</v>
      </c>
      <c r="AS3" s="38">
        <v>0</v>
      </c>
      <c r="AT3" s="38">
        <v>0</v>
      </c>
      <c r="AU3" s="38">
        <v>0</v>
      </c>
      <c r="AV3" s="38">
        <v>0</v>
      </c>
      <c r="AW3" s="38">
        <v>24</v>
      </c>
      <c r="AX3" s="38" t="s">
        <v>53</v>
      </c>
      <c r="AY3" s="38">
        <v>24</v>
      </c>
      <c r="AZ3" s="38" t="s">
        <v>47</v>
      </c>
      <c r="BA3" s="35"/>
      <c r="BB3" s="34"/>
      <c r="BC3" s="38"/>
      <c r="BD3" s="38" t="s">
        <v>48</v>
      </c>
      <c r="BE3" s="35"/>
    </row>
    <row r="4" spans="1:57" s="40" customFormat="1" x14ac:dyDescent="0.2">
      <c r="A4" s="34">
        <v>3</v>
      </c>
      <c r="B4" s="27">
        <v>42484</v>
      </c>
      <c r="C4" s="35" t="s">
        <v>43</v>
      </c>
      <c r="D4" s="34" t="s">
        <v>93</v>
      </c>
      <c r="E4" s="27">
        <v>42461</v>
      </c>
      <c r="F4" s="35" t="s">
        <v>45</v>
      </c>
      <c r="G4" s="34" t="s">
        <v>51</v>
      </c>
      <c r="H4" s="34">
        <v>133.69999999999999</v>
      </c>
      <c r="I4" s="36" t="s">
        <v>46</v>
      </c>
      <c r="J4" s="37">
        <v>2465.7539999999999</v>
      </c>
      <c r="K4" s="37">
        <v>164712.32999999999</v>
      </c>
      <c r="L4" s="37">
        <v>822575.3459999999</v>
      </c>
      <c r="M4" s="37"/>
      <c r="N4" s="37"/>
      <c r="O4" s="34">
        <v>2.605</v>
      </c>
      <c r="P4" s="34">
        <v>2.4039999999999999</v>
      </c>
      <c r="Q4" s="34">
        <v>2.327</v>
      </c>
      <c r="R4" s="34">
        <v>2.117</v>
      </c>
      <c r="S4" s="34"/>
      <c r="T4" s="34"/>
      <c r="U4" s="34">
        <v>2.605</v>
      </c>
      <c r="V4" s="34">
        <v>2.4039999999999999</v>
      </c>
      <c r="W4" s="34">
        <v>2.327</v>
      </c>
      <c r="X4" s="34">
        <v>2.117</v>
      </c>
      <c r="Y4" s="34"/>
      <c r="Z4" s="34"/>
      <c r="AA4" s="34"/>
      <c r="AB4" s="34"/>
      <c r="AC4" s="34"/>
      <c r="AD4" s="34"/>
      <c r="AE4" s="34"/>
      <c r="AF4" s="34"/>
      <c r="AG4" s="38" t="s">
        <v>47</v>
      </c>
      <c r="AH4" s="38"/>
      <c r="AI4" s="38">
        <v>3</v>
      </c>
      <c r="AJ4" s="38">
        <v>3</v>
      </c>
      <c r="AK4" s="39">
        <v>0.5</v>
      </c>
      <c r="AL4" s="39">
        <v>0.5</v>
      </c>
      <c r="AM4" s="38">
        <v>0</v>
      </c>
      <c r="AN4" s="38">
        <v>15</v>
      </c>
      <c r="AO4" s="38">
        <v>0</v>
      </c>
      <c r="AP4" s="38">
        <v>0</v>
      </c>
      <c r="AQ4" s="38">
        <v>0</v>
      </c>
      <c r="AR4" s="38">
        <v>0</v>
      </c>
      <c r="AS4" s="38">
        <v>0</v>
      </c>
      <c r="AT4" s="38">
        <v>0</v>
      </c>
      <c r="AU4" s="38">
        <v>0</v>
      </c>
      <c r="AV4" s="38">
        <v>0</v>
      </c>
      <c r="AW4" s="38">
        <v>12</v>
      </c>
      <c r="AX4" s="38" t="s">
        <v>53</v>
      </c>
      <c r="AY4" s="38">
        <v>12</v>
      </c>
      <c r="AZ4" s="38" t="s">
        <v>47</v>
      </c>
      <c r="BA4" s="35"/>
      <c r="BB4" s="34"/>
      <c r="BC4" s="38"/>
      <c r="BD4" s="38" t="s">
        <v>48</v>
      </c>
      <c r="BE4" s="35"/>
    </row>
  </sheetData>
  <sheetProtection algorithmName="SHA-512" hashValue="gcaferyYyi8DIRbgpROUIys/nF+j/gm7c1xUEL+WUEYB3H7wqQaI/UdLZGLj7vXf52HhehiQ/McyUQnG2i6b6A==" saltValue="whskdYap5PNbK0d/ET7LWg==" spinCount="100000" sheet="1" objects="1" scenarios="1"/>
  <sortState xmlns:xlrd2="http://schemas.microsoft.com/office/spreadsheetml/2017/richdata2" ref="A2:BE10">
    <sortCondition ref="F2:F10"/>
  </sortState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50159-D1E6-174F-B8EF-577DD09433CD}">
  <sheetPr codeName="Sheet23">
    <tabColor theme="9" tint="0.79998168889431442"/>
  </sheetPr>
  <dimension ref="A1:AO70"/>
  <sheetViews>
    <sheetView zoomScale="90" zoomScaleNormal="90" workbookViewId="0">
      <selection activeCell="G32" sqref="G32"/>
    </sheetView>
  </sheetViews>
  <sheetFormatPr baseColWidth="10" defaultRowHeight="15" x14ac:dyDescent="0.2"/>
  <cols>
    <col min="1" max="1" width="14.83203125" customWidth="1"/>
    <col min="2" max="2" width="14.5" customWidth="1"/>
    <col min="3" max="3" width="22.3320312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28" width="14.33203125" customWidth="1"/>
    <col min="29" max="41" width="14.1640625" customWidth="1"/>
    <col min="42" max="72" width="12.5" customWidth="1"/>
  </cols>
  <sheetData>
    <row r="1" spans="1:41" x14ac:dyDescent="0.2">
      <c r="A1" s="217" t="s">
        <v>31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</row>
    <row r="2" spans="1:41" x14ac:dyDescent="0.2">
      <c r="A2" s="218" t="s">
        <v>92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</row>
    <row r="3" spans="1:41" ht="16" thickBot="1" x14ac:dyDescent="0.25">
      <c r="A3" s="217"/>
      <c r="B3" s="219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</row>
    <row r="4" spans="1:41" x14ac:dyDescent="0.2">
      <c r="A4" s="77" t="s">
        <v>60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9"/>
      <c r="AF4" s="217"/>
      <c r="AG4" s="217"/>
      <c r="AH4" s="217"/>
      <c r="AI4" s="217"/>
      <c r="AJ4" s="217"/>
      <c r="AK4" s="217"/>
      <c r="AL4" s="217"/>
      <c r="AM4" s="217"/>
      <c r="AN4" s="217"/>
      <c r="AO4" s="217"/>
    </row>
    <row r="5" spans="1:41" x14ac:dyDescent="0.2">
      <c r="A5" s="80" t="s">
        <v>228</v>
      </c>
      <c r="B5" s="81"/>
      <c r="C5" s="85">
        <v>100000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2"/>
      <c r="AF5" s="217"/>
      <c r="AG5" s="217"/>
      <c r="AH5" s="217"/>
      <c r="AI5" s="217"/>
      <c r="AJ5" s="217"/>
      <c r="AK5" s="217"/>
      <c r="AL5" s="217"/>
      <c r="AM5" s="217"/>
      <c r="AN5" s="217"/>
      <c r="AO5" s="217"/>
    </row>
    <row r="6" spans="1:41" x14ac:dyDescent="0.2">
      <c r="A6" s="32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2"/>
      <c r="AF6" s="217"/>
      <c r="AG6" s="217"/>
      <c r="AH6" s="217"/>
      <c r="AI6" s="217"/>
      <c r="AJ6" s="217"/>
      <c r="AK6" s="217"/>
      <c r="AL6" s="217"/>
      <c r="AM6" s="217"/>
      <c r="AN6" s="217"/>
      <c r="AO6" s="217"/>
    </row>
    <row r="7" spans="1:41" ht="76" x14ac:dyDescent="0.2">
      <c r="A7" s="178" t="s">
        <v>67</v>
      </c>
      <c r="B7" s="129" t="s">
        <v>68</v>
      </c>
      <c r="C7" s="129" t="s">
        <v>69</v>
      </c>
      <c r="D7" s="130" t="s">
        <v>70</v>
      </c>
      <c r="E7" s="176" t="s">
        <v>213</v>
      </c>
      <c r="F7" s="176" t="s">
        <v>214</v>
      </c>
      <c r="G7" s="130" t="s">
        <v>71</v>
      </c>
      <c r="H7" s="130" t="s">
        <v>72</v>
      </c>
      <c r="I7" s="130" t="s">
        <v>73</v>
      </c>
      <c r="J7" s="130" t="s">
        <v>215</v>
      </c>
      <c r="K7" s="130" t="s">
        <v>75</v>
      </c>
      <c r="L7" s="130" t="s">
        <v>76</v>
      </c>
      <c r="M7" s="130" t="s">
        <v>77</v>
      </c>
      <c r="N7" s="130" t="s">
        <v>78</v>
      </c>
      <c r="O7" s="130" t="s">
        <v>74</v>
      </c>
      <c r="P7" s="130" t="s">
        <v>79</v>
      </c>
      <c r="Q7" s="175" t="s">
        <v>216</v>
      </c>
      <c r="R7" s="175" t="s">
        <v>80</v>
      </c>
      <c r="S7" s="131" t="s">
        <v>217</v>
      </c>
      <c r="T7" s="132" t="s">
        <v>81</v>
      </c>
      <c r="U7" s="132" t="s">
        <v>82</v>
      </c>
      <c r="V7" s="132" t="s">
        <v>0</v>
      </c>
      <c r="W7" s="132" t="s">
        <v>87</v>
      </c>
      <c r="X7" s="177" t="s">
        <v>218</v>
      </c>
      <c r="Y7" s="177" t="s">
        <v>219</v>
      </c>
      <c r="Z7" s="133" t="s">
        <v>88</v>
      </c>
      <c r="AA7" s="133" t="s">
        <v>89</v>
      </c>
      <c r="AB7" s="134" t="s">
        <v>32</v>
      </c>
      <c r="AC7" s="134" t="s">
        <v>33</v>
      </c>
      <c r="AD7" s="135" t="s">
        <v>90</v>
      </c>
      <c r="AE7" s="136" t="s">
        <v>91</v>
      </c>
      <c r="AF7" s="222"/>
      <c r="AG7" s="222"/>
      <c r="AH7" s="222"/>
      <c r="AI7" s="222"/>
      <c r="AJ7" s="222"/>
      <c r="AK7" s="222"/>
      <c r="AL7" s="222"/>
      <c r="AM7" s="222"/>
      <c r="AN7" s="222"/>
      <c r="AO7" s="222"/>
    </row>
    <row r="8" spans="1:41" ht="20" customHeight="1" x14ac:dyDescent="0.2">
      <c r="A8" s="194" t="str">
        <f>'ACT Oct 2021'!D2</f>
        <v>EvoEnergy</v>
      </c>
      <c r="B8" s="92" t="str">
        <f>'ACT Oct 2021'!F2</f>
        <v>ActewAGL</v>
      </c>
      <c r="C8" s="92" t="str">
        <f>'ACT Oct 2021'!G2</f>
        <v>Business Saver</v>
      </c>
      <c r="D8" s="93">
        <f>365*'ACT Oct 2021'!H2/100</f>
        <v>425.05909090909086</v>
      </c>
      <c r="E8" s="169">
        <f>IF('ACT Oct 2021'!AQ2=3,0.5,IF('ACT Oct 2021'!AQ2=2,0.33,0))</f>
        <v>0.5</v>
      </c>
      <c r="F8" s="169">
        <f>1-E8</f>
        <v>0.5</v>
      </c>
      <c r="G8" s="94">
        <f>IF('ACT Oct 2021'!K2="",($C$5*E8/'ACT Oct 2021'!AQ2*'ACT Oct 2021'!W2/100)*'ACT Oct 2021'!AQ2,IF($C$5*E8/'ACT Oct 2021'!AQ2&gt;='ACT Oct 2021'!L2,('ACT Oct 2021'!L2*'ACT Oct 2021'!W2/100)*'ACT Oct 2021'!AQ2,($C$5*E8/'ACT Oct 2021'!AQ2*'ACT Oct 2021'!W2/100)*'ACT Oct 2021'!AQ2))</f>
        <v>202.41647999999998</v>
      </c>
      <c r="H8" s="95">
        <f>IF(AND('ACT Oct 2021'!L2&gt;0,'ACT Oct 2021'!M2&gt;0),IF($C$5*E8/'ACT Oct 2021'!AQ2&lt;'ACT Oct 2021'!L2,0,IF(($C$5*E8/'ACT Oct 2021'!AQ2-'ACT Oct 2021'!L2)&lt;=('ACT Oct 2021'!M2+'ACT Oct 2021'!L2),((($C$5*E8/'ACT Oct 2021'!AQ2-'ACT Oct 2021'!L2)*'ACT Oct 2021'!X2/100))*'ACT Oct 2021'!AQ2,((('ACT Oct 2021'!M2)*'ACT Oct 2021'!X2/100)*'ACT Oct 2021'!AQ2))),0)</f>
        <v>1068.9409745454545</v>
      </c>
      <c r="I8" s="93">
        <f>IF(AND('ACT Oct 2021'!M2&gt;0,'ACT Oct 2021'!N2&gt;0),IF($C$5*E8/'ACT Oct 2021'!AQ2&lt;('ACT Oct 2021'!L2+'ACT Oct 2021'!M2),0,IF(($C$5*E8/'ACT Oct 2021'!AQ2-'ACT Oct 2021'!L2+'ACT Oct 2021'!M2)&lt;=('ACT Oct 2021'!L2+'ACT Oct 2021'!M2+'ACT Oct 2021'!N2),((($C$5*E8/'ACT Oct 2021'!AQ2-('ACT Oct 2021'!L2+'ACT Oct 2021'!M2))*'ACT Oct 2021'!Y2/100))*'ACT Oct 2021'!AQ2,('ACT Oct 2021'!N2*'ACT Oct 2021'!Y2/100)* 'ACT Oct 2021'!AQ2)),0)</f>
        <v>0</v>
      </c>
      <c r="J8" s="93">
        <f>IF(AND('ACT Oct 2021'!N2&gt;0,'ACT Oct 2021'!O2&gt;0),IF($C$5*E8/'ACT Oct 2021'!AQ2&lt;('ACT Oct 2021'!L2+'ACT Oct 2021'!M2+'ACT Oct 2021'!N2),0,IF(($C$5*E8/'ACT Oct 2021'!AQ2-'ACT Oct 2021'!L2+'ACT Oct 2021'!M2+'ACT Oct 2021'!N2)&lt;=('ACT Oct 2021'!L2+'ACT Oct 2021'!M2+'ACT Oct 2021'!N2+'ACT Oct 2021'!O2),(($C$5*E8/'ACT Oct 2021'!AQ2-('ACT Oct 2021'!L2+'ACT Oct 2021'!M2+'ACT Oct 2021'!N2))*'ACT Oct 2021'!Z2/100)*'ACT Oct 2021'!AQ2,('ACT Oct 2021'!O2*'ACT Oct 2021'!Z2/100)*'ACT Oct 2021'!AQ2)),0)</f>
        <v>0</v>
      </c>
      <c r="K8" s="93">
        <f>IF(AND('ACT Oct 2021'!P2&gt;0,'ACT Oct 2021'!O2&gt;0),IF(($C$5*E8/'ACT Oct 2021'!AQ2&lt;SUM('ACT Oct 2021'!L2:P2)),(0),($C$5*E8/'ACT Oct 2021'!AQ2-SUM('ACT Oct 2021'!L2:P2))*'ACT Oct 2021'!AB2/100)* 'ACT Oct 2021'!AQ2,IF(AND('ACT Oct 2021'!O2&gt;0,'ACT Oct 2021'!P2=""),IF(($C$5*E8/'ACT Oct 2021'!AQ2&lt; SUM('ACT Oct 2021'!L2:O2)),(0),($C$5*E8/'ACT Oct 2021'!AQ2-SUM('ACT Oct 2021'!L2:O2))*'ACT Oct 2021'!AA2/100)* 'ACT Oct 2021'!AQ2,IF(AND('ACT Oct 2021'!N2&gt;0,'ACT Oct 2021'!O2=""),IF(($C$5*E8/'ACT Oct 2021'!AQ2&lt; SUM('ACT Oct 2021'!L2:N2)),(0),($C$5*E8/'ACT Oct 2021'!AQ2-SUM('ACT Oct 2021'!L2:N2))*'ACT Oct 2021'!Z2/100)* 'ACT Oct 2021'!AQ2,IF(AND('ACT Oct 2021'!M2&gt;0,'ACT Oct 2021'!N2=""),IF(($C$5*E8/'ACT Oct 2021'!AQ2&lt;'ACT Oct 2021'!M2+'ACT Oct 2021'!L2),(0),(($C$5*E8/'ACT Oct 2021'!AQ2-('ACT Oct 2021'!M2+'ACT Oct 2021'!L2))*'ACT Oct 2021'!Y2/100))*'ACT Oct 2021'!AQ2,IF(AND('ACT Oct 2021'!L2&gt;0,'ACT Oct 2021'!M2=""&gt;0),IF(($C$5*E8/'ACT Oct 2021'!AQ2&lt;'ACT Oct 2021'!L2),(0),($C$5*E8/'ACT Oct 2021'!AQ2-'ACT Oct 2021'!L2)*'ACT Oct 2021'!X2/100)*'ACT Oct 2021'!AQ2,0)))))</f>
        <v>0</v>
      </c>
      <c r="L8" s="95">
        <f>IF('ACT Oct 2021'!K2="",($C$5*F8/'ACT Oct 2021'!AR2*'ACT Oct 2021'!AC2/100)*'ACT Oct 2021'!AR2,IF($C$5*F8/'ACT Oct 2021'!AR2&gt;='ACT Oct 2021'!L2,('ACT Oct 2021'!L2*'ACT Oct 2021'!AC2/100)*'ACT Oct 2021'!AR2,($C$5*F8/'ACT Oct 2021'!AR2*'ACT Oct 2021'!AC2/100)*'ACT Oct 2021'!AR2))</f>
        <v>202.41647999999998</v>
      </c>
      <c r="M8" s="95">
        <f>IF(AND('ACT Oct 2021'!L2&gt;0,'ACT Oct 2021'!M2&gt;0),IF($C$5*F8/'ACT Oct 2021'!AR2&lt;'ACT Oct 2021'!L2,0,IF(($C$5*F8/'ACT Oct 2021'!AR2-'ACT Oct 2021'!L2)&lt;=('ACT Oct 2021'!M2+'ACT Oct 2021'!L2),((($C$5*F8/'ACT Oct 2021'!AR2-'ACT Oct 2021'!L2)*'ACT Oct 2021'!AD2/100))*'ACT Oct 2021'!AR2,((('ACT Oct 2021'!M2)*'ACT Oct 2021'!AD2/100)*'ACT Oct 2021'!AR2))),0)</f>
        <v>1068.9409745454545</v>
      </c>
      <c r="N8" s="93">
        <f>IF(AND('ACT Oct 2021'!M2&gt;0,'ACT Oct 2021'!N2&gt;0),IF($C$5*F8/'ACT Oct 2021'!AR2&lt;('ACT Oct 2021'!L2+'ACT Oct 2021'!M2),0,IF(($C$5*F8/'ACT Oct 2021'!AR2-'ACT Oct 2021'!L2+'ACT Oct 2021'!M2)&lt;=('ACT Oct 2021'!L2+'ACT Oct 2021'!M2+'ACT Oct 2021'!N2),((($C$5*F8/'ACT Oct 2021'!AR2-('ACT Oct 2021'!L2+'ACT Oct 2021'!M2))*'ACT Oct 2021'!AE2/100))*'ACT Oct 2021'!AR2,('ACT Oct 2021'!N2*'ACT Oct 2021'!AE2/100)*'ACT Oct 2021'!AR2)),0)</f>
        <v>0</v>
      </c>
      <c r="O8" s="93">
        <f>IF(AND('ACT Oct 2021'!N2&gt;0,'ACT Oct 2021'!O2&gt;0),IF($C$5*F8/'ACT Oct 2021'!AR2&lt;('ACT Oct 2021'!L2+'ACT Oct 2021'!M2+'ACT Oct 2021'!N2),0,IF(($C$5*F8/'ACT Oct 2021'!AR2-'ACT Oct 2021'!L2+'ACT Oct 2021'!M2+'ACT Oct 2021'!N2)&lt;=('ACT Oct 2021'!L2+'ACT Oct 2021'!M2+'ACT Oct 2021'!N2+'ACT Oct 2021'!O2),(($C$5*F8/'ACT Oct 2021'!AR2-('ACT Oct 2021'!L2+'ACT Oct 2021'!M2+'ACT Oct 2021'!N2))*'ACT Oct 2021'!AF2/100)*'ACT Oct 2021'!AR2,('ACT Oct 2021'!O2*'ACT Oct 2021'!AF2/100)*'ACT Oct 2021'!AR2)),0)</f>
        <v>0</v>
      </c>
      <c r="P8" s="96">
        <f>IF(AND('ACT Oct 2021'!P2&gt;0,'ACT Oct 2021'!O2&gt;0),IF(($C$5*F8/'ACT Oct 2021'!AR2&lt;SUM('ACT Oct 2021'!L2:P2)),(0),($C$5*F8/'ACT Oct 2021'!AR2-SUM('ACT Oct 2021'!L2:P2))*'ACT Oct 2021'!AB2/100)* 'ACT Oct 2021'!AR2,IF(AND('ACT Oct 2021'!O2&gt;0,'ACT Oct 2021'!P2=""),IF(($C$5*F8/'ACT Oct 2021'!AR2&lt; SUM('ACT Oct 2021'!L2:O2)),(0),($C$5*F8/'ACT Oct 2021'!AR2-SUM('ACT Oct 2021'!L2:O2))*'ACT Oct 2021'!AG2/100)* 'ACT Oct 2021'!AR2,IF(AND('ACT Oct 2021'!N2&gt;0,'ACT Oct 2021'!O2=""),IF(($C$5*F8/'ACT Oct 2021'!AR2&lt; SUM('ACT Oct 2021'!L2:N2)),(0),($C$5*F8/'ACT Oct 2021'!AR2-SUM('ACT Oct 2021'!L2:N2))*'ACT Oct 2021'!AF2/100)* 'ACT Oct 2021'!AR2,IF(AND('ACT Oct 2021'!M2&gt;0,'ACT Oct 2021'!N2=""),IF(($C$5*F8/'ACT Oct 2021'!AR2&lt;'ACT Oct 2021'!M2+'ACT Oct 2021'!L2),(0),(($C$5*F8/'ACT Oct 2021'!AR2-('ACT Oct 2021'!M2+'ACT Oct 2021'!L2))*'ACT Oct 2021'!AE2/100))*'ACT Oct 2021'!AR2,IF(AND('ACT Oct 2021'!L2&gt;0,'ACT Oct 2021'!M2=""&gt;0),IF(($C$5*F8/'ACT Oct 2021'!AR2&lt;'ACT Oct 2021'!L2),(0),($C$5*F8/'ACT Oct 2021'!AR2-'ACT Oct 2021'!L2)*'ACT Oct 2021'!AD2/100)*'ACT Oct 2021'!AR2,0)))))</f>
        <v>0</v>
      </c>
      <c r="Q8" s="159">
        <f>SUM(G8:P8)</f>
        <v>2542.7149090909088</v>
      </c>
      <c r="R8" s="171">
        <f>Q8+D8</f>
        <v>2967.7739999999994</v>
      </c>
      <c r="S8" s="97">
        <f>R8*1.1</f>
        <v>3264.5513999999998</v>
      </c>
      <c r="T8" s="98">
        <f>'ACT Oct 2021'!AT2</f>
        <v>0</v>
      </c>
      <c r="U8" s="98">
        <f>'ACT Oct 2021'!AU2</f>
        <v>0</v>
      </c>
      <c r="V8" s="98">
        <f>'ACT Oct 2021'!AV2</f>
        <v>0</v>
      </c>
      <c r="W8" s="98">
        <f>'ACT Oct 2021'!AW2</f>
        <v>0</v>
      </c>
      <c r="X8" s="173" t="str">
        <f t="shared" ref="X8:X11" si="0">IF(SUM(T8:W8)=0,"No discount",IF(T8&gt;0,"Guaranteed off bill",IF(U8&gt;0,"Guaranteed off usage",IF(V8&gt;0,"Pay-on-time off bill","Pay-on-time off usage"))))</f>
        <v>No discount</v>
      </c>
      <c r="Y8" s="173" t="str">
        <f>IF(OR(B8="Origin Energy",B8="Red Energy",B8="Powershop"),"Inclusive","Exclusive")</f>
        <v>Exclusive</v>
      </c>
      <c r="Z8" s="20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2967.7739999999994</v>
      </c>
      <c r="AA8" s="20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2967.7739999999994</v>
      </c>
      <c r="AB8" s="163">
        <f t="shared" ref="AB8:AC11" si="1">Z8*1.1</f>
        <v>3264.5513999999998</v>
      </c>
      <c r="AC8" s="163">
        <f t="shared" si="1"/>
        <v>3264.5513999999998</v>
      </c>
      <c r="AD8" s="100">
        <f>'ACT Oct 2021'!BF2</f>
        <v>0</v>
      </c>
      <c r="AE8" s="101" t="str">
        <f>'ACT Oct 2021'!BG2</f>
        <v>n</v>
      </c>
      <c r="AF8" s="222"/>
      <c r="AG8" s="222"/>
      <c r="AH8" s="222"/>
      <c r="AI8" s="222"/>
      <c r="AJ8" s="222"/>
      <c r="AK8" s="222"/>
      <c r="AL8" s="222"/>
      <c r="AM8" s="222"/>
      <c r="AN8" s="222"/>
      <c r="AO8" s="222"/>
    </row>
    <row r="9" spans="1:41" ht="20" customHeight="1" x14ac:dyDescent="0.2">
      <c r="A9" s="194" t="str">
        <f>'ACT Oct 2021'!D3</f>
        <v>EvoEnergy</v>
      </c>
      <c r="B9" s="92" t="str">
        <f>'ACT Oct 2021'!F3</f>
        <v>EnergyAustralia</v>
      </c>
      <c r="C9" s="92" t="str">
        <f>'ACT Oct 2021'!G3</f>
        <v>Toatal Plan</v>
      </c>
      <c r="D9" s="93">
        <f>365*'ACT Oct 2021'!H3/100</f>
        <v>498.22500000000002</v>
      </c>
      <c r="E9" s="169">
        <f>IF('ACT Oct 2021'!AQ3=3,0.5,IF('ACT Oct 2021'!AQ3=2,0.33,0))</f>
        <v>0.5</v>
      </c>
      <c r="F9" s="169">
        <f>1-E9</f>
        <v>0.5</v>
      </c>
      <c r="G9" s="94">
        <f>IF('ACT Oct 2021'!K3="",($C$5*E9/'ACT Oct 2021'!AQ3*'ACT Oct 2021'!W3/100)*'ACT Oct 2021'!AQ3,IF($C$5*E9/'ACT Oct 2021'!AQ3&gt;='ACT Oct 2021'!L3,('ACT Oct 2021'!L3*'ACT Oct 2021'!W3/100)*'ACT Oct 2021'!AQ3,($C$5*E9/'ACT Oct 2021'!AQ3*'ACT Oct 2021'!W3/100)*'ACT Oct 2021'!AQ3))</f>
        <v>227.97071999999997</v>
      </c>
      <c r="H9" s="95">
        <f>IF(AND('ACT Oct 2021'!L3&gt;0,'ACT Oct 2021'!M3&gt;0),IF($C$5*E9/'ACT Oct 2021'!AQ3&lt;'ACT Oct 2021'!L3,0,IF(($C$5*E9/'ACT Oct 2021'!AQ3-'ACT Oct 2021'!L3)&lt;=('ACT Oct 2021'!M3+'ACT Oct 2021'!L3),((($C$5*E9/'ACT Oct 2021'!AQ3-'ACT Oct 2021'!L3)*'ACT Oct 2021'!X3/100))*'ACT Oct 2021'!AQ3,((('ACT Oct 2021'!M3)*'ACT Oct 2021'!X3/100)*'ACT Oct 2021'!AQ3))),0)</f>
        <v>1142.5274909090908</v>
      </c>
      <c r="I9" s="93">
        <f>IF(AND('ACT Oct 2021'!M3&gt;0,'ACT Oct 2021'!N3&gt;0),IF($C$5*E9/'ACT Oct 2021'!AQ3&lt;('ACT Oct 2021'!L3+'ACT Oct 2021'!M3),0,IF(($C$5*E9/'ACT Oct 2021'!AQ3-'ACT Oct 2021'!L3+'ACT Oct 2021'!M3)&lt;=('ACT Oct 2021'!L3+'ACT Oct 2021'!M3+'ACT Oct 2021'!N3),((($C$5*E9/'ACT Oct 2021'!AQ3-('ACT Oct 2021'!L3+'ACT Oct 2021'!M3))*'ACT Oct 2021'!Y3/100))*'ACT Oct 2021'!AQ3,('ACT Oct 2021'!N3*'ACT Oct 2021'!Y3/100)* 'ACT Oct 2021'!AQ3)),0)</f>
        <v>0</v>
      </c>
      <c r="J9" s="93">
        <f>IF(AND('ACT Oct 2021'!N3&gt;0,'ACT Oct 2021'!O3&gt;0),IF($C$5*E9/'ACT Oct 2021'!AQ3&lt;('ACT Oct 2021'!L3+'ACT Oct 2021'!M3+'ACT Oct 2021'!N3),0,IF(($C$5*E9/'ACT Oct 2021'!AQ3-'ACT Oct 2021'!L3+'ACT Oct 2021'!M3+'ACT Oct 2021'!N3)&lt;=('ACT Oct 2021'!L3+'ACT Oct 2021'!M3+'ACT Oct 2021'!N3+'ACT Oct 2021'!O3),(($C$5*E9/'ACT Oct 2021'!AQ3-('ACT Oct 2021'!L3+'ACT Oct 2021'!M3+'ACT Oct 2021'!N3))*'ACT Oct 2021'!Z3/100)*'ACT Oct 2021'!AQ3,('ACT Oct 2021'!O3*'ACT Oct 2021'!Z3/100)*'ACT Oct 2021'!AQ3)),0)</f>
        <v>0</v>
      </c>
      <c r="K9" s="93">
        <f>IF(AND('ACT Oct 2021'!P3&gt;0,'ACT Oct 2021'!O3&gt;0),IF(($C$5*E9/'ACT Oct 2021'!AQ3&lt;SUM('ACT Oct 2021'!L3:P3)),(0),($C$5*E9/'ACT Oct 2021'!AQ3-SUM('ACT Oct 2021'!L3:P3))*'ACT Oct 2021'!AB3/100)* 'ACT Oct 2021'!AQ3,IF(AND('ACT Oct 2021'!O3&gt;0,'ACT Oct 2021'!P3=""),IF(($C$5*E9/'ACT Oct 2021'!AQ3&lt; SUM('ACT Oct 2021'!L3:O3)),(0),($C$5*E9/'ACT Oct 2021'!AQ3-SUM('ACT Oct 2021'!L3:O3))*'ACT Oct 2021'!AA3/100)* 'ACT Oct 2021'!AQ3,IF(AND('ACT Oct 2021'!N3&gt;0,'ACT Oct 2021'!O3=""),IF(($C$5*E9/'ACT Oct 2021'!AQ3&lt; SUM('ACT Oct 2021'!L3:N3)),(0),($C$5*E9/'ACT Oct 2021'!AQ3-SUM('ACT Oct 2021'!L3:N3))*'ACT Oct 2021'!Z3/100)* 'ACT Oct 2021'!AQ3,IF(AND('ACT Oct 2021'!M3&gt;0,'ACT Oct 2021'!N3=""),IF(($C$5*E9/'ACT Oct 2021'!AQ3&lt;'ACT Oct 2021'!M3+'ACT Oct 2021'!L3),(0),(($C$5*E9/'ACT Oct 2021'!AQ3-('ACT Oct 2021'!M3+'ACT Oct 2021'!L3))*'ACT Oct 2021'!Y3/100))*'ACT Oct 2021'!AQ3,IF(AND('ACT Oct 2021'!L3&gt;0,'ACT Oct 2021'!M3=""&gt;0),IF(($C$5*E9/'ACT Oct 2021'!AQ3&lt;'ACT Oct 2021'!L3),(0),($C$5*E9/'ACT Oct 2021'!AQ3-'ACT Oct 2021'!L3)*'ACT Oct 2021'!X3/100)*'ACT Oct 2021'!AQ3,0)))))</f>
        <v>0</v>
      </c>
      <c r="L9" s="95">
        <f>IF('ACT Oct 2021'!K3="",($C$5*F9/'ACT Oct 2021'!AR3*'ACT Oct 2021'!AC3/100)*'ACT Oct 2021'!AR3,IF($C$5*F9/'ACT Oct 2021'!AR3&gt;='ACT Oct 2021'!L3,('ACT Oct 2021'!L3*'ACT Oct 2021'!AC3/100)*'ACT Oct 2021'!AR3,($C$5*F9/'ACT Oct 2021'!AR3*'ACT Oct 2021'!AC3/100)*'ACT Oct 2021'!AR3))</f>
        <v>227.97071999999997</v>
      </c>
      <c r="M9" s="95">
        <f>IF(AND('ACT Oct 2021'!L3&gt;0,'ACT Oct 2021'!M3&gt;0),IF($C$5*F9/'ACT Oct 2021'!AR3&lt;'ACT Oct 2021'!L3,0,IF(($C$5*F9/'ACT Oct 2021'!AR3-'ACT Oct 2021'!L3)&lt;=('ACT Oct 2021'!M3+'ACT Oct 2021'!L3),((($C$5*F9/'ACT Oct 2021'!AR3-'ACT Oct 2021'!L3)*'ACT Oct 2021'!AD3/100))*'ACT Oct 2021'!AR3,((('ACT Oct 2021'!M3)*'ACT Oct 2021'!AD3/100)*'ACT Oct 2021'!AR3))),0)</f>
        <v>1142.5274909090908</v>
      </c>
      <c r="N9" s="93">
        <f>IF(AND('ACT Oct 2021'!M3&gt;0,'ACT Oct 2021'!N3&gt;0),IF($C$5*F9/'ACT Oct 2021'!AR3&lt;('ACT Oct 2021'!L3+'ACT Oct 2021'!M3),0,IF(($C$5*F9/'ACT Oct 2021'!AR3-'ACT Oct 2021'!L3+'ACT Oct 2021'!M3)&lt;=('ACT Oct 2021'!L3+'ACT Oct 2021'!M3+'ACT Oct 2021'!N3),((($C$5*F9/'ACT Oct 2021'!AR3-('ACT Oct 2021'!L3+'ACT Oct 2021'!M3))*'ACT Oct 2021'!AE3/100))*'ACT Oct 2021'!AR3,('ACT Oct 2021'!N3*'ACT Oct 2021'!AE3/100)*'ACT Oct 2021'!AR3)),0)</f>
        <v>0</v>
      </c>
      <c r="O9" s="93">
        <f>IF(AND('ACT Oct 2021'!N3&gt;0,'ACT Oct 2021'!O3&gt;0),IF($C$5*F9/'ACT Oct 2021'!AR3&lt;('ACT Oct 2021'!L3+'ACT Oct 2021'!M3+'ACT Oct 2021'!N3),0,IF(($C$5*F9/'ACT Oct 2021'!AR3-'ACT Oct 2021'!L3+'ACT Oct 2021'!M3+'ACT Oct 2021'!N3)&lt;=('ACT Oct 2021'!L3+'ACT Oct 2021'!M3+'ACT Oct 2021'!N3+'ACT Oct 2021'!O3),(($C$5*F9/'ACT Oct 2021'!AR3-('ACT Oct 2021'!L3+'ACT Oct 2021'!M3+'ACT Oct 2021'!N3))*'ACT Oct 2021'!AF3/100)*'ACT Oct 2021'!AR3,('ACT Oct 2021'!O3*'ACT Oct 2021'!AF3/100)*'ACT Oct 2021'!AR3)),0)</f>
        <v>0</v>
      </c>
      <c r="P9" s="96">
        <f>IF(AND('ACT Oct 2021'!P3&gt;0,'ACT Oct 2021'!O3&gt;0),IF(($C$5*F9/'ACT Oct 2021'!AR3&lt;SUM('ACT Oct 2021'!L3:P3)),(0),($C$5*F9/'ACT Oct 2021'!AR3-SUM('ACT Oct 2021'!L3:P3))*'ACT Oct 2021'!AB3/100)* 'ACT Oct 2021'!AR3,IF(AND('ACT Oct 2021'!O3&gt;0,'ACT Oct 2021'!P3=""),IF(($C$5*F9/'ACT Oct 2021'!AR3&lt; SUM('ACT Oct 2021'!L3:O3)),(0),($C$5*F9/'ACT Oct 2021'!AR3-SUM('ACT Oct 2021'!L3:O3))*'ACT Oct 2021'!AG3/100)* 'ACT Oct 2021'!AR3,IF(AND('ACT Oct 2021'!N3&gt;0,'ACT Oct 2021'!O3=""),IF(($C$5*F9/'ACT Oct 2021'!AR3&lt; SUM('ACT Oct 2021'!L3:N3)),(0),($C$5*F9/'ACT Oct 2021'!AR3-SUM('ACT Oct 2021'!L3:N3))*'ACT Oct 2021'!AF3/100)* 'ACT Oct 2021'!AR3,IF(AND('ACT Oct 2021'!M3&gt;0,'ACT Oct 2021'!N3=""),IF(($C$5*F9/'ACT Oct 2021'!AR3&lt;'ACT Oct 2021'!M3+'ACT Oct 2021'!L3),(0),(($C$5*F9/'ACT Oct 2021'!AR3-('ACT Oct 2021'!M3+'ACT Oct 2021'!L3))*'ACT Oct 2021'!AE3/100))*'ACT Oct 2021'!AR3,IF(AND('ACT Oct 2021'!L3&gt;0,'ACT Oct 2021'!M3=""&gt;0),IF(($C$5*F9/'ACT Oct 2021'!AR3&lt;'ACT Oct 2021'!L3),(0),($C$5*F9/'ACT Oct 2021'!AR3-'ACT Oct 2021'!L3)*'ACT Oct 2021'!AD3/100)*'ACT Oct 2021'!AR3,0)))))</f>
        <v>0</v>
      </c>
      <c r="Q9" s="159">
        <f>SUM(G9:P9)</f>
        <v>2740.9964218181817</v>
      </c>
      <c r="R9" s="171">
        <f>Q9+D9</f>
        <v>3239.2214218181816</v>
      </c>
      <c r="S9" s="97">
        <f>R9*1.1</f>
        <v>3563.143564</v>
      </c>
      <c r="T9" s="98">
        <f>'ACT Oct 2021'!AT3</f>
        <v>24</v>
      </c>
      <c r="U9" s="98">
        <f>'ACT Oct 2021'!AU3</f>
        <v>0</v>
      </c>
      <c r="V9" s="98">
        <f>'ACT Oct 2021'!AV3</f>
        <v>0</v>
      </c>
      <c r="W9" s="98">
        <f>'ACT Oct 2021'!AW3</f>
        <v>0</v>
      </c>
      <c r="X9" s="173" t="str">
        <f t="shared" si="0"/>
        <v>Guaranteed off bill</v>
      </c>
      <c r="Y9" s="173" t="str">
        <f>IF(OR(B9="Origin Energy",B9="Red Energy",B9="Powershop"),"Inclusive","Exclusive")</f>
        <v>Exclusive</v>
      </c>
      <c r="Z9" s="20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2461.8082805818181</v>
      </c>
      <c r="AA9" s="20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2461.8082805818181</v>
      </c>
      <c r="AB9" s="163">
        <f t="shared" si="1"/>
        <v>2707.9891086400003</v>
      </c>
      <c r="AC9" s="163">
        <f t="shared" si="1"/>
        <v>2707.9891086400003</v>
      </c>
      <c r="AD9" s="100">
        <f>'ACT Oct 2021'!BF3</f>
        <v>0</v>
      </c>
      <c r="AE9" s="101" t="str">
        <f>'ACT Oct 2021'!BG3</f>
        <v>n</v>
      </c>
      <c r="AF9" s="222"/>
      <c r="AG9" s="222"/>
      <c r="AH9" s="222"/>
      <c r="AI9" s="222"/>
      <c r="AJ9" s="222"/>
      <c r="AK9" s="222"/>
      <c r="AL9" s="222"/>
      <c r="AM9" s="222"/>
      <c r="AN9" s="222"/>
      <c r="AO9" s="222"/>
    </row>
    <row r="10" spans="1:41" ht="20" customHeight="1" x14ac:dyDescent="0.2">
      <c r="A10" s="194" t="str">
        <f>'ACT Oct 2021'!D4</f>
        <v>EvoEnergy</v>
      </c>
      <c r="B10" s="92" t="str">
        <f>'ACT Oct 2021'!F4</f>
        <v>Origin Energy</v>
      </c>
      <c r="C10" s="92" t="str">
        <f>'ACT Oct 2021'!G4</f>
        <v>Business  Go</v>
      </c>
      <c r="D10" s="93">
        <f>365*'ACT Oct 2021'!H4/100</f>
        <v>425.78909090909087</v>
      </c>
      <c r="E10" s="169">
        <f>IF('ACT Oct 2021'!AQ4=3,0.5,IF('ACT Oct 2021'!AQ4=2,0.33,0))</f>
        <v>0.5</v>
      </c>
      <c r="F10" s="169">
        <f>1-E10</f>
        <v>0.5</v>
      </c>
      <c r="G10" s="94">
        <f>IF('ACT Oct 2021'!K4="",($C$5*E10/'ACT Oct 2021'!AQ4*'ACT Oct 2021'!W4/100)*'ACT Oct 2021'!AQ4,IF($C$5*E10/'ACT Oct 2021'!AQ4&gt;='ACT Oct 2021'!L4,('ACT Oct 2021'!L4*'ACT Oct 2021'!W4/100)*'ACT Oct 2021'!AQ4,($C$5*E10/'ACT Oct 2021'!AQ4*'ACT Oct 2021'!W4/100)*'ACT Oct 2021'!AQ4))</f>
        <v>406.21745454545442</v>
      </c>
      <c r="H10" s="93">
        <f>IF(AND('ACT Oct 2021'!L4&gt;0,'ACT Oct 2021'!M4&gt;0),IF($C$5*E10/'ACT Oct 2021'!AQ4&lt;'ACT Oct 2021'!L4,0,IF(($C$5*E10/'ACT Oct 2021'!AQ4-'ACT Oct 2021'!L4)&lt;=('ACT Oct 2021'!M4+'ACT Oct 2021'!L4),((($C$5*E10/'ACT Oct 2021'!AQ4-'ACT Oct 2021'!L4)*'ACT Oct 2021'!X4/100))*'ACT Oct 2021'!AQ4,((('ACT Oct 2021'!M4)*'ACT Oct 2021'!X4/100)*'ACT Oct 2021'!AQ4))),0)</f>
        <v>886.50072727272732</v>
      </c>
      <c r="I10" s="93">
        <f>IF(AND('ACT Oct 2021'!M4&gt;0,'ACT Oct 2021'!N4&gt;0),IF($C$5*E10/'ACT Oct 2021'!AQ4&lt;('ACT Oct 2021'!L4+'ACT Oct 2021'!M4),0,IF(($C$5*E10/'ACT Oct 2021'!AQ4-'ACT Oct 2021'!L4+'ACT Oct 2021'!M4)&lt;=('ACT Oct 2021'!L4+'ACT Oct 2021'!M4+'ACT Oct 2021'!N4),((($C$5*E10/'ACT Oct 2021'!AQ4-('ACT Oct 2021'!L4+'ACT Oct 2021'!M4))*'ACT Oct 2021'!Y4/100))*'ACT Oct 2021'!AQ4,('ACT Oct 2021'!N4*'ACT Oct 2021'!Y4/100)* 'ACT Oct 2021'!AQ4)),0)</f>
        <v>0</v>
      </c>
      <c r="J10" s="93">
        <f>IF(AND('ACT Oct 2021'!N4&gt;0,'ACT Oct 2021'!O4&gt;0),IF($C$5*E10/'ACT Oct 2021'!AQ4&lt;('ACT Oct 2021'!L4+'ACT Oct 2021'!M4+'ACT Oct 2021'!N4),0,IF(($C$5*E10/'ACT Oct 2021'!AQ4-'ACT Oct 2021'!L4+'ACT Oct 2021'!M4+'ACT Oct 2021'!N4)&lt;=('ACT Oct 2021'!L4+'ACT Oct 2021'!M4+'ACT Oct 2021'!N4+'ACT Oct 2021'!O4),(($C$5*E10/'ACT Oct 2021'!AQ4-('ACT Oct 2021'!L4+'ACT Oct 2021'!M4+'ACT Oct 2021'!N4))*'ACT Oct 2021'!Z4/100)*'ACT Oct 2021'!AQ4,('ACT Oct 2021'!O4*'ACT Oct 2021'!Z4/100)*'ACT Oct 2021'!AQ4)),0)</f>
        <v>0</v>
      </c>
      <c r="K10" s="93">
        <f>IF(AND('ACT Oct 2021'!P4&gt;0,'ACT Oct 2021'!O4&gt;0),IF(($C$5*E10/'ACT Oct 2021'!AQ4&lt;SUM('ACT Oct 2021'!L4:P4)),(0),($C$5*E10/'ACT Oct 2021'!AQ4-SUM('ACT Oct 2021'!L4:P4))*'ACT Oct 2021'!AB4/100)* 'ACT Oct 2021'!AQ4,IF(AND('ACT Oct 2021'!O4&gt;0,'ACT Oct 2021'!P4=""),IF(($C$5*E10/'ACT Oct 2021'!AQ4&lt; SUM('ACT Oct 2021'!L4:O4)),(0),($C$5*E10/'ACT Oct 2021'!AQ4-SUM('ACT Oct 2021'!L4:O4))*'ACT Oct 2021'!AA4/100)* 'ACT Oct 2021'!AQ4,IF(AND('ACT Oct 2021'!N4&gt;0,'ACT Oct 2021'!O4=""),IF(($C$5*E10/'ACT Oct 2021'!AQ4&lt; SUM('ACT Oct 2021'!L4:N4)),(0),($C$5*E10/'ACT Oct 2021'!AQ4-SUM('ACT Oct 2021'!L4:N4))*'ACT Oct 2021'!Z4/100)* 'ACT Oct 2021'!AQ4,IF(AND('ACT Oct 2021'!M4&gt;0,'ACT Oct 2021'!N4=""),IF(($C$5*E10/'ACT Oct 2021'!AQ4&lt;'ACT Oct 2021'!M4+'ACT Oct 2021'!L4),(0),(($C$5*E10/'ACT Oct 2021'!AQ4-('ACT Oct 2021'!M4+'ACT Oct 2021'!L4))*'ACT Oct 2021'!Y4/100))*'ACT Oct 2021'!AQ4,IF(AND('ACT Oct 2021'!L4&gt;0,'ACT Oct 2021'!M4=""&gt;0),IF(($C$5*E10/'ACT Oct 2021'!AQ4&lt;'ACT Oct 2021'!L4),(0),($C$5*E10/'ACT Oct 2021'!AQ4-'ACT Oct 2021'!L4)*'ACT Oct 2021'!X4/100)*'ACT Oct 2021'!AQ4,0)))))</f>
        <v>0</v>
      </c>
      <c r="L10" s="93">
        <f>IF('ACT Oct 2021'!K4="",($C$5*F10/'ACT Oct 2021'!AR4*'ACT Oct 2021'!AC4/100)*'ACT Oct 2021'!AR4,IF($C$5*F10/'ACT Oct 2021'!AR4&gt;='ACT Oct 2021'!L4,('ACT Oct 2021'!L4*'ACT Oct 2021'!AC4/100)*'ACT Oct 2021'!AR4,($C$5*F10/'ACT Oct 2021'!AR4*'ACT Oct 2021'!AC4/100)*'ACT Oct 2021'!AR4))</f>
        <v>406.21745454545442</v>
      </c>
      <c r="M10" s="93">
        <f>IF(AND('ACT Oct 2021'!L4&gt;0,'ACT Oct 2021'!M4&gt;0),IF($C$5*F10/'ACT Oct 2021'!AR4&lt;'ACT Oct 2021'!L4,0,IF(($C$5*F10/'ACT Oct 2021'!AR4-'ACT Oct 2021'!L4)&lt;=('ACT Oct 2021'!M4+'ACT Oct 2021'!L4),((($C$5*F10/'ACT Oct 2021'!AR4-'ACT Oct 2021'!L4)*'ACT Oct 2021'!AD4/100))*'ACT Oct 2021'!AR4,((('ACT Oct 2021'!M4)*'ACT Oct 2021'!AD4/100)*'ACT Oct 2021'!AR4))),0)</f>
        <v>886.50072727272732</v>
      </c>
      <c r="N10" s="93">
        <f>IF(AND('ACT Oct 2021'!M4&gt;0,'ACT Oct 2021'!N4&gt;0),IF($C$5*F10/'ACT Oct 2021'!AR4&lt;('ACT Oct 2021'!L4+'ACT Oct 2021'!M4),0,IF(($C$5*F10/'ACT Oct 2021'!AR4-'ACT Oct 2021'!L4+'ACT Oct 2021'!M4)&lt;=('ACT Oct 2021'!L4+'ACT Oct 2021'!M4+'ACT Oct 2021'!N4),((($C$5*F10/'ACT Oct 2021'!AR4-('ACT Oct 2021'!L4+'ACT Oct 2021'!M4))*'ACT Oct 2021'!AE4/100))*'ACT Oct 2021'!AR4,('ACT Oct 2021'!N4*'ACT Oct 2021'!AE4/100)*'ACT Oct 2021'!AR4)),0)</f>
        <v>0</v>
      </c>
      <c r="O10" s="93">
        <f>IF(AND('ACT Oct 2021'!N4&gt;0,'ACT Oct 2021'!O4&gt;0),IF($C$5*F10/'ACT Oct 2021'!AR4&lt;('ACT Oct 2021'!L4+'ACT Oct 2021'!M4+'ACT Oct 2021'!N4),0,IF(($C$5*F10/'ACT Oct 2021'!AR4-'ACT Oct 2021'!L4+'ACT Oct 2021'!M4+'ACT Oct 2021'!N4)&lt;=('ACT Oct 2021'!L4+'ACT Oct 2021'!M4+'ACT Oct 2021'!N4+'ACT Oct 2021'!O4),(($C$5*F10/'ACT Oct 2021'!AR4-('ACT Oct 2021'!L4+'ACT Oct 2021'!M4+'ACT Oct 2021'!N4))*'ACT Oct 2021'!AF4/100)*'ACT Oct 2021'!AR4,('ACT Oct 2021'!O4*'ACT Oct 2021'!AF4/100)*'ACT Oct 2021'!AR4)),0)</f>
        <v>0</v>
      </c>
      <c r="P10" s="93">
        <f>IF(AND('ACT Oct 2021'!P4&gt;0,'ACT Oct 2021'!O4&gt;0),IF(($C$5*F10/'ACT Oct 2021'!AR4&lt;SUM('ACT Oct 2021'!L4:P4)),(0),($C$5*F10/'ACT Oct 2021'!AR4-SUM('ACT Oct 2021'!L4:P4))*'ACT Oct 2021'!AB4/100)* 'ACT Oct 2021'!AR4,IF(AND('ACT Oct 2021'!O4&gt;0,'ACT Oct 2021'!P4=""),IF(($C$5*F10/'ACT Oct 2021'!AR4&lt; SUM('ACT Oct 2021'!L4:O4)),(0),($C$5*F10/'ACT Oct 2021'!AR4-SUM('ACT Oct 2021'!L4:O4))*'ACT Oct 2021'!AG4/100)* 'ACT Oct 2021'!AR4,IF(AND('ACT Oct 2021'!N4&gt;0,'ACT Oct 2021'!O4=""),IF(($C$5*F10/'ACT Oct 2021'!AR4&lt; SUM('ACT Oct 2021'!L4:N4)),(0),($C$5*F10/'ACT Oct 2021'!AR4-SUM('ACT Oct 2021'!L4:N4))*'ACT Oct 2021'!AF4/100)* 'ACT Oct 2021'!AR4,IF(AND('ACT Oct 2021'!M4&gt;0,'ACT Oct 2021'!N4=""),IF(($C$5*F10/'ACT Oct 2021'!AR4&lt;'ACT Oct 2021'!M4+'ACT Oct 2021'!L4),(0),(($C$5*F10/'ACT Oct 2021'!AR4-('ACT Oct 2021'!M4+'ACT Oct 2021'!L4))*'ACT Oct 2021'!AE4/100))*'ACT Oct 2021'!AR4,IF(AND('ACT Oct 2021'!L4&gt;0,'ACT Oct 2021'!M4=""&gt;0),IF(($C$5*F10/'ACT Oct 2021'!AR4&lt;'ACT Oct 2021'!L4),(0),($C$5*F10/'ACT Oct 2021'!AR4-'ACT Oct 2021'!L4)*'ACT Oct 2021'!AD4/100)*'ACT Oct 2021'!AR4,0)))))</f>
        <v>0</v>
      </c>
      <c r="Q10" s="197">
        <f>SUM(G10:P10)</f>
        <v>2585.4363636363632</v>
      </c>
      <c r="R10" s="198">
        <f>Q10+D10</f>
        <v>3011.2254545454543</v>
      </c>
      <c r="S10" s="97">
        <f>R10*1.1</f>
        <v>3312.348</v>
      </c>
      <c r="T10" s="98">
        <f>'ACT Oct 2021'!AT4</f>
        <v>0</v>
      </c>
      <c r="U10" s="98">
        <f>'ACT Oct 2021'!AU4</f>
        <v>0</v>
      </c>
      <c r="V10" s="98">
        <f>'ACT Oct 2021'!AV4</f>
        <v>0</v>
      </c>
      <c r="W10" s="98">
        <f>'ACT Oct 2021'!AW4</f>
        <v>0</v>
      </c>
      <c r="X10" s="173" t="str">
        <f t="shared" si="0"/>
        <v>No discount</v>
      </c>
      <c r="Y10" s="173" t="str">
        <f>IF(OR(B10="Origin Energy",B10="Red Energy",B10="Powershop"),"Inclusive","Exclusive")</f>
        <v>Inclusive</v>
      </c>
      <c r="Z10" s="199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3011.2254545454543</v>
      </c>
      <c r="AA10" s="20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3011.2254545454543</v>
      </c>
      <c r="AB10" s="163">
        <f t="shared" si="1"/>
        <v>3312.348</v>
      </c>
      <c r="AC10" s="163">
        <f t="shared" si="1"/>
        <v>3312.348</v>
      </c>
      <c r="AD10" s="100">
        <f>'ACT Oct 2021'!BF4</f>
        <v>12</v>
      </c>
      <c r="AE10" s="101" t="str">
        <f>'ACT Oct 2021'!BG4</f>
        <v>y</v>
      </c>
      <c r="AF10" s="222"/>
      <c r="AG10" s="222"/>
      <c r="AH10" s="222"/>
      <c r="AI10" s="222"/>
      <c r="AJ10" s="222"/>
      <c r="AK10" s="222"/>
      <c r="AL10" s="222"/>
      <c r="AM10" s="222"/>
      <c r="AN10" s="222"/>
      <c r="AO10" s="222"/>
    </row>
    <row r="11" spans="1:41" ht="20" customHeight="1" x14ac:dyDescent="0.2">
      <c r="A11" s="194" t="str">
        <f>'ACT Oct 2021'!D5</f>
        <v>EvoEnergy</v>
      </c>
      <c r="B11" s="92" t="str">
        <f>'ACT Oct 2021'!F5</f>
        <v>Red Energy</v>
      </c>
      <c r="C11" s="92" t="str">
        <f>'ACT Oct 2021'!G5</f>
        <v>Red Business Saver</v>
      </c>
      <c r="D11" s="93">
        <f>365*'ACT Oct 2021'!H5/100</f>
        <v>397.81681818181818</v>
      </c>
      <c r="E11" s="169">
        <f>IF('ACT Oct 2021'!AQ5=3,0.5,IF('ACT Oct 2021'!AQ5=2,0.33,0))</f>
        <v>0.5</v>
      </c>
      <c r="F11" s="169">
        <f>1-E11</f>
        <v>0.5</v>
      </c>
      <c r="G11" s="94">
        <f>IF('ACT Oct 2021'!K5="",($C$5*E11/'ACT Oct 2021'!AQ5*'ACT Oct 2021'!W5/100)*'ACT Oct 2021'!AQ5,IF($C$5*E11/'ACT Oct 2021'!AQ5&gt;='ACT Oct 2021'!L5,('ACT Oct 2021'!L5*'ACT Oct 2021'!W5/100)*'ACT Oct 2021'!AQ5,($C$5*E11/'ACT Oct 2021'!AQ5*'ACT Oct 2021'!W5/100)*'ACT Oct 2021'!AQ5))</f>
        <v>353.75890909090901</v>
      </c>
      <c r="H11" s="93">
        <f>IF(AND('ACT Oct 2021'!L5&gt;0,'ACT Oct 2021'!M5&gt;0),IF($C$5*E11/'ACT Oct 2021'!AQ5&lt;'ACT Oct 2021'!L5,0,IF(($C$5*E11/'ACT Oct 2021'!AQ5-'ACT Oct 2021'!L5)&lt;=('ACT Oct 2021'!M5+'ACT Oct 2021'!L5),((($C$5*E11/'ACT Oct 2021'!AQ5-'ACT Oct 2021'!L5)*'ACT Oct 2021'!X5/100))*'ACT Oct 2021'!AQ5,((('ACT Oct 2021'!M5)*'ACT Oct 2021'!X5/100)*'ACT Oct 2021'!AQ5))),0)</f>
        <v>787.28945454545453</v>
      </c>
      <c r="I11" s="93">
        <f>IF(AND('ACT Oct 2021'!M5&gt;0,'ACT Oct 2021'!N5&gt;0),IF($C$5*E11/'ACT Oct 2021'!AQ5&lt;('ACT Oct 2021'!L5+'ACT Oct 2021'!M5),0,IF(($C$5*E11/'ACT Oct 2021'!AQ5-'ACT Oct 2021'!L5+'ACT Oct 2021'!M5)&lt;=('ACT Oct 2021'!L5+'ACT Oct 2021'!M5+'ACT Oct 2021'!N5),((($C$5*E11/'ACT Oct 2021'!AQ5-('ACT Oct 2021'!L5+'ACT Oct 2021'!M5))*'ACT Oct 2021'!Y5/100))*'ACT Oct 2021'!AQ5,('ACT Oct 2021'!N5*'ACT Oct 2021'!Y5/100)* 'ACT Oct 2021'!AQ5)),0)</f>
        <v>0</v>
      </c>
      <c r="J11" s="93">
        <f>IF(AND('ACT Oct 2021'!N5&gt;0,'ACT Oct 2021'!O5&gt;0),IF($C$5*E11/'ACT Oct 2021'!AQ5&lt;('ACT Oct 2021'!L5+'ACT Oct 2021'!M5+'ACT Oct 2021'!N5),0,IF(($C$5*E11/'ACT Oct 2021'!AQ5-'ACT Oct 2021'!L5+'ACT Oct 2021'!M5+'ACT Oct 2021'!N5)&lt;=('ACT Oct 2021'!L5+'ACT Oct 2021'!M5+'ACT Oct 2021'!N5+'ACT Oct 2021'!O5),(($C$5*E11/'ACT Oct 2021'!AQ5-('ACT Oct 2021'!L5+'ACT Oct 2021'!M5+'ACT Oct 2021'!N5))*'ACT Oct 2021'!Z5/100)*'ACT Oct 2021'!AQ5,('ACT Oct 2021'!O5*'ACT Oct 2021'!Z5/100)*'ACT Oct 2021'!AQ5)),0)</f>
        <v>0</v>
      </c>
      <c r="K11" s="93">
        <f>IF(AND('ACT Oct 2021'!P5&gt;0,'ACT Oct 2021'!O5&gt;0),IF(($C$5*E11/'ACT Oct 2021'!AQ5&lt;SUM('ACT Oct 2021'!L5:P5)),(0),($C$5*E11/'ACT Oct 2021'!AQ5-SUM('ACT Oct 2021'!L5:P5))*'ACT Oct 2021'!AB5/100)* 'ACT Oct 2021'!AQ5,IF(AND('ACT Oct 2021'!O5&gt;0,'ACT Oct 2021'!P5=""),IF(($C$5*E11/'ACT Oct 2021'!AQ5&lt; SUM('ACT Oct 2021'!L5:O5)),(0),($C$5*E11/'ACT Oct 2021'!AQ5-SUM('ACT Oct 2021'!L5:O5))*'ACT Oct 2021'!AA5/100)* 'ACT Oct 2021'!AQ5,IF(AND('ACT Oct 2021'!N5&gt;0,'ACT Oct 2021'!O5=""),IF(($C$5*E11/'ACT Oct 2021'!AQ5&lt; SUM('ACT Oct 2021'!L5:N5)),(0),($C$5*E11/'ACT Oct 2021'!AQ5-SUM('ACT Oct 2021'!L5:N5))*'ACT Oct 2021'!Z5/100)* 'ACT Oct 2021'!AQ5,IF(AND('ACT Oct 2021'!M5&gt;0,'ACT Oct 2021'!N5=""),IF(($C$5*E11/'ACT Oct 2021'!AQ5&lt;'ACT Oct 2021'!M5+'ACT Oct 2021'!L5),(0),(($C$5*E11/'ACT Oct 2021'!AQ5-('ACT Oct 2021'!M5+'ACT Oct 2021'!L5))*'ACT Oct 2021'!Y5/100))*'ACT Oct 2021'!AQ5,IF(AND('ACT Oct 2021'!L5&gt;0,'ACT Oct 2021'!M5=""&gt;0),IF(($C$5*E11/'ACT Oct 2021'!AQ5&lt;'ACT Oct 2021'!L5),(0),($C$5*E11/'ACT Oct 2021'!AQ5-'ACT Oct 2021'!L5)*'ACT Oct 2021'!X5/100)*'ACT Oct 2021'!AQ5,0)))))</f>
        <v>0</v>
      </c>
      <c r="L11" s="93">
        <f>IF('ACT Oct 2021'!K5="",($C$5*F11/'ACT Oct 2021'!AR5*'ACT Oct 2021'!AC5/100)*'ACT Oct 2021'!AR5,IF($C$5*F11/'ACT Oct 2021'!AR5&gt;='ACT Oct 2021'!L5,('ACT Oct 2021'!L5*'ACT Oct 2021'!AC5/100)*'ACT Oct 2021'!AR5,($C$5*F11/'ACT Oct 2021'!AR5*'ACT Oct 2021'!AC5/100)*'ACT Oct 2021'!AR5))</f>
        <v>353.75890909090901</v>
      </c>
      <c r="M11" s="93">
        <f>IF(AND('ACT Oct 2021'!L5&gt;0,'ACT Oct 2021'!M5&gt;0),IF($C$5*F11/'ACT Oct 2021'!AR5&lt;'ACT Oct 2021'!L5,0,IF(($C$5*F11/'ACT Oct 2021'!AR5-'ACT Oct 2021'!L5)&lt;=('ACT Oct 2021'!M5+'ACT Oct 2021'!L5),((($C$5*F11/'ACT Oct 2021'!AR5-'ACT Oct 2021'!L5)*'ACT Oct 2021'!AD5/100))*'ACT Oct 2021'!AR5,((('ACT Oct 2021'!M5)*'ACT Oct 2021'!AD5/100)*'ACT Oct 2021'!AR5))),0)</f>
        <v>787.28945454545453</v>
      </c>
      <c r="N11" s="93">
        <f>IF(AND('ACT Oct 2021'!M5&gt;0,'ACT Oct 2021'!N5&gt;0),IF($C$5*F11/'ACT Oct 2021'!AR5&lt;('ACT Oct 2021'!L5+'ACT Oct 2021'!M5),0,IF(($C$5*F11/'ACT Oct 2021'!AR5-'ACT Oct 2021'!L5+'ACT Oct 2021'!M5)&lt;=('ACT Oct 2021'!L5+'ACT Oct 2021'!M5+'ACT Oct 2021'!N5),((($C$5*F11/'ACT Oct 2021'!AR5-('ACT Oct 2021'!L5+'ACT Oct 2021'!M5))*'ACT Oct 2021'!AE5/100))*'ACT Oct 2021'!AR5,('ACT Oct 2021'!N5*'ACT Oct 2021'!AE5/100)*'ACT Oct 2021'!AR5)),0)</f>
        <v>0</v>
      </c>
      <c r="O11" s="93">
        <f>IF(AND('ACT Oct 2021'!N5&gt;0,'ACT Oct 2021'!O5&gt;0),IF($C$5*F11/'ACT Oct 2021'!AR5&lt;('ACT Oct 2021'!L5+'ACT Oct 2021'!M5+'ACT Oct 2021'!N5),0,IF(($C$5*F11/'ACT Oct 2021'!AR5-'ACT Oct 2021'!L5+'ACT Oct 2021'!M5+'ACT Oct 2021'!N5)&lt;=('ACT Oct 2021'!L5+'ACT Oct 2021'!M5+'ACT Oct 2021'!N5+'ACT Oct 2021'!O5),(($C$5*F11/'ACT Oct 2021'!AR5-('ACT Oct 2021'!L5+'ACT Oct 2021'!M5+'ACT Oct 2021'!N5))*'ACT Oct 2021'!AF5/100)*'ACT Oct 2021'!AR5,('ACT Oct 2021'!O5*'ACT Oct 2021'!AF5/100)*'ACT Oct 2021'!AR5)),0)</f>
        <v>0</v>
      </c>
      <c r="P11" s="93">
        <f>IF(AND('ACT Oct 2021'!P5&gt;0,'ACT Oct 2021'!O5&gt;0),IF(($C$5*F11/'ACT Oct 2021'!AR5&lt;SUM('ACT Oct 2021'!L5:P5)),(0),($C$5*F11/'ACT Oct 2021'!AR5-SUM('ACT Oct 2021'!L5:P5))*'ACT Oct 2021'!AB5/100)* 'ACT Oct 2021'!AR5,IF(AND('ACT Oct 2021'!O5&gt;0,'ACT Oct 2021'!P5=""),IF(($C$5*F11/'ACT Oct 2021'!AR5&lt; SUM('ACT Oct 2021'!L5:O5)),(0),($C$5*F11/'ACT Oct 2021'!AR5-SUM('ACT Oct 2021'!L5:O5))*'ACT Oct 2021'!AG5/100)* 'ACT Oct 2021'!AR5,IF(AND('ACT Oct 2021'!N5&gt;0,'ACT Oct 2021'!O5=""),IF(($C$5*F11/'ACT Oct 2021'!AR5&lt; SUM('ACT Oct 2021'!L5:N5)),(0),($C$5*F11/'ACT Oct 2021'!AR5-SUM('ACT Oct 2021'!L5:N5))*'ACT Oct 2021'!AF5/100)* 'ACT Oct 2021'!AR5,IF(AND('ACT Oct 2021'!M5&gt;0,'ACT Oct 2021'!N5=""),IF(($C$5*F11/'ACT Oct 2021'!AR5&lt;'ACT Oct 2021'!M5+'ACT Oct 2021'!L5),(0),(($C$5*F11/'ACT Oct 2021'!AR5-('ACT Oct 2021'!M5+'ACT Oct 2021'!L5))*'ACT Oct 2021'!AE5/100))*'ACT Oct 2021'!AR5,IF(AND('ACT Oct 2021'!L5&gt;0,'ACT Oct 2021'!M5=""&gt;0),IF(($C$5*F11/'ACT Oct 2021'!AR5&lt;'ACT Oct 2021'!L5),(0),($C$5*F11/'ACT Oct 2021'!AR5-'ACT Oct 2021'!L5)*'ACT Oct 2021'!AD5/100)*'ACT Oct 2021'!AR5,0)))))</f>
        <v>0</v>
      </c>
      <c r="Q11" s="197">
        <f>SUM(G11:P11)</f>
        <v>2282.0967272727271</v>
      </c>
      <c r="R11" s="198">
        <f>Q11+D11</f>
        <v>2679.9135454545453</v>
      </c>
      <c r="S11" s="97">
        <f>R11*1.1</f>
        <v>2947.9049</v>
      </c>
      <c r="T11" s="98">
        <f>'ACT Oct 2021'!AT5</f>
        <v>0</v>
      </c>
      <c r="U11" s="98">
        <f>'ACT Oct 2021'!AU5</f>
        <v>0</v>
      </c>
      <c r="V11" s="98">
        <f>'ACT Oct 2021'!AV5</f>
        <v>0</v>
      </c>
      <c r="W11" s="98">
        <f>'ACT Oct 2021'!AW5</f>
        <v>0</v>
      </c>
      <c r="X11" s="173" t="str">
        <f t="shared" si="0"/>
        <v>No discount</v>
      </c>
      <c r="Y11" s="173" t="str">
        <f>IF(OR(B11="Origin Energy",B11="Red Energy",B11="Powershop"),"Inclusive","Exclusive")</f>
        <v>Inclusive</v>
      </c>
      <c r="Z11" s="199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2679.9135454545453</v>
      </c>
      <c r="AA11" s="200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2679.9135454545453</v>
      </c>
      <c r="AB11" s="163">
        <f t="shared" si="1"/>
        <v>2947.9049</v>
      </c>
      <c r="AC11" s="163">
        <f t="shared" si="1"/>
        <v>2947.9049</v>
      </c>
      <c r="AD11" s="100">
        <f>'ACT Oct 2021'!BF5</f>
        <v>0</v>
      </c>
      <c r="AE11" s="101" t="str">
        <f>'ACT Oct 2021'!BG5</f>
        <v>n</v>
      </c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</row>
    <row r="12" spans="1:41" ht="16" thickBot="1" x14ac:dyDescent="0.25">
      <c r="A12" s="201" t="str">
        <f>'ACT Oct 2021'!D6</f>
        <v>EvoEnergy</v>
      </c>
      <c r="B12" s="120" t="str">
        <f>'ACT Oct 2021'!F6</f>
        <v>Covau</v>
      </c>
      <c r="C12" s="120" t="str">
        <f>'ACT Oct 2021'!G6</f>
        <v>Freedom</v>
      </c>
      <c r="D12" s="121">
        <f>365*'ACT Oct 2021'!H6/100</f>
        <v>536.54999999999995</v>
      </c>
      <c r="E12" s="170">
        <f>IF('ACT Oct 2021'!AQ6=3,0.5,IF('ACT Oct 2021'!AQ6=2,0.33,0))</f>
        <v>0.5</v>
      </c>
      <c r="F12" s="170">
        <f>1-E12</f>
        <v>0.5</v>
      </c>
      <c r="G12" s="122">
        <f>IF('ACT Oct 2021'!K6="",($C$5*E12/'ACT Oct 2021'!AQ6*'ACT Oct 2021'!W6/100)*'ACT Oct 2021'!AQ6,IF($C$5*E12/'ACT Oct 2021'!AQ6&gt;='ACT Oct 2021'!L6,('ACT Oct 2021'!L6*'ACT Oct 2021'!W6/100)*'ACT Oct 2021'!AQ6,($C$5*E12/'ACT Oct 2021'!AQ6*'ACT Oct 2021'!W6/100)*'ACT Oct 2021'!AQ6))</f>
        <v>221.24591999999996</v>
      </c>
      <c r="H12" s="121">
        <f>IF(AND('ACT Oct 2021'!L6&gt;0,'ACT Oct 2021'!M6&gt;0),IF($C$5*E12/'ACT Oct 2021'!AQ6&lt;'ACT Oct 2021'!L6,0,IF(($C$5*E12/'ACT Oct 2021'!AQ6-'ACT Oct 2021'!L6)&lt;=('ACT Oct 2021'!M6+'ACT Oct 2021'!L6),((($C$5*E12/'ACT Oct 2021'!AQ6-'ACT Oct 2021'!L6)*'ACT Oct 2021'!X6/100))*'ACT Oct 2021'!AQ6,((('ACT Oct 2021'!M6)*'ACT Oct 2021'!X6/100)*'ACT Oct 2021'!AQ6))),0)</f>
        <v>1161.8923636363636</v>
      </c>
      <c r="I12" s="121">
        <f>IF(AND('ACT Oct 2021'!M6&gt;0,'ACT Oct 2021'!N6&gt;0),IF($C$5*E12/'ACT Oct 2021'!AQ6&lt;('ACT Oct 2021'!L6+'ACT Oct 2021'!M6),0,IF(($C$5*E12/'ACT Oct 2021'!AQ6-'ACT Oct 2021'!L6+'ACT Oct 2021'!M6)&lt;=('ACT Oct 2021'!L6+'ACT Oct 2021'!M6+'ACT Oct 2021'!N6),((($C$5*E12/'ACT Oct 2021'!AQ6-('ACT Oct 2021'!L6+'ACT Oct 2021'!M6))*'ACT Oct 2021'!Y6/100))*'ACT Oct 2021'!AQ6,('ACT Oct 2021'!N6*'ACT Oct 2021'!Y6/100)* 'ACT Oct 2021'!AQ6)),0)</f>
        <v>0</v>
      </c>
      <c r="J12" s="121">
        <f>IF(AND('ACT Oct 2021'!N6&gt;0,'ACT Oct 2021'!O6&gt;0),IF($C$5*E12/'ACT Oct 2021'!AQ6&lt;('ACT Oct 2021'!L6+'ACT Oct 2021'!M6+'ACT Oct 2021'!N6),0,IF(($C$5*E12/'ACT Oct 2021'!AQ6-'ACT Oct 2021'!L6+'ACT Oct 2021'!M6+'ACT Oct 2021'!N6)&lt;=('ACT Oct 2021'!L6+'ACT Oct 2021'!M6+'ACT Oct 2021'!N6+'ACT Oct 2021'!O6),(($C$5*E12/'ACT Oct 2021'!AQ6-('ACT Oct 2021'!L6+'ACT Oct 2021'!M6+'ACT Oct 2021'!N6))*'ACT Oct 2021'!Z6/100)*'ACT Oct 2021'!AQ6,('ACT Oct 2021'!O6*'ACT Oct 2021'!Z6/100)*'ACT Oct 2021'!AQ6)),0)</f>
        <v>0</v>
      </c>
      <c r="K12" s="121">
        <f>IF(AND('ACT Oct 2021'!P6&gt;0,'ACT Oct 2021'!O6&gt;0),IF(($C$5*E12/'ACT Oct 2021'!AQ6&lt;SUM('ACT Oct 2021'!L6:P6)),(0),($C$5*E12/'ACT Oct 2021'!AQ6-SUM('ACT Oct 2021'!L6:P6))*'ACT Oct 2021'!AB6/100)* 'ACT Oct 2021'!AQ6,IF(AND('ACT Oct 2021'!O6&gt;0,'ACT Oct 2021'!P6=""),IF(($C$5*E12/'ACT Oct 2021'!AQ6&lt; SUM('ACT Oct 2021'!L6:O6)),(0),($C$5*E12/'ACT Oct 2021'!AQ6-SUM('ACT Oct 2021'!L6:O6))*'ACT Oct 2021'!AA6/100)* 'ACT Oct 2021'!AQ6,IF(AND('ACT Oct 2021'!N6&gt;0,'ACT Oct 2021'!O6=""),IF(($C$5*E12/'ACT Oct 2021'!AQ6&lt; SUM('ACT Oct 2021'!L6:N6)),(0),($C$5*E12/'ACT Oct 2021'!AQ6-SUM('ACT Oct 2021'!L6:N6))*'ACT Oct 2021'!Z6/100)* 'ACT Oct 2021'!AQ6,IF(AND('ACT Oct 2021'!M6&gt;0,'ACT Oct 2021'!N6=""),IF(($C$5*E12/'ACT Oct 2021'!AQ6&lt;'ACT Oct 2021'!M6+'ACT Oct 2021'!L6),(0),(($C$5*E12/'ACT Oct 2021'!AQ6-('ACT Oct 2021'!M6+'ACT Oct 2021'!L6))*'ACT Oct 2021'!Y6/100))*'ACT Oct 2021'!AQ6,IF(AND('ACT Oct 2021'!L6&gt;0,'ACT Oct 2021'!M6=""&gt;0),IF(($C$5*E12/'ACT Oct 2021'!AQ6&lt;'ACT Oct 2021'!L6),(0),($C$5*E12/'ACT Oct 2021'!AQ6-'ACT Oct 2021'!L6)*'ACT Oct 2021'!X6/100)*'ACT Oct 2021'!AQ6,0)))))</f>
        <v>0</v>
      </c>
      <c r="L12" s="121">
        <f>IF('ACT Oct 2021'!K6="",($C$5*F12/'ACT Oct 2021'!AR6*'ACT Oct 2021'!AC6/100)*'ACT Oct 2021'!AR6,IF($C$5*F12/'ACT Oct 2021'!AR6&gt;='ACT Oct 2021'!L6,('ACT Oct 2021'!L6*'ACT Oct 2021'!AC6/100)*'ACT Oct 2021'!AR6,($C$5*F12/'ACT Oct 2021'!AR6*'ACT Oct 2021'!AC6/100)*'ACT Oct 2021'!AR6))</f>
        <v>221.24591999999996</v>
      </c>
      <c r="M12" s="121">
        <f>IF(AND('ACT Oct 2021'!L6&gt;0,'ACT Oct 2021'!M6&gt;0),IF($C$5*F12/'ACT Oct 2021'!AR6&lt;'ACT Oct 2021'!L6,0,IF(($C$5*F12/'ACT Oct 2021'!AR6-'ACT Oct 2021'!L6)&lt;=('ACT Oct 2021'!M6+'ACT Oct 2021'!L6),((($C$5*F12/'ACT Oct 2021'!AR6-'ACT Oct 2021'!L6)*'ACT Oct 2021'!AD6/100))*'ACT Oct 2021'!AR6,((('ACT Oct 2021'!M6)*'ACT Oct 2021'!AD6/100)*'ACT Oct 2021'!AR6))),0)</f>
        <v>1161.8923636363636</v>
      </c>
      <c r="N12" s="121">
        <f>IF(AND('ACT Oct 2021'!M6&gt;0,'ACT Oct 2021'!N6&gt;0),IF($C$5*F12/'ACT Oct 2021'!AR6&lt;('ACT Oct 2021'!L6+'ACT Oct 2021'!M6),0,IF(($C$5*F12/'ACT Oct 2021'!AR6-'ACT Oct 2021'!L6+'ACT Oct 2021'!M6)&lt;=('ACT Oct 2021'!L6+'ACT Oct 2021'!M6+'ACT Oct 2021'!N6),((($C$5*F12/'ACT Oct 2021'!AR6-('ACT Oct 2021'!L6+'ACT Oct 2021'!M6))*'ACT Oct 2021'!AE6/100))*'ACT Oct 2021'!AR6,('ACT Oct 2021'!N6*'ACT Oct 2021'!AE6/100)*'ACT Oct 2021'!AR6)),0)</f>
        <v>0</v>
      </c>
      <c r="O12" s="121">
        <f>IF(AND('ACT Oct 2021'!N6&gt;0,'ACT Oct 2021'!O6&gt;0),IF($C$5*F12/'ACT Oct 2021'!AR6&lt;('ACT Oct 2021'!L6+'ACT Oct 2021'!M6+'ACT Oct 2021'!N6),0,IF(($C$5*F12/'ACT Oct 2021'!AR6-'ACT Oct 2021'!L6+'ACT Oct 2021'!M6+'ACT Oct 2021'!N6)&lt;=('ACT Oct 2021'!L6+'ACT Oct 2021'!M6+'ACT Oct 2021'!N6+'ACT Oct 2021'!O6),(($C$5*F12/'ACT Oct 2021'!AR6-('ACT Oct 2021'!L6+'ACT Oct 2021'!M6+'ACT Oct 2021'!N6))*'ACT Oct 2021'!AF6/100)*'ACT Oct 2021'!AR6,('ACT Oct 2021'!O6*'ACT Oct 2021'!AF6/100)*'ACT Oct 2021'!AR6)),0)</f>
        <v>0</v>
      </c>
      <c r="P12" s="121">
        <f>IF(AND('ACT Oct 2021'!P6&gt;0,'ACT Oct 2021'!O6&gt;0),IF(($C$5*F12/'ACT Oct 2021'!AR6&lt;SUM('ACT Oct 2021'!L6:P6)),(0),($C$5*F12/'ACT Oct 2021'!AR6-SUM('ACT Oct 2021'!L6:P6))*'ACT Oct 2021'!AB6/100)* 'ACT Oct 2021'!AR6,IF(AND('ACT Oct 2021'!O6&gt;0,'ACT Oct 2021'!P6=""),IF(($C$5*F12/'ACT Oct 2021'!AR6&lt; SUM('ACT Oct 2021'!L6:O6)),(0),($C$5*F12/'ACT Oct 2021'!AR6-SUM('ACT Oct 2021'!L6:O6))*'ACT Oct 2021'!AG6/100)* 'ACT Oct 2021'!AR6,IF(AND('ACT Oct 2021'!N6&gt;0,'ACT Oct 2021'!O6=""),IF(($C$5*F12/'ACT Oct 2021'!AR6&lt; SUM('ACT Oct 2021'!L6:N6)),(0),($C$5*F12/'ACT Oct 2021'!AR6-SUM('ACT Oct 2021'!L6:N6))*'ACT Oct 2021'!AF6/100)* 'ACT Oct 2021'!AR6,IF(AND('ACT Oct 2021'!M6&gt;0,'ACT Oct 2021'!N6=""),IF(($C$5*F12/'ACT Oct 2021'!AR6&lt;'ACT Oct 2021'!M6+'ACT Oct 2021'!L6),(0),(($C$5*F12/'ACT Oct 2021'!AR6-('ACT Oct 2021'!M6+'ACT Oct 2021'!L6))*'ACT Oct 2021'!AE6/100))*'ACT Oct 2021'!AR6,IF(AND('ACT Oct 2021'!L6&gt;0,'ACT Oct 2021'!M6=""&gt;0),IF(($C$5*F12/'ACT Oct 2021'!AR6&lt;'ACT Oct 2021'!L6),(0),($C$5*F12/'ACT Oct 2021'!AR6-'ACT Oct 2021'!L6)*'ACT Oct 2021'!AD6/100)*'ACT Oct 2021'!AR6,0)))))</f>
        <v>0</v>
      </c>
      <c r="Q12" s="160">
        <f>SUM(G12:P12)</f>
        <v>2766.2765672727273</v>
      </c>
      <c r="R12" s="172">
        <f>Q12+D12</f>
        <v>3302.8265672727275</v>
      </c>
      <c r="S12" s="161">
        <f>R12*1.1</f>
        <v>3633.1092240000007</v>
      </c>
      <c r="T12" s="125">
        <f>'ACT Oct 2021'!AT6</f>
        <v>0</v>
      </c>
      <c r="U12" s="125">
        <f>'ACT Oct 2021'!AU6</f>
        <v>15</v>
      </c>
      <c r="V12" s="125">
        <f>'ACT Oct 2021'!AV6</f>
        <v>0</v>
      </c>
      <c r="W12" s="125">
        <f>'ACT Oct 2021'!AW6</f>
        <v>0</v>
      </c>
      <c r="X12" s="174" t="str">
        <f t="shared" ref="X12" si="2">IF(SUM(T12:W12)=0,"No discount",IF(T12&gt;0,"Guaranteed off bill",IF(U12&gt;0,"Guaranteed off usage",IF(V12&gt;0,"Pay-on-time off bill","Pay-on-time off usage"))))</f>
        <v>Guaranteed off usage</v>
      </c>
      <c r="Y12" s="174" t="str">
        <f>IF(OR(B12="Origin Energy",B12="Red Energy",B12="Powershop"),"Inclusive","Exclusive")</f>
        <v>Exclusive</v>
      </c>
      <c r="Z12" s="164">
        <f>IF(AND(X12="Guaranteed off bill",Y12="Inclusive"),((R12*1.1)-((R12*1.1)*T12/100))/1.1,IF(AND(X12="Guaranteed off usage",Y12="Inclusive"),((R12*1.1)-((Q12*1.1)*U12/100))/1.1,IF(AND(X12="Guaranteed off bill",Y12="Exclusive"),R12-(R12*T12/100),IF(AND(X12="Guaranteed off usage",Y12="Exclusive"),R12-(Q12*U12/100),IF(Y12="Inclusive",((R12*1.1))/1.1,R12)))))</f>
        <v>2887.8850821818182</v>
      </c>
      <c r="AA12" s="165">
        <f>IF(AND(X12="Pay-on-time off bill",Y12="Inclusive"),((Z12*1.1)-((Z12*1.1)*V12/100))/1.1,IF(AND(X12="Pay-on-time off usage",Y12="Inclusive"),((Z12*1.1)-((Q12*1.1)*W12/100))/1.1,IF(AND(X12="Pay-on-time off bill",Y12="Exclusive"),Z12-(Z12*V12/100),IF(AND(X12="Pay-on-time off usage",Y12="Exclusive"),Z12-(Q12*W12/100),IF(Y12="Inclusive",((Z12*1.1))/1.1,Z12)))))</f>
        <v>2887.8850821818182</v>
      </c>
      <c r="AB12" s="166">
        <f t="shared" ref="AB12" si="3">Z12*1.1</f>
        <v>3176.6735904000002</v>
      </c>
      <c r="AC12" s="166">
        <f t="shared" ref="AC12" si="4">AA12*1.1</f>
        <v>3176.6735904000002</v>
      </c>
      <c r="AD12" s="126">
        <f>'ACT Oct 2021'!BF6</f>
        <v>0</v>
      </c>
      <c r="AE12" s="127" t="str">
        <f>'ACT Oct 2021'!BG6</f>
        <v>n</v>
      </c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</row>
    <row r="13" spans="1:41" x14ac:dyDescent="0.2">
      <c r="A13" s="220"/>
      <c r="B13" s="220"/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</row>
    <row r="14" spans="1:41" x14ac:dyDescent="0.2">
      <c r="A14" s="220"/>
      <c r="B14" s="220"/>
      <c r="C14" s="220"/>
      <c r="D14" s="220"/>
      <c r="E14" s="220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</row>
    <row r="15" spans="1:41" x14ac:dyDescent="0.2">
      <c r="A15" s="220"/>
      <c r="B15" s="220"/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0"/>
      <c r="AF15" s="220"/>
      <c r="AG15" s="220"/>
      <c r="AH15" s="220"/>
      <c r="AI15" s="220"/>
      <c r="AJ15" s="220"/>
      <c r="AK15" s="220"/>
      <c r="AL15" s="220"/>
      <c r="AM15" s="220"/>
      <c r="AN15" s="220"/>
      <c r="AO15" s="220"/>
    </row>
    <row r="16" spans="1:41" x14ac:dyDescent="0.2">
      <c r="A16" s="220"/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  <c r="AC16" s="220"/>
      <c r="AD16" s="220"/>
      <c r="AE16" s="220"/>
      <c r="AF16" s="220"/>
      <c r="AG16" s="220"/>
      <c r="AH16" s="220"/>
      <c r="AI16" s="220"/>
      <c r="AJ16" s="220"/>
      <c r="AK16" s="220"/>
      <c r="AL16" s="220"/>
      <c r="AM16" s="220"/>
      <c r="AN16" s="220"/>
      <c r="AO16" s="220"/>
    </row>
    <row r="17" spans="1:41" x14ac:dyDescent="0.2">
      <c r="A17" s="220"/>
      <c r="B17" s="220"/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  <c r="AA17" s="220"/>
      <c r="AB17" s="220"/>
      <c r="AC17" s="220"/>
      <c r="AD17" s="220"/>
      <c r="AE17" s="220"/>
      <c r="AF17" s="220"/>
      <c r="AG17" s="220"/>
      <c r="AH17" s="220"/>
      <c r="AI17" s="220"/>
      <c r="AJ17" s="220"/>
      <c r="AK17" s="220"/>
      <c r="AL17" s="220"/>
      <c r="AM17" s="220"/>
      <c r="AN17" s="220"/>
      <c r="AO17" s="220"/>
    </row>
    <row r="18" spans="1:41" x14ac:dyDescent="0.2">
      <c r="A18" s="220"/>
      <c r="B18" s="220"/>
      <c r="C18" s="220"/>
      <c r="D18" s="220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  <c r="AI18" s="220"/>
      <c r="AJ18" s="220"/>
      <c r="AK18" s="220"/>
      <c r="AL18" s="220"/>
      <c r="AM18" s="220"/>
      <c r="AN18" s="220"/>
      <c r="AO18" s="220"/>
    </row>
    <row r="19" spans="1:41" x14ac:dyDescent="0.2">
      <c r="A19" s="220"/>
      <c r="B19" s="220"/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/>
      <c r="AM19" s="220"/>
      <c r="AN19" s="220"/>
      <c r="AO19" s="220"/>
    </row>
    <row r="20" spans="1:41" x14ac:dyDescent="0.2">
      <c r="A20" s="220"/>
      <c r="B20" s="220"/>
      <c r="C20" s="220"/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</row>
    <row r="21" spans="1:41" x14ac:dyDescent="0.2">
      <c r="A21" s="220"/>
      <c r="B21" s="220"/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</row>
    <row r="22" spans="1:41" x14ac:dyDescent="0.2">
      <c r="A22" s="220"/>
      <c r="B22" s="220"/>
      <c r="C22" s="220"/>
      <c r="D22" s="220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</row>
    <row r="23" spans="1:41" x14ac:dyDescent="0.2">
      <c r="A23" s="220"/>
      <c r="B23" s="220"/>
      <c r="C23" s="220"/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</row>
    <row r="24" spans="1:41" x14ac:dyDescent="0.2">
      <c r="A24" s="220"/>
      <c r="B24" s="220"/>
      <c r="C24" s="220"/>
      <c r="D24" s="220"/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</row>
    <row r="25" spans="1:41" x14ac:dyDescent="0.2">
      <c r="A25" s="220"/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</row>
    <row r="26" spans="1:41" x14ac:dyDescent="0.2">
      <c r="A26" s="220"/>
      <c r="B26" s="220"/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</row>
    <row r="27" spans="1:41" x14ac:dyDescent="0.2">
      <c r="A27" s="220"/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</row>
    <row r="28" spans="1:41" x14ac:dyDescent="0.2">
      <c r="A28" s="220"/>
      <c r="B28" s="220"/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</row>
    <row r="29" spans="1:41" x14ac:dyDescent="0.2">
      <c r="A29" s="220"/>
      <c r="B29" s="220"/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/>
    </row>
    <row r="30" spans="1:41" x14ac:dyDescent="0.2">
      <c r="A30" s="220"/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</row>
    <row r="31" spans="1:41" x14ac:dyDescent="0.2">
      <c r="A31" s="220"/>
      <c r="B31" s="220"/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</row>
    <row r="32" spans="1:41" x14ac:dyDescent="0.2">
      <c r="A32" s="220"/>
      <c r="B32" s="220"/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</row>
    <row r="33" spans="1:41" x14ac:dyDescent="0.2">
      <c r="A33" s="220"/>
      <c r="B33" s="220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</row>
    <row r="34" spans="1:41" x14ac:dyDescent="0.2">
      <c r="A34" s="220"/>
      <c r="B34" s="220"/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220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A34" s="220"/>
      <c r="AB34" s="220"/>
      <c r="AC34" s="220"/>
      <c r="AD34" s="220"/>
      <c r="AE34" s="220"/>
      <c r="AF34" s="220"/>
      <c r="AG34" s="220"/>
      <c r="AH34" s="220"/>
      <c r="AI34" s="220"/>
      <c r="AJ34" s="220"/>
      <c r="AK34" s="220"/>
      <c r="AL34" s="220"/>
      <c r="AM34" s="220"/>
      <c r="AN34" s="220"/>
      <c r="AO34" s="220"/>
    </row>
    <row r="35" spans="1:41" x14ac:dyDescent="0.2">
      <c r="A35" s="220"/>
      <c r="B35" s="220"/>
      <c r="C35" s="220"/>
      <c r="D35" s="220"/>
      <c r="E35" s="220"/>
      <c r="F35" s="220"/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A35" s="220"/>
      <c r="AB35" s="220"/>
      <c r="AC35" s="220"/>
      <c r="AD35" s="220"/>
      <c r="AE35" s="220"/>
      <c r="AF35" s="220"/>
      <c r="AG35" s="220"/>
      <c r="AH35" s="220"/>
      <c r="AI35" s="220"/>
      <c r="AJ35" s="220"/>
      <c r="AK35" s="220"/>
      <c r="AL35" s="220"/>
      <c r="AM35" s="220"/>
      <c r="AN35" s="220"/>
      <c r="AO35" s="220"/>
    </row>
    <row r="36" spans="1:41" x14ac:dyDescent="0.2">
      <c r="A36" s="220"/>
      <c r="B36" s="220"/>
      <c r="C36" s="220"/>
      <c r="D36" s="220"/>
      <c r="E36" s="220"/>
      <c r="F36" s="220"/>
      <c r="G36" s="220"/>
      <c r="H36" s="220"/>
      <c r="I36" s="220"/>
      <c r="J36" s="220"/>
      <c r="K36" s="220"/>
      <c r="L36" s="220"/>
      <c r="M36" s="220"/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20"/>
      <c r="Z36" s="220"/>
      <c r="AA36" s="220"/>
      <c r="AB36" s="220"/>
      <c r="AC36" s="220"/>
      <c r="AD36" s="220"/>
      <c r="AE36" s="220"/>
      <c r="AF36" s="220"/>
      <c r="AG36" s="220"/>
      <c r="AH36" s="220"/>
      <c r="AI36" s="220"/>
      <c r="AJ36" s="220"/>
      <c r="AK36" s="220"/>
      <c r="AL36" s="220"/>
      <c r="AM36" s="220"/>
      <c r="AN36" s="220"/>
      <c r="AO36" s="220"/>
    </row>
    <row r="37" spans="1:41" x14ac:dyDescent="0.2">
      <c r="A37" s="220"/>
      <c r="B37" s="220"/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20"/>
      <c r="Z37" s="220"/>
      <c r="AA37" s="220"/>
      <c r="AB37" s="220"/>
      <c r="AC37" s="220"/>
      <c r="AD37" s="220"/>
      <c r="AE37" s="220"/>
      <c r="AF37" s="220"/>
      <c r="AG37" s="220"/>
      <c r="AH37" s="220"/>
      <c r="AI37" s="220"/>
      <c r="AJ37" s="220"/>
      <c r="AK37" s="220"/>
      <c r="AL37" s="220"/>
      <c r="AM37" s="220"/>
      <c r="AN37" s="220"/>
      <c r="AO37" s="220"/>
    </row>
    <row r="38" spans="1:41" x14ac:dyDescent="0.2">
      <c r="A38" s="220"/>
      <c r="B38" s="220"/>
      <c r="C38" s="220"/>
      <c r="D38" s="220"/>
      <c r="E38" s="220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</row>
    <row r="39" spans="1:41" x14ac:dyDescent="0.2">
      <c r="A39" s="220"/>
      <c r="B39" s="220"/>
      <c r="C39" s="220"/>
      <c r="D39" s="220"/>
      <c r="E39" s="220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  <c r="AM39" s="220"/>
      <c r="AN39" s="220"/>
      <c r="AO39" s="220"/>
    </row>
    <row r="40" spans="1:41" x14ac:dyDescent="0.2">
      <c r="A40" s="220"/>
      <c r="B40" s="220"/>
      <c r="C40" s="220"/>
      <c r="D40" s="220"/>
      <c r="E40" s="220"/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  <c r="AM40" s="220"/>
      <c r="AN40" s="220"/>
      <c r="AO40" s="220"/>
    </row>
    <row r="41" spans="1:41" x14ac:dyDescent="0.2">
      <c r="A41" s="220"/>
      <c r="B41" s="220"/>
      <c r="C41" s="220"/>
      <c r="D41" s="220"/>
      <c r="E41" s="220"/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/>
      <c r="AM41" s="220"/>
      <c r="AN41" s="220"/>
      <c r="AO41" s="220"/>
    </row>
    <row r="42" spans="1:41" x14ac:dyDescent="0.2">
      <c r="A42" s="220"/>
      <c r="B42" s="220"/>
      <c r="C42" s="220"/>
      <c r="D42" s="220"/>
      <c r="E42" s="220"/>
      <c r="F42" s="220"/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</row>
    <row r="43" spans="1:41" x14ac:dyDescent="0.2">
      <c r="A43" s="220"/>
      <c r="B43" s="220"/>
      <c r="C43" s="220"/>
      <c r="D43" s="220"/>
      <c r="E43" s="220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</row>
    <row r="44" spans="1:41" x14ac:dyDescent="0.2">
      <c r="A44" s="220"/>
      <c r="B44" s="220"/>
      <c r="C44" s="220"/>
      <c r="D44" s="220"/>
      <c r="E44" s="220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</row>
    <row r="45" spans="1:41" x14ac:dyDescent="0.2">
      <c r="A45" s="220"/>
      <c r="B45" s="220"/>
      <c r="C45" s="220"/>
      <c r="D45" s="220"/>
      <c r="E45" s="220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</row>
    <row r="46" spans="1:41" x14ac:dyDescent="0.2">
      <c r="A46" s="220"/>
      <c r="B46" s="220"/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</row>
    <row r="47" spans="1:41" x14ac:dyDescent="0.2">
      <c r="A47" s="220"/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</row>
    <row r="48" spans="1:41" x14ac:dyDescent="0.2">
      <c r="A48" s="220"/>
      <c r="B48" s="220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  <c r="AC48" s="220"/>
      <c r="AD48" s="220"/>
      <c r="AE48" s="220"/>
      <c r="AF48" s="220"/>
      <c r="AG48" s="220"/>
      <c r="AH48" s="220"/>
      <c r="AI48" s="220"/>
      <c r="AJ48" s="220"/>
      <c r="AK48" s="220"/>
      <c r="AL48" s="220"/>
      <c r="AM48" s="220"/>
      <c r="AN48" s="220"/>
      <c r="AO48" s="220"/>
    </row>
    <row r="49" spans="1:41" x14ac:dyDescent="0.2">
      <c r="A49" s="220"/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</row>
    <row r="50" spans="1:41" x14ac:dyDescent="0.2">
      <c r="A50" s="220"/>
      <c r="B50" s="220"/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20"/>
      <c r="AA50" s="220"/>
      <c r="AB50" s="220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0"/>
      <c r="AO50" s="220"/>
    </row>
    <row r="51" spans="1:41" x14ac:dyDescent="0.2">
      <c r="A51" s="221"/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1"/>
      <c r="Q51" s="221"/>
      <c r="R51" s="221"/>
      <c r="S51" s="221"/>
      <c r="T51" s="221"/>
      <c r="U51" s="221"/>
      <c r="V51" s="221"/>
      <c r="W51" s="221"/>
      <c r="X51" s="221"/>
      <c r="Y51" s="221"/>
      <c r="Z51" s="221"/>
      <c r="AA51" s="221"/>
      <c r="AB51" s="221"/>
      <c r="AC51" s="221"/>
      <c r="AD51" s="221"/>
      <c r="AE51" s="221"/>
      <c r="AF51" s="221"/>
      <c r="AG51" s="221"/>
      <c r="AH51" s="221"/>
      <c r="AI51" s="221"/>
      <c r="AJ51" s="221"/>
      <c r="AK51" s="221"/>
      <c r="AL51" s="221"/>
      <c r="AM51" s="221"/>
      <c r="AN51" s="221"/>
      <c r="AO51" s="221"/>
    </row>
    <row r="52" spans="1:41" x14ac:dyDescent="0.2">
      <c r="A52" s="221"/>
      <c r="B52" s="221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21"/>
      <c r="O52" s="221"/>
      <c r="P52" s="221"/>
      <c r="Q52" s="221"/>
      <c r="R52" s="221"/>
      <c r="S52" s="221"/>
      <c r="T52" s="221"/>
      <c r="U52" s="221"/>
      <c r="V52" s="221"/>
      <c r="W52" s="221"/>
      <c r="X52" s="221"/>
      <c r="Y52" s="221"/>
      <c r="Z52" s="221"/>
      <c r="AA52" s="221"/>
      <c r="AB52" s="221"/>
      <c r="AC52" s="221"/>
      <c r="AD52" s="221"/>
      <c r="AE52" s="221"/>
      <c r="AF52" s="221"/>
      <c r="AG52" s="221"/>
      <c r="AH52" s="221"/>
      <c r="AI52" s="221"/>
      <c r="AJ52" s="221"/>
      <c r="AK52" s="221"/>
      <c r="AL52" s="221"/>
      <c r="AM52" s="221"/>
      <c r="AN52" s="221"/>
      <c r="AO52" s="221"/>
    </row>
    <row r="53" spans="1:41" x14ac:dyDescent="0.2">
      <c r="A53" s="221"/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</row>
    <row r="54" spans="1:41" x14ac:dyDescent="0.2">
      <c r="A54" s="221"/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  <c r="R54" s="221"/>
      <c r="S54" s="221"/>
      <c r="T54" s="221"/>
      <c r="U54" s="221"/>
      <c r="V54" s="221"/>
      <c r="W54" s="221"/>
      <c r="X54" s="221"/>
      <c r="Y54" s="221"/>
      <c r="Z54" s="221"/>
      <c r="AA54" s="221"/>
      <c r="AB54" s="221"/>
      <c r="AC54" s="221"/>
      <c r="AD54" s="221"/>
      <c r="AE54" s="221"/>
      <c r="AF54" s="221"/>
      <c r="AG54" s="221"/>
      <c r="AH54" s="221"/>
      <c r="AI54" s="221"/>
      <c r="AJ54" s="221"/>
      <c r="AK54" s="221"/>
      <c r="AL54" s="221"/>
      <c r="AM54" s="221"/>
      <c r="AN54" s="221"/>
      <c r="AO54" s="221"/>
    </row>
    <row r="55" spans="1:41" x14ac:dyDescent="0.2">
      <c r="A55" s="221"/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  <c r="AA55" s="221"/>
      <c r="AB55" s="221"/>
      <c r="AC55" s="221"/>
      <c r="AD55" s="221"/>
      <c r="AE55" s="221"/>
      <c r="AF55" s="221"/>
      <c r="AG55" s="221"/>
      <c r="AH55" s="221"/>
      <c r="AI55" s="221"/>
      <c r="AJ55" s="221"/>
      <c r="AK55" s="221"/>
      <c r="AL55" s="221"/>
      <c r="AM55" s="221"/>
      <c r="AN55" s="221"/>
      <c r="AO55" s="221"/>
    </row>
    <row r="56" spans="1:41" x14ac:dyDescent="0.2">
      <c r="A56" s="221"/>
      <c r="B56" s="221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  <c r="O56" s="221"/>
      <c r="P56" s="221"/>
      <c r="Q56" s="221"/>
      <c r="R56" s="221"/>
      <c r="S56" s="221"/>
      <c r="T56" s="221"/>
      <c r="U56" s="221"/>
      <c r="V56" s="221"/>
      <c r="W56" s="221"/>
      <c r="X56" s="221"/>
      <c r="Y56" s="221"/>
      <c r="Z56" s="221"/>
      <c r="AA56" s="221"/>
      <c r="AB56" s="221"/>
      <c r="AC56" s="221"/>
      <c r="AD56" s="221"/>
      <c r="AE56" s="221"/>
      <c r="AF56" s="221"/>
      <c r="AG56" s="221"/>
      <c r="AH56" s="221"/>
      <c r="AI56" s="221"/>
      <c r="AJ56" s="221"/>
      <c r="AK56" s="221"/>
      <c r="AL56" s="221"/>
      <c r="AM56" s="221"/>
      <c r="AN56" s="221"/>
      <c r="AO56" s="221"/>
    </row>
    <row r="57" spans="1:41" x14ac:dyDescent="0.2">
      <c r="A57" s="221"/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  <c r="R57" s="221"/>
      <c r="S57" s="221"/>
      <c r="T57" s="221"/>
      <c r="U57" s="221"/>
      <c r="V57" s="221"/>
      <c r="W57" s="221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</row>
    <row r="58" spans="1:41" x14ac:dyDescent="0.2">
      <c r="A58" s="221"/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  <c r="O58" s="221"/>
      <c r="P58" s="221"/>
      <c r="Q58" s="221"/>
      <c r="R58" s="221"/>
      <c r="S58" s="221"/>
      <c r="T58" s="221"/>
      <c r="U58" s="221"/>
      <c r="V58" s="221"/>
      <c r="W58" s="221"/>
      <c r="X58" s="221"/>
      <c r="Y58" s="221"/>
      <c r="Z58" s="221"/>
      <c r="AA58" s="221"/>
      <c r="AB58" s="221"/>
      <c r="AC58" s="221"/>
      <c r="AD58" s="221"/>
      <c r="AE58" s="221"/>
      <c r="AF58" s="221"/>
      <c r="AG58" s="221"/>
      <c r="AH58" s="221"/>
      <c r="AI58" s="221"/>
      <c r="AJ58" s="221"/>
      <c r="AK58" s="221"/>
      <c r="AL58" s="221"/>
      <c r="AM58" s="221"/>
      <c r="AN58" s="221"/>
      <c r="AO58" s="221"/>
    </row>
    <row r="59" spans="1:41" x14ac:dyDescent="0.2">
      <c r="A59" s="221"/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1"/>
      <c r="Q59" s="221"/>
      <c r="R59" s="221"/>
      <c r="S59" s="221"/>
      <c r="T59" s="221"/>
      <c r="U59" s="221"/>
      <c r="V59" s="221"/>
      <c r="W59" s="221"/>
      <c r="X59" s="221"/>
      <c r="Y59" s="221"/>
      <c r="Z59" s="221"/>
      <c r="AA59" s="221"/>
      <c r="AB59" s="221"/>
      <c r="AC59" s="221"/>
      <c r="AD59" s="221"/>
      <c r="AE59" s="221"/>
      <c r="AF59" s="221"/>
      <c r="AG59" s="221"/>
      <c r="AH59" s="221"/>
      <c r="AI59" s="221"/>
      <c r="AJ59" s="221"/>
      <c r="AK59" s="221"/>
      <c r="AL59" s="221"/>
      <c r="AM59" s="221"/>
      <c r="AN59" s="221"/>
      <c r="AO59" s="221"/>
    </row>
    <row r="60" spans="1:41" x14ac:dyDescent="0.2">
      <c r="A60" s="221"/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  <c r="AA60" s="221"/>
      <c r="AB60" s="221"/>
      <c r="AC60" s="221"/>
      <c r="AD60" s="221"/>
      <c r="AE60" s="221"/>
      <c r="AF60" s="221"/>
      <c r="AG60" s="221"/>
      <c r="AH60" s="221"/>
      <c r="AI60" s="221"/>
      <c r="AJ60" s="221"/>
      <c r="AK60" s="221"/>
      <c r="AL60" s="221"/>
      <c r="AM60" s="221"/>
      <c r="AN60" s="221"/>
      <c r="AO60" s="221"/>
    </row>
    <row r="61" spans="1:41" x14ac:dyDescent="0.2">
      <c r="A61" s="221"/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  <c r="R61" s="221"/>
      <c r="S61" s="221"/>
      <c r="T61" s="221"/>
      <c r="U61" s="221"/>
      <c r="V61" s="221"/>
      <c r="W61" s="221"/>
      <c r="X61" s="221"/>
      <c r="Y61" s="221"/>
      <c r="Z61" s="221"/>
      <c r="AA61" s="221"/>
      <c r="AB61" s="221"/>
      <c r="AC61" s="221"/>
      <c r="AD61" s="221"/>
      <c r="AE61" s="221"/>
      <c r="AF61" s="221"/>
      <c r="AG61" s="221"/>
      <c r="AH61" s="221"/>
      <c r="AI61" s="221"/>
      <c r="AJ61" s="221"/>
      <c r="AK61" s="221"/>
      <c r="AL61" s="221"/>
      <c r="AM61" s="221"/>
      <c r="AN61" s="221"/>
      <c r="AO61" s="221"/>
    </row>
    <row r="62" spans="1:41" x14ac:dyDescent="0.2">
      <c r="A62" s="221"/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21"/>
      <c r="AD62" s="221"/>
      <c r="AE62" s="221"/>
      <c r="AF62" s="221"/>
      <c r="AG62" s="221"/>
      <c r="AH62" s="221"/>
      <c r="AI62" s="221"/>
      <c r="AJ62" s="221"/>
      <c r="AK62" s="221"/>
      <c r="AL62" s="221"/>
      <c r="AM62" s="221"/>
      <c r="AN62" s="221"/>
      <c r="AO62" s="221"/>
    </row>
    <row r="63" spans="1:41" x14ac:dyDescent="0.2">
      <c r="A63" s="221"/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1"/>
      <c r="AO63" s="221"/>
    </row>
    <row r="64" spans="1:41" x14ac:dyDescent="0.2">
      <c r="A64" s="221"/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</row>
    <row r="65" spans="1:41" x14ac:dyDescent="0.2">
      <c r="A65" s="221"/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1"/>
      <c r="AD65" s="221"/>
      <c r="AE65" s="221"/>
      <c r="AF65" s="221"/>
      <c r="AG65" s="221"/>
      <c r="AH65" s="221"/>
      <c r="AI65" s="221"/>
      <c r="AJ65" s="221"/>
      <c r="AK65" s="221"/>
      <c r="AL65" s="221"/>
      <c r="AM65" s="221"/>
      <c r="AN65" s="221"/>
      <c r="AO65" s="221"/>
    </row>
    <row r="66" spans="1:41" x14ac:dyDescent="0.2">
      <c r="A66" s="221"/>
      <c r="B66" s="221"/>
      <c r="C66" s="221"/>
      <c r="D66" s="221"/>
      <c r="E66" s="221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1"/>
      <c r="AL66" s="221"/>
      <c r="AM66" s="221"/>
      <c r="AN66" s="221"/>
      <c r="AO66" s="221"/>
    </row>
    <row r="67" spans="1:41" x14ac:dyDescent="0.2">
      <c r="A67" s="221"/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21"/>
      <c r="P67" s="221"/>
      <c r="Q67" s="221"/>
      <c r="R67" s="221"/>
      <c r="S67" s="221"/>
      <c r="T67" s="221"/>
      <c r="U67" s="221"/>
      <c r="V67" s="221"/>
      <c r="W67" s="221"/>
      <c r="X67" s="221"/>
      <c r="Y67" s="221"/>
      <c r="Z67" s="221"/>
      <c r="AA67" s="221"/>
      <c r="AB67" s="221"/>
      <c r="AC67" s="221"/>
      <c r="AD67" s="221"/>
      <c r="AE67" s="221"/>
      <c r="AF67" s="221"/>
      <c r="AG67" s="221"/>
      <c r="AH67" s="221"/>
      <c r="AI67" s="221"/>
      <c r="AJ67" s="221"/>
      <c r="AK67" s="221"/>
      <c r="AL67" s="221"/>
      <c r="AM67" s="221"/>
      <c r="AN67" s="221"/>
      <c r="AO67" s="221"/>
    </row>
    <row r="68" spans="1:41" x14ac:dyDescent="0.2">
      <c r="A68" s="221"/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  <c r="AH68" s="221"/>
      <c r="AI68" s="221"/>
      <c r="AJ68" s="221"/>
      <c r="AK68" s="221"/>
      <c r="AL68" s="221"/>
      <c r="AM68" s="221"/>
      <c r="AN68" s="221"/>
      <c r="AO68" s="221"/>
    </row>
    <row r="69" spans="1:41" x14ac:dyDescent="0.2">
      <c r="A69" s="221"/>
      <c r="B69" s="221"/>
      <c r="C69" s="221"/>
      <c r="D69" s="221"/>
      <c r="E69" s="221"/>
      <c r="F69" s="221"/>
      <c r="G69" s="221"/>
      <c r="H69" s="221"/>
      <c r="I69" s="221"/>
      <c r="J69" s="221"/>
      <c r="K69" s="221"/>
      <c r="L69" s="221"/>
      <c r="M69" s="221"/>
      <c r="N69" s="221"/>
      <c r="O69" s="221"/>
      <c r="P69" s="221"/>
      <c r="Q69" s="221"/>
      <c r="R69" s="221"/>
      <c r="S69" s="221"/>
      <c r="T69" s="221"/>
      <c r="U69" s="221"/>
      <c r="V69" s="221"/>
      <c r="W69" s="221"/>
      <c r="X69" s="221"/>
      <c r="Y69" s="221"/>
      <c r="Z69" s="221"/>
      <c r="AA69" s="221"/>
      <c r="AB69" s="221"/>
      <c r="AC69" s="221"/>
      <c r="AD69" s="221"/>
      <c r="AE69" s="221"/>
      <c r="AF69" s="221"/>
      <c r="AG69" s="221"/>
      <c r="AH69" s="221"/>
      <c r="AI69" s="221"/>
      <c r="AJ69" s="221"/>
      <c r="AK69" s="221"/>
      <c r="AL69" s="221"/>
      <c r="AM69" s="221"/>
      <c r="AN69" s="221"/>
      <c r="AO69" s="221"/>
    </row>
    <row r="70" spans="1:41" x14ac:dyDescent="0.2">
      <c r="A70" s="221"/>
      <c r="B70" s="221"/>
      <c r="C70" s="221"/>
      <c r="D70" s="221"/>
      <c r="E70" s="221"/>
      <c r="F70" s="221"/>
      <c r="G70" s="221"/>
      <c r="H70" s="221"/>
      <c r="I70" s="221"/>
      <c r="J70" s="221"/>
      <c r="K70" s="221"/>
      <c r="L70" s="221"/>
      <c r="M70" s="221"/>
      <c r="N70" s="221"/>
      <c r="O70" s="221"/>
      <c r="P70" s="221"/>
      <c r="Q70" s="221"/>
      <c r="R70" s="221"/>
      <c r="S70" s="221"/>
      <c r="T70" s="221"/>
      <c r="U70" s="221"/>
      <c r="V70" s="221"/>
      <c r="W70" s="221"/>
      <c r="X70" s="221"/>
      <c r="Y70" s="221"/>
      <c r="Z70" s="221"/>
      <c r="AA70" s="221"/>
      <c r="AB70" s="221"/>
      <c r="AC70" s="221"/>
      <c r="AD70" s="221"/>
      <c r="AE70" s="221"/>
      <c r="AF70" s="221"/>
      <c r="AG70" s="221"/>
      <c r="AH70" s="221"/>
      <c r="AI70" s="221"/>
      <c r="AJ70" s="221"/>
      <c r="AK70" s="221"/>
      <c r="AL70" s="221"/>
      <c r="AM70" s="221"/>
      <c r="AN70" s="221"/>
      <c r="AO70" s="221"/>
    </row>
  </sheetData>
  <sheetProtection algorithmName="SHA-512" hashValue="xkQWMOvr7j4Nc0DICuDMzNpznnKfNRJlWuuVSkLEkEdXVFyj1RnjPEcALsj/eOEEmQTiKXNWwrgSwmw2T/enDA==" saltValue="GT88au9r/PYEAYzDwJ899A==" spinCount="100000" sheet="1" objects="1" scenarios="1"/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C1514-CCC2-764E-A280-63CD49165B17}">
  <sheetPr codeName="Sheet20">
    <tabColor rgb="FFCD7B93"/>
  </sheetPr>
  <dimension ref="A1:AO50"/>
  <sheetViews>
    <sheetView zoomScale="90" zoomScaleNormal="90" workbookViewId="0">
      <selection activeCell="B18" sqref="B18"/>
    </sheetView>
  </sheetViews>
  <sheetFormatPr baseColWidth="10" defaultRowHeight="15" x14ac:dyDescent="0.2"/>
  <cols>
    <col min="1" max="1" width="14.83203125" customWidth="1"/>
    <col min="2" max="2" width="14.5" customWidth="1"/>
    <col min="3" max="3" width="22.3320312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28" width="14.33203125" customWidth="1"/>
    <col min="29" max="41" width="14.1640625" customWidth="1"/>
    <col min="42" max="72" width="12.5" customWidth="1"/>
  </cols>
  <sheetData>
    <row r="1" spans="1:41" x14ac:dyDescent="0.2">
      <c r="A1" s="202" t="s">
        <v>31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202"/>
      <c r="AI1" s="202"/>
      <c r="AJ1" s="202"/>
      <c r="AK1" s="202"/>
      <c r="AL1" s="202"/>
      <c r="AM1" s="202"/>
      <c r="AN1" s="202"/>
      <c r="AO1" s="202"/>
    </row>
    <row r="2" spans="1:41" x14ac:dyDescent="0.2">
      <c r="A2" s="203" t="s">
        <v>92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202"/>
      <c r="AC2" s="202"/>
      <c r="AD2" s="202"/>
      <c r="AE2" s="202"/>
      <c r="AF2" s="202"/>
      <c r="AG2" s="202"/>
      <c r="AH2" s="202"/>
      <c r="AI2" s="202"/>
      <c r="AJ2" s="202"/>
      <c r="AK2" s="202"/>
      <c r="AL2" s="202"/>
      <c r="AM2" s="202"/>
      <c r="AN2" s="202"/>
      <c r="AO2" s="202"/>
    </row>
    <row r="3" spans="1:41" ht="16" thickBot="1" x14ac:dyDescent="0.25">
      <c r="A3" s="202"/>
      <c r="B3" s="204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  <c r="AI3" s="202"/>
      <c r="AJ3" s="202"/>
      <c r="AK3" s="202"/>
      <c r="AL3" s="202"/>
      <c r="AM3" s="202"/>
      <c r="AN3" s="202"/>
      <c r="AO3" s="202"/>
    </row>
    <row r="4" spans="1:41" x14ac:dyDescent="0.2">
      <c r="A4" s="77" t="s">
        <v>60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9"/>
      <c r="AF4" s="202"/>
      <c r="AG4" s="202"/>
      <c r="AH4" s="202"/>
      <c r="AI4" s="202"/>
      <c r="AJ4" s="202"/>
      <c r="AK4" s="202"/>
      <c r="AL4" s="202"/>
      <c r="AM4" s="202"/>
      <c r="AN4" s="202"/>
      <c r="AO4" s="202"/>
    </row>
    <row r="5" spans="1:41" x14ac:dyDescent="0.2">
      <c r="A5" s="80" t="s">
        <v>228</v>
      </c>
      <c r="B5" s="81"/>
      <c r="C5" s="85">
        <v>100000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2"/>
      <c r="AF5" s="202"/>
      <c r="AG5" s="202"/>
      <c r="AH5" s="202"/>
      <c r="AI5" s="202"/>
      <c r="AJ5" s="202"/>
      <c r="AK5" s="202"/>
      <c r="AL5" s="202"/>
      <c r="AM5" s="202"/>
      <c r="AN5" s="202"/>
      <c r="AO5" s="202"/>
    </row>
    <row r="6" spans="1:41" x14ac:dyDescent="0.2">
      <c r="A6" s="32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2"/>
      <c r="AF6" s="202"/>
      <c r="AG6" s="202"/>
      <c r="AH6" s="202"/>
      <c r="AI6" s="202"/>
      <c r="AJ6" s="202"/>
      <c r="AK6" s="202"/>
      <c r="AL6" s="202"/>
      <c r="AM6" s="202"/>
      <c r="AN6" s="202"/>
      <c r="AO6" s="202"/>
    </row>
    <row r="7" spans="1:41" ht="76" x14ac:dyDescent="0.2">
      <c r="A7" s="178" t="s">
        <v>67</v>
      </c>
      <c r="B7" s="129" t="s">
        <v>68</v>
      </c>
      <c r="C7" s="129" t="s">
        <v>69</v>
      </c>
      <c r="D7" s="130" t="s">
        <v>70</v>
      </c>
      <c r="E7" s="176" t="s">
        <v>213</v>
      </c>
      <c r="F7" s="176" t="s">
        <v>214</v>
      </c>
      <c r="G7" s="130" t="s">
        <v>71</v>
      </c>
      <c r="H7" s="130" t="s">
        <v>72</v>
      </c>
      <c r="I7" s="130" t="s">
        <v>73</v>
      </c>
      <c r="J7" s="130" t="s">
        <v>215</v>
      </c>
      <c r="K7" s="130" t="s">
        <v>75</v>
      </c>
      <c r="L7" s="130" t="s">
        <v>76</v>
      </c>
      <c r="M7" s="130" t="s">
        <v>77</v>
      </c>
      <c r="N7" s="130" t="s">
        <v>78</v>
      </c>
      <c r="O7" s="130" t="s">
        <v>74</v>
      </c>
      <c r="P7" s="130" t="s">
        <v>79</v>
      </c>
      <c r="Q7" s="175" t="s">
        <v>216</v>
      </c>
      <c r="R7" s="175" t="s">
        <v>80</v>
      </c>
      <c r="S7" s="131" t="s">
        <v>217</v>
      </c>
      <c r="T7" s="132" t="s">
        <v>81</v>
      </c>
      <c r="U7" s="132" t="s">
        <v>82</v>
      </c>
      <c r="V7" s="132" t="s">
        <v>0</v>
      </c>
      <c r="W7" s="132" t="s">
        <v>87</v>
      </c>
      <c r="X7" s="177" t="s">
        <v>218</v>
      </c>
      <c r="Y7" s="177" t="s">
        <v>219</v>
      </c>
      <c r="Z7" s="133" t="s">
        <v>88</v>
      </c>
      <c r="AA7" s="133" t="s">
        <v>89</v>
      </c>
      <c r="AB7" s="134" t="s">
        <v>32</v>
      </c>
      <c r="AC7" s="134" t="s">
        <v>33</v>
      </c>
      <c r="AD7" s="135" t="s">
        <v>90</v>
      </c>
      <c r="AE7" s="136" t="s">
        <v>91</v>
      </c>
      <c r="AF7" s="205"/>
      <c r="AG7" s="205"/>
      <c r="AH7" s="205"/>
      <c r="AI7" s="205"/>
      <c r="AJ7" s="205"/>
      <c r="AK7" s="205"/>
      <c r="AL7" s="205"/>
      <c r="AM7" s="205"/>
      <c r="AN7" s="205"/>
      <c r="AO7" s="205"/>
    </row>
    <row r="8" spans="1:41" ht="20" customHeight="1" x14ac:dyDescent="0.2">
      <c r="A8" s="194" t="str">
        <f>'ACT Apr 2021'!D2</f>
        <v>EvoEnergy</v>
      </c>
      <c r="B8" s="92" t="str">
        <f>'ACT Apr 2021'!F2</f>
        <v>ActewAGL</v>
      </c>
      <c r="C8" s="92" t="str">
        <f>'ACT Apr 2021'!G2</f>
        <v>Business Gas</v>
      </c>
      <c r="D8" s="93">
        <f>365*'ACT Apr 2021'!H2/100</f>
        <v>606.33800000000008</v>
      </c>
      <c r="E8" s="169">
        <f>IF('ACT Apr 2021'!AQ2=3,0.5,IF('ACT Apr 2021'!AQ2=2,0.33,0))</f>
        <v>0.5</v>
      </c>
      <c r="F8" s="169">
        <f>1-E8</f>
        <v>0.5</v>
      </c>
      <c r="G8" s="94">
        <f>IF('ACT Apr 2021'!K2="",($C$5*E8/'ACT Apr 2021'!AQ2*'ACT Apr 2021'!W2/100)*'ACT Apr 2021'!AQ2,IF($C$5*E8/'ACT Apr 2021'!AQ2&gt;='ACT Apr 2021'!L2,('ACT Apr 2021'!L2*'ACT Apr 2021'!W2/100)*'ACT Apr 2021'!AQ2,($C$5*E8/'ACT Apr 2021'!AQ2*'ACT Apr 2021'!W2/100)*'ACT Apr 2021'!AQ2))</f>
        <v>443.79</v>
      </c>
      <c r="H8" s="95">
        <f>IF(AND('ACT Apr 2021'!L2&gt;0,'ACT Apr 2021'!M2&gt;0),IF($C$5*E8/'ACT Apr 2021'!AQ2&lt;'ACT Apr 2021'!L2,0,IF(($C$5*E8/'ACT Apr 2021'!AQ2-'ACT Apr 2021'!L2)&lt;=('ACT Apr 2021'!M2+'ACT Apr 2021'!L2),((($C$5*E8/'ACT Apr 2021'!AQ2-'ACT Apr 2021'!L2)*'ACT Apr 2021'!X2/100))*'ACT Apr 2021'!AQ2,((('ACT Apr 2021'!M2)*'ACT Apr 2021'!X2/100)*'ACT Apr 2021'!AQ2))),0)</f>
        <v>964.6718000000003</v>
      </c>
      <c r="I8" s="93">
        <f>IF(AND('ACT Apr 2021'!M2&gt;0,'ACT Apr 2021'!N2&gt;0),IF($C$5*E8/'ACT Apr 2021'!AQ2&lt;('ACT Apr 2021'!L2+'ACT Apr 2021'!M2),0,IF(($C$5*E8/'ACT Apr 2021'!AQ2-'ACT Apr 2021'!L2+'ACT Apr 2021'!M2)&lt;=('ACT Apr 2021'!L2+'ACT Apr 2021'!M2+'ACT Apr 2021'!N2),((($C$5*E8/'ACT Apr 2021'!AQ2-('ACT Apr 2021'!L2+'ACT Apr 2021'!M2))*'ACT Apr 2021'!Y2/100))*'ACT Apr 2021'!AQ2,('ACT Apr 2021'!N2*'ACT Apr 2021'!Y2/100)* 'ACT Apr 2021'!AQ2)),0)</f>
        <v>0</v>
      </c>
      <c r="J8" s="93">
        <f>IF(AND('ACT Apr 2021'!N2&gt;0,'ACT Apr 2021'!O2&gt;0),IF($C$5*E8/'ACT Apr 2021'!AQ2&lt;('ACT Apr 2021'!L2+'ACT Apr 2021'!M2+'ACT Apr 2021'!N2),0,IF(($C$5*E8/'ACT Apr 2021'!AQ2-'ACT Apr 2021'!L2+'ACT Apr 2021'!M2+'ACT Apr 2021'!N2)&lt;=('ACT Apr 2021'!L2+'ACT Apr 2021'!M2+'ACT Apr 2021'!N2+'ACT Apr 2021'!O2),(($C$5*E8/'ACT Apr 2021'!AQ2-('ACT Apr 2021'!L2+'ACT Apr 2021'!M2+'ACT Apr 2021'!N2))*'ACT Apr 2021'!Z2/100)*'ACT Apr 2021'!AQ2,('ACT Apr 2021'!O2*'ACT Apr 2021'!Z2/100)*'ACT Apr 2021'!AQ2)),0)</f>
        <v>0</v>
      </c>
      <c r="K8" s="93">
        <f>IF(AND('ACT Apr 2021'!P2&gt;0,'ACT Apr 2021'!O2&gt;0),IF(($C$5*E8/'ACT Apr 2021'!AQ2&lt;SUM('ACT Apr 2021'!L2:P2)),(0),($C$5*E8/'ACT Apr 2021'!AQ2-SUM('ACT Apr 2021'!L2:P2))*'ACT Apr 2021'!AB2/100)* 'ACT Apr 2021'!AQ2,IF(AND('ACT Apr 2021'!O2&gt;0,'ACT Apr 2021'!P2=""),IF(($C$5*E8/'ACT Apr 2021'!AQ2&lt; SUM('ACT Apr 2021'!L2:O2)),(0),($C$5*E8/'ACT Apr 2021'!AQ2-SUM('ACT Apr 2021'!L2:O2))*'ACT Apr 2021'!AA2/100)* 'ACT Apr 2021'!AQ2,IF(AND('ACT Apr 2021'!N2&gt;0,'ACT Apr 2021'!O2=""),IF(($C$5*E8/'ACT Apr 2021'!AQ2&lt; SUM('ACT Apr 2021'!L2:N2)),(0),($C$5*E8/'ACT Apr 2021'!AQ2-SUM('ACT Apr 2021'!L2:N2))*'ACT Apr 2021'!Z2/100)* 'ACT Apr 2021'!AQ2,IF(AND('ACT Apr 2021'!M2&gt;0,'ACT Apr 2021'!N2=""),IF(($C$5*E8/'ACT Apr 2021'!AQ2&lt;'ACT Apr 2021'!M2+'ACT Apr 2021'!L2),(0),(($C$5*E8/'ACT Apr 2021'!AQ2-('ACT Apr 2021'!M2+'ACT Apr 2021'!L2))*'ACT Apr 2021'!Y2/100))*'ACT Apr 2021'!AQ2,IF(AND('ACT Apr 2021'!L2&gt;0,'ACT Apr 2021'!M2=""&gt;0),IF(($C$5*E8/'ACT Apr 2021'!AQ2&lt;'ACT Apr 2021'!L2),(0),($C$5*E8/'ACT Apr 2021'!AQ2-'ACT Apr 2021'!L2)*'ACT Apr 2021'!X2/100)*'ACT Apr 2021'!AQ2,0)))))</f>
        <v>0</v>
      </c>
      <c r="L8" s="95">
        <f>IF('ACT Apr 2021'!K2="",($C$5*F8/'ACT Apr 2021'!AR2*'ACT Apr 2021'!AC2/100)*'ACT Apr 2021'!AR2,IF($C$5*F8/'ACT Apr 2021'!AR2&gt;='ACT Apr 2021'!L2,('ACT Apr 2021'!L2*'ACT Apr 2021'!AC2/100)*'ACT Apr 2021'!AR2,($C$5*F8/'ACT Apr 2021'!AR2*'ACT Apr 2021'!AC2/100)*'ACT Apr 2021'!AR2))</f>
        <v>443.79</v>
      </c>
      <c r="M8" s="95">
        <f>IF(AND('ACT Apr 2021'!L2&gt;0,'ACT Apr 2021'!M2&gt;0),IF($C$5*F8/'ACT Apr 2021'!AR2&lt;'ACT Apr 2021'!L2,0,IF(($C$5*F8/'ACT Apr 2021'!AR2-'ACT Apr 2021'!L2)&lt;=('ACT Apr 2021'!M2+'ACT Apr 2021'!L2),((($C$5*F8/'ACT Apr 2021'!AR2-'ACT Apr 2021'!L2)*'ACT Apr 2021'!AD2/100))*'ACT Apr 2021'!AR2,((('ACT Apr 2021'!M2)*'ACT Apr 2021'!AD2/100)*'ACT Apr 2021'!AR2))),0)</f>
        <v>964.6718000000003</v>
      </c>
      <c r="N8" s="93">
        <f>IF(AND('ACT Apr 2021'!M2&gt;0,'ACT Apr 2021'!N2&gt;0),IF($C$5*F8/'ACT Apr 2021'!AR2&lt;('ACT Apr 2021'!L2+'ACT Apr 2021'!M2),0,IF(($C$5*F8/'ACT Apr 2021'!AR2-'ACT Apr 2021'!L2+'ACT Apr 2021'!M2)&lt;=('ACT Apr 2021'!L2+'ACT Apr 2021'!M2+'ACT Apr 2021'!N2),((($C$5*F8/'ACT Apr 2021'!AR2-('ACT Apr 2021'!L2+'ACT Apr 2021'!M2))*'ACT Apr 2021'!AE2/100))*'ACT Apr 2021'!AR2,('ACT Apr 2021'!N2*'ACT Apr 2021'!AE2/100)*'ACT Apr 2021'!AR2)),0)</f>
        <v>0</v>
      </c>
      <c r="O8" s="93">
        <f>IF(AND('ACT Apr 2021'!N2&gt;0,'ACT Apr 2021'!O2&gt;0),IF($C$5*F8/'ACT Apr 2021'!AR2&lt;('ACT Apr 2021'!L2+'ACT Apr 2021'!M2+'ACT Apr 2021'!N2),0,IF(($C$5*F8/'ACT Apr 2021'!AR2-'ACT Apr 2021'!L2+'ACT Apr 2021'!M2+'ACT Apr 2021'!N2)&lt;=('ACT Apr 2021'!L2+'ACT Apr 2021'!M2+'ACT Apr 2021'!N2+'ACT Apr 2021'!O2),(($C$5*F8/'ACT Apr 2021'!AR2-('ACT Apr 2021'!L2+'ACT Apr 2021'!M2+'ACT Apr 2021'!N2))*'ACT Apr 2021'!AF2/100)*'ACT Apr 2021'!AR2,('ACT Apr 2021'!O2*'ACT Apr 2021'!AF2/100)*'ACT Apr 2021'!AR2)),0)</f>
        <v>0</v>
      </c>
      <c r="P8" s="96">
        <f>IF(AND('ACT Apr 2021'!P2&gt;0,'ACT Apr 2021'!O2&gt;0),IF(($C$5*F8/'ACT Apr 2021'!AR2&lt;SUM('ACT Apr 2021'!L2:P2)),(0),($C$5*F8/'ACT Apr 2021'!AR2-SUM('ACT Apr 2021'!L2:P2))*'ACT Apr 2021'!AB2/100)* 'ACT Apr 2021'!AR2,IF(AND('ACT Apr 2021'!O2&gt;0,'ACT Apr 2021'!P2=""),IF(($C$5*F8/'ACT Apr 2021'!AR2&lt; SUM('ACT Apr 2021'!L2:O2)),(0),($C$5*F8/'ACT Apr 2021'!AR2-SUM('ACT Apr 2021'!L2:O2))*'ACT Apr 2021'!AG2/100)* 'ACT Apr 2021'!AR2,IF(AND('ACT Apr 2021'!N2&gt;0,'ACT Apr 2021'!O2=""),IF(($C$5*F8/'ACT Apr 2021'!AR2&lt; SUM('ACT Apr 2021'!L2:N2)),(0),($C$5*F8/'ACT Apr 2021'!AR2-SUM('ACT Apr 2021'!L2:N2))*'ACT Apr 2021'!AF2/100)* 'ACT Apr 2021'!AR2,IF(AND('ACT Apr 2021'!M2&gt;0,'ACT Apr 2021'!N2=""),IF(($C$5*F8/'ACT Apr 2021'!AR2&lt;'ACT Apr 2021'!M2+'ACT Apr 2021'!L2),(0),(($C$5*F8/'ACT Apr 2021'!AR2-('ACT Apr 2021'!M2+'ACT Apr 2021'!L2))*'ACT Apr 2021'!AE2/100))*'ACT Apr 2021'!AR2,IF(AND('ACT Apr 2021'!L2&gt;0,'ACT Apr 2021'!M2=""&gt;0),IF(($C$5*F8/'ACT Apr 2021'!AR2&lt;'ACT Apr 2021'!L2),(0),($C$5*F8/'ACT Apr 2021'!AR2-'ACT Apr 2021'!L2)*'ACT Apr 2021'!AD2/100)*'ACT Apr 2021'!AR2,0)))))</f>
        <v>0</v>
      </c>
      <c r="Q8" s="159">
        <f>SUM(G8:P8)</f>
        <v>2816.9236000000005</v>
      </c>
      <c r="R8" s="171">
        <f>Q8+D8</f>
        <v>3423.2616000000007</v>
      </c>
      <c r="S8" s="97">
        <f>R8*1.1</f>
        <v>3765.5877600000013</v>
      </c>
      <c r="T8" s="98">
        <f>'ACT Apr 2021'!AT2</f>
        <v>0</v>
      </c>
      <c r="U8" s="98">
        <f>'ACT Apr 2021'!AU2</f>
        <v>15</v>
      </c>
      <c r="V8" s="98">
        <f>'ACT Apr 2021'!AV2</f>
        <v>0</v>
      </c>
      <c r="W8" s="98">
        <f>'ACT Apr 2021'!AW2</f>
        <v>0</v>
      </c>
      <c r="X8" s="173" t="str">
        <f t="shared" ref="X8:X11" si="0">IF(SUM(T8:W8)=0,"No discount",IF(T8&gt;0,"Guaranteed off bill",IF(U8&gt;0,"Guaranteed off usage",IF(V8&gt;0,"Pay-on-time off bill","Pay-on-time off usage"))))</f>
        <v>Guaranteed off usage</v>
      </c>
      <c r="Y8" s="173" t="str">
        <f>IF(OR(B8="Origin Energy",B8="Red Energy",B8="Powershop"),"Inclusive","Exclusive")</f>
        <v>Exclusive</v>
      </c>
      <c r="Z8" s="20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3000.7230600000007</v>
      </c>
      <c r="AA8" s="20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3000.7230600000007</v>
      </c>
      <c r="AB8" s="163">
        <f t="shared" ref="AB8:AC11" si="1">Z8*1.1</f>
        <v>3300.7953660000012</v>
      </c>
      <c r="AC8" s="163">
        <f t="shared" si="1"/>
        <v>3300.7953660000012</v>
      </c>
      <c r="AD8" s="100">
        <f>'ACT Apr 2021'!BF2</f>
        <v>0</v>
      </c>
      <c r="AE8" s="101" t="str">
        <f>'ACT Apr 2021'!BG2</f>
        <v>n</v>
      </c>
      <c r="AF8" s="205"/>
      <c r="AG8" s="205"/>
      <c r="AH8" s="205"/>
      <c r="AI8" s="205"/>
      <c r="AJ8" s="205"/>
      <c r="AK8" s="205"/>
      <c r="AL8" s="205"/>
      <c r="AM8" s="205"/>
      <c r="AN8" s="205"/>
      <c r="AO8" s="205"/>
    </row>
    <row r="9" spans="1:41" ht="20" customHeight="1" x14ac:dyDescent="0.2">
      <c r="A9" s="194" t="str">
        <f>'ACT Apr 2021'!D3</f>
        <v>EvoEnergy</v>
      </c>
      <c r="B9" s="92" t="str">
        <f>'ACT Apr 2021'!F3</f>
        <v>EnergyAustralia</v>
      </c>
      <c r="C9" s="92" t="str">
        <f>'ACT Apr 2021'!G3</f>
        <v>Toatal Plan</v>
      </c>
      <c r="D9" s="93">
        <f>365*'ACT Apr 2021'!H3/100</f>
        <v>512.46</v>
      </c>
      <c r="E9" s="169">
        <f>IF('ACT Apr 2021'!AQ3=3,0.5,IF('ACT Apr 2021'!AQ3=2,0.33,0))</f>
        <v>0.5</v>
      </c>
      <c r="F9" s="169">
        <f>1-E9</f>
        <v>0.5</v>
      </c>
      <c r="G9" s="94">
        <f>IF('ACT Apr 2021'!K3="",($C$5*E9/'ACT Apr 2021'!AQ3*'ACT Apr 2021'!W3/100)*'ACT Apr 2021'!AQ3,IF($C$5*E9/'ACT Apr 2021'!AQ3&gt;='ACT Apr 2021'!L3,('ACT Apr 2021'!L3*'ACT Apr 2021'!W3/100)*'ACT Apr 2021'!AQ3,($C$5*E9/'ACT Apr 2021'!AQ3*'ACT Apr 2021'!W3/100)*'ACT Apr 2021'!AQ3))</f>
        <v>221.17867200000001</v>
      </c>
      <c r="H9" s="95">
        <f>IF(AND('ACT Apr 2021'!L3&gt;0,'ACT Apr 2021'!M3&gt;0),IF($C$5*E9/'ACT Apr 2021'!AQ3&lt;'ACT Apr 2021'!L3,0,IF(($C$5*E9/'ACT Apr 2021'!AQ3-'ACT Apr 2021'!L3)&lt;=('ACT Apr 2021'!M3+'ACT Apr 2021'!L3),((($C$5*E9/'ACT Apr 2021'!AQ3-'ACT Apr 2021'!L3)*'ACT Apr 2021'!X3/100))*'ACT Apr 2021'!AQ3,((('ACT Apr 2021'!M3)*'ACT Apr 2021'!X3/100)*'ACT Apr 2021'!AQ3))),0)</f>
        <v>1180.0953440000003</v>
      </c>
      <c r="I9" s="93">
        <f>IF(AND('ACT Apr 2021'!M3&gt;0,'ACT Apr 2021'!N3&gt;0),IF($C$5*E9/'ACT Apr 2021'!AQ3&lt;('ACT Apr 2021'!L3+'ACT Apr 2021'!M3),0,IF(($C$5*E9/'ACT Apr 2021'!AQ3-'ACT Apr 2021'!L3+'ACT Apr 2021'!M3)&lt;=('ACT Apr 2021'!L3+'ACT Apr 2021'!M3+'ACT Apr 2021'!N3),((($C$5*E9/'ACT Apr 2021'!AQ3-('ACT Apr 2021'!L3+'ACT Apr 2021'!M3))*'ACT Apr 2021'!Y3/100))*'ACT Apr 2021'!AQ3,('ACT Apr 2021'!N3*'ACT Apr 2021'!Y3/100)* 'ACT Apr 2021'!AQ3)),0)</f>
        <v>0</v>
      </c>
      <c r="J9" s="93">
        <f>IF(AND('ACT Apr 2021'!N3&gt;0,'ACT Apr 2021'!O3&gt;0),IF($C$5*E9/'ACT Apr 2021'!AQ3&lt;('ACT Apr 2021'!L3+'ACT Apr 2021'!M3+'ACT Apr 2021'!N3),0,IF(($C$5*E9/'ACT Apr 2021'!AQ3-'ACT Apr 2021'!L3+'ACT Apr 2021'!M3+'ACT Apr 2021'!N3)&lt;=('ACT Apr 2021'!L3+'ACT Apr 2021'!M3+'ACT Apr 2021'!N3+'ACT Apr 2021'!O3),(($C$5*E9/'ACT Apr 2021'!AQ3-('ACT Apr 2021'!L3+'ACT Apr 2021'!M3+'ACT Apr 2021'!N3))*'ACT Apr 2021'!Z3/100)*'ACT Apr 2021'!AQ3,('ACT Apr 2021'!O3*'ACT Apr 2021'!Z3/100)*'ACT Apr 2021'!AQ3)),0)</f>
        <v>0</v>
      </c>
      <c r="K9" s="93">
        <f>IF(AND('ACT Apr 2021'!P3&gt;0,'ACT Apr 2021'!O3&gt;0),IF(($C$5*E9/'ACT Apr 2021'!AQ3&lt;SUM('ACT Apr 2021'!L3:P3)),(0),($C$5*E9/'ACT Apr 2021'!AQ3-SUM('ACT Apr 2021'!L3:P3))*'ACT Apr 2021'!AB3/100)* 'ACT Apr 2021'!AQ3,IF(AND('ACT Apr 2021'!O3&gt;0,'ACT Apr 2021'!P3=""),IF(($C$5*E9/'ACT Apr 2021'!AQ3&lt; SUM('ACT Apr 2021'!L3:O3)),(0),($C$5*E9/'ACT Apr 2021'!AQ3-SUM('ACT Apr 2021'!L3:O3))*'ACT Apr 2021'!AA3/100)* 'ACT Apr 2021'!AQ3,IF(AND('ACT Apr 2021'!N3&gt;0,'ACT Apr 2021'!O3=""),IF(($C$5*E9/'ACT Apr 2021'!AQ3&lt; SUM('ACT Apr 2021'!L3:N3)),(0),($C$5*E9/'ACT Apr 2021'!AQ3-SUM('ACT Apr 2021'!L3:N3))*'ACT Apr 2021'!Z3/100)* 'ACT Apr 2021'!AQ3,IF(AND('ACT Apr 2021'!M3&gt;0,'ACT Apr 2021'!N3=""),IF(($C$5*E9/'ACT Apr 2021'!AQ3&lt;'ACT Apr 2021'!M3+'ACT Apr 2021'!L3),(0),(($C$5*E9/'ACT Apr 2021'!AQ3-('ACT Apr 2021'!M3+'ACT Apr 2021'!L3))*'ACT Apr 2021'!Y3/100))*'ACT Apr 2021'!AQ3,IF(AND('ACT Apr 2021'!L3&gt;0,'ACT Apr 2021'!M3=""&gt;0),IF(($C$5*E9/'ACT Apr 2021'!AQ3&lt;'ACT Apr 2021'!L3),(0),($C$5*E9/'ACT Apr 2021'!AQ3-'ACT Apr 2021'!L3)*'ACT Apr 2021'!X3/100)*'ACT Apr 2021'!AQ3,0)))))</f>
        <v>0</v>
      </c>
      <c r="L9" s="95">
        <f>IF('ACT Apr 2021'!K3="",($C$5*F9/'ACT Apr 2021'!AR3*'ACT Apr 2021'!AC3/100)*'ACT Apr 2021'!AR3,IF($C$5*F9/'ACT Apr 2021'!AR3&gt;='ACT Apr 2021'!L3,('ACT Apr 2021'!L3*'ACT Apr 2021'!AC3/100)*'ACT Apr 2021'!AR3,($C$5*F9/'ACT Apr 2021'!AR3*'ACT Apr 2021'!AC3/100)*'ACT Apr 2021'!AR3))</f>
        <v>221.17867200000001</v>
      </c>
      <c r="M9" s="95">
        <f>IF(AND('ACT Apr 2021'!L3&gt;0,'ACT Apr 2021'!M3&gt;0),IF($C$5*F9/'ACT Apr 2021'!AR3&lt;'ACT Apr 2021'!L3,0,IF(($C$5*F9/'ACT Apr 2021'!AR3-'ACT Apr 2021'!L3)&lt;=('ACT Apr 2021'!M3+'ACT Apr 2021'!L3),((($C$5*F9/'ACT Apr 2021'!AR3-'ACT Apr 2021'!L3)*'ACT Apr 2021'!AD3/100))*'ACT Apr 2021'!AR3,((('ACT Apr 2021'!M3)*'ACT Apr 2021'!AD3/100)*'ACT Apr 2021'!AR3))),0)</f>
        <v>1180.0953440000003</v>
      </c>
      <c r="N9" s="93">
        <f>IF(AND('ACT Apr 2021'!M3&gt;0,'ACT Apr 2021'!N3&gt;0),IF($C$5*F9/'ACT Apr 2021'!AR3&lt;('ACT Apr 2021'!L3+'ACT Apr 2021'!M3),0,IF(($C$5*F9/'ACT Apr 2021'!AR3-'ACT Apr 2021'!L3+'ACT Apr 2021'!M3)&lt;=('ACT Apr 2021'!L3+'ACT Apr 2021'!M3+'ACT Apr 2021'!N3),((($C$5*F9/'ACT Apr 2021'!AR3-('ACT Apr 2021'!L3+'ACT Apr 2021'!M3))*'ACT Apr 2021'!AE3/100))*'ACT Apr 2021'!AR3,('ACT Apr 2021'!N3*'ACT Apr 2021'!AE3/100)*'ACT Apr 2021'!AR3)),0)</f>
        <v>0</v>
      </c>
      <c r="O9" s="93">
        <f>IF(AND('ACT Apr 2021'!N3&gt;0,'ACT Apr 2021'!O3&gt;0),IF($C$5*F9/'ACT Apr 2021'!AR3&lt;('ACT Apr 2021'!L3+'ACT Apr 2021'!M3+'ACT Apr 2021'!N3),0,IF(($C$5*F9/'ACT Apr 2021'!AR3-'ACT Apr 2021'!L3+'ACT Apr 2021'!M3+'ACT Apr 2021'!N3)&lt;=('ACT Apr 2021'!L3+'ACT Apr 2021'!M3+'ACT Apr 2021'!N3+'ACT Apr 2021'!O3),(($C$5*F9/'ACT Apr 2021'!AR3-('ACT Apr 2021'!L3+'ACT Apr 2021'!M3+'ACT Apr 2021'!N3))*'ACT Apr 2021'!AF3/100)*'ACT Apr 2021'!AR3,('ACT Apr 2021'!O3*'ACT Apr 2021'!AF3/100)*'ACT Apr 2021'!AR3)),0)</f>
        <v>0</v>
      </c>
      <c r="P9" s="96">
        <f>IF(AND('ACT Apr 2021'!P3&gt;0,'ACT Apr 2021'!O3&gt;0),IF(($C$5*F9/'ACT Apr 2021'!AR3&lt;SUM('ACT Apr 2021'!L3:P3)),(0),($C$5*F9/'ACT Apr 2021'!AR3-SUM('ACT Apr 2021'!L3:P3))*'ACT Apr 2021'!AB3/100)* 'ACT Apr 2021'!AR3,IF(AND('ACT Apr 2021'!O3&gt;0,'ACT Apr 2021'!P3=""),IF(($C$5*F9/'ACT Apr 2021'!AR3&lt; SUM('ACT Apr 2021'!L3:O3)),(0),($C$5*F9/'ACT Apr 2021'!AR3-SUM('ACT Apr 2021'!L3:O3))*'ACT Apr 2021'!AG3/100)* 'ACT Apr 2021'!AR3,IF(AND('ACT Apr 2021'!N3&gt;0,'ACT Apr 2021'!O3=""),IF(($C$5*F9/'ACT Apr 2021'!AR3&lt; SUM('ACT Apr 2021'!L3:N3)),(0),($C$5*F9/'ACT Apr 2021'!AR3-SUM('ACT Apr 2021'!L3:N3))*'ACT Apr 2021'!AF3/100)* 'ACT Apr 2021'!AR3,IF(AND('ACT Apr 2021'!M3&gt;0,'ACT Apr 2021'!N3=""),IF(($C$5*F9/'ACT Apr 2021'!AR3&lt;'ACT Apr 2021'!M3+'ACT Apr 2021'!L3),(0),(($C$5*F9/'ACT Apr 2021'!AR3-('ACT Apr 2021'!M3+'ACT Apr 2021'!L3))*'ACT Apr 2021'!AE3/100))*'ACT Apr 2021'!AR3,IF(AND('ACT Apr 2021'!L3&gt;0,'ACT Apr 2021'!M3=""&gt;0),IF(($C$5*F9/'ACT Apr 2021'!AR3&lt;'ACT Apr 2021'!L3),(0),($C$5*F9/'ACT Apr 2021'!AR3-'ACT Apr 2021'!L3)*'ACT Apr 2021'!AD3/100)*'ACT Apr 2021'!AR3,0)))))</f>
        <v>0</v>
      </c>
      <c r="Q9" s="159">
        <f>SUM(G9:P9)</f>
        <v>2802.5480320000006</v>
      </c>
      <c r="R9" s="171">
        <f>Q9+D9</f>
        <v>3315.0080320000006</v>
      </c>
      <c r="S9" s="97">
        <f>R9*1.1</f>
        <v>3646.5088352000012</v>
      </c>
      <c r="T9" s="98">
        <f>'ACT Apr 2021'!AT3</f>
        <v>19</v>
      </c>
      <c r="U9" s="98">
        <f>'ACT Apr 2021'!AU3</f>
        <v>0</v>
      </c>
      <c r="V9" s="98">
        <f>'ACT Apr 2021'!AV3</f>
        <v>0</v>
      </c>
      <c r="W9" s="98">
        <f>'ACT Apr 2021'!AW3</f>
        <v>0</v>
      </c>
      <c r="X9" s="173" t="str">
        <f t="shared" si="0"/>
        <v>Guaranteed off bill</v>
      </c>
      <c r="Y9" s="173" t="str">
        <f>IF(OR(B9="Origin Energy",B9="Red Energy",B9="Powershop"),"Inclusive","Exclusive")</f>
        <v>Exclusive</v>
      </c>
      <c r="Z9" s="20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2685.1565059200007</v>
      </c>
      <c r="AA9" s="20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2685.1565059200007</v>
      </c>
      <c r="AB9" s="163">
        <f t="shared" si="1"/>
        <v>2953.672156512001</v>
      </c>
      <c r="AC9" s="163">
        <f t="shared" si="1"/>
        <v>2953.672156512001</v>
      </c>
      <c r="AD9" s="100">
        <f>'ACT Apr 2021'!BF3</f>
        <v>0</v>
      </c>
      <c r="AE9" s="101" t="str">
        <f>'ACT Apr 2021'!BG3</f>
        <v>n</v>
      </c>
      <c r="AF9" s="205"/>
      <c r="AG9" s="205"/>
      <c r="AH9" s="205"/>
      <c r="AI9" s="205"/>
      <c r="AJ9" s="205"/>
      <c r="AK9" s="205"/>
      <c r="AL9" s="205"/>
      <c r="AM9" s="205"/>
      <c r="AN9" s="205"/>
      <c r="AO9" s="205"/>
    </row>
    <row r="10" spans="1:41" ht="20" customHeight="1" x14ac:dyDescent="0.2">
      <c r="A10" s="194" t="str">
        <f>'ACT Apr 2021'!D4</f>
        <v>EvoEnergy</v>
      </c>
      <c r="B10" s="92" t="str">
        <f>'ACT Apr 2021'!F4</f>
        <v>Origin Energy</v>
      </c>
      <c r="C10" s="92" t="str">
        <f>'ACT Apr 2021'!G4</f>
        <v>Business  Flexi</v>
      </c>
      <c r="D10" s="93">
        <f>365*'ACT Apr 2021'!H4/100</f>
        <v>539.3605</v>
      </c>
      <c r="E10" s="169">
        <f>IF('ACT Apr 2021'!AQ4=3,0.5,IF('ACT Apr 2021'!AQ4=2,0.33,0))</f>
        <v>0.5</v>
      </c>
      <c r="F10" s="169">
        <f>1-E10</f>
        <v>0.5</v>
      </c>
      <c r="G10" s="94">
        <f>IF('ACT Apr 2021'!K4="",($C$5*E10/'ACT Apr 2021'!AQ4*'ACT Apr 2021'!W4/100)*'ACT Apr 2021'!AQ4,IF($C$5*E10/'ACT Apr 2021'!AQ4&gt;='ACT Apr 2021'!L4,('ACT Apr 2021'!L4*'ACT Apr 2021'!W4/100)*'ACT Apr 2021'!AQ4,($C$5*E10/'ACT Apr 2021'!AQ4*'ACT Apr 2021'!W4/100)*'ACT Apr 2021'!AQ4))</f>
        <v>415.63309090909081</v>
      </c>
      <c r="H10" s="93">
        <f>IF(AND('ACT Apr 2021'!L4&gt;0,'ACT Apr 2021'!M4&gt;0),IF($C$5*E10/'ACT Apr 2021'!AQ4&lt;'ACT Apr 2021'!L4,0,IF(($C$5*E10/'ACT Apr 2021'!AQ4-'ACT Apr 2021'!L4)&lt;=('ACT Apr 2021'!M4+'ACT Apr 2021'!L4),((($C$5*E10/'ACT Apr 2021'!AQ4-'ACT Apr 2021'!L4)*'ACT Apr 2021'!X4/100))*'ACT Apr 2021'!AQ4,((('ACT Apr 2021'!M4)*'ACT Apr 2021'!X4/100)*'ACT Apr 2021'!AQ4))),0)</f>
        <v>892.9014545454545</v>
      </c>
      <c r="I10" s="93">
        <f>IF(AND('ACT Apr 2021'!M4&gt;0,'ACT Apr 2021'!N4&gt;0),IF($C$5*E10/'ACT Apr 2021'!AQ4&lt;('ACT Apr 2021'!L4+'ACT Apr 2021'!M4),0,IF(($C$5*E10/'ACT Apr 2021'!AQ4-'ACT Apr 2021'!L4+'ACT Apr 2021'!M4)&lt;=('ACT Apr 2021'!L4+'ACT Apr 2021'!M4+'ACT Apr 2021'!N4),((($C$5*E10/'ACT Apr 2021'!AQ4-('ACT Apr 2021'!L4+'ACT Apr 2021'!M4))*'ACT Apr 2021'!Y4/100))*'ACT Apr 2021'!AQ4,('ACT Apr 2021'!N4*'ACT Apr 2021'!Y4/100)* 'ACT Apr 2021'!AQ4)),0)</f>
        <v>0</v>
      </c>
      <c r="J10" s="93">
        <f>IF(AND('ACT Apr 2021'!N4&gt;0,'ACT Apr 2021'!O4&gt;0),IF($C$5*E10/'ACT Apr 2021'!AQ4&lt;('ACT Apr 2021'!L4+'ACT Apr 2021'!M4+'ACT Apr 2021'!N4),0,IF(($C$5*E10/'ACT Apr 2021'!AQ4-'ACT Apr 2021'!L4+'ACT Apr 2021'!M4+'ACT Apr 2021'!N4)&lt;=('ACT Apr 2021'!L4+'ACT Apr 2021'!M4+'ACT Apr 2021'!N4+'ACT Apr 2021'!O4),(($C$5*E10/'ACT Apr 2021'!AQ4-('ACT Apr 2021'!L4+'ACT Apr 2021'!M4+'ACT Apr 2021'!N4))*'ACT Apr 2021'!Z4/100)*'ACT Apr 2021'!AQ4,('ACT Apr 2021'!O4*'ACT Apr 2021'!Z4/100)*'ACT Apr 2021'!AQ4)),0)</f>
        <v>0</v>
      </c>
      <c r="K10" s="93">
        <f>IF(AND('ACT Apr 2021'!P4&gt;0,'ACT Apr 2021'!O4&gt;0),IF(($C$5*E10/'ACT Apr 2021'!AQ4&lt;SUM('ACT Apr 2021'!L4:P4)),(0),($C$5*E10/'ACT Apr 2021'!AQ4-SUM('ACT Apr 2021'!L4:P4))*'ACT Apr 2021'!AB4/100)* 'ACT Apr 2021'!AQ4,IF(AND('ACT Apr 2021'!O4&gt;0,'ACT Apr 2021'!P4=""),IF(($C$5*E10/'ACT Apr 2021'!AQ4&lt; SUM('ACT Apr 2021'!L4:O4)),(0),($C$5*E10/'ACT Apr 2021'!AQ4-SUM('ACT Apr 2021'!L4:O4))*'ACT Apr 2021'!AA4/100)* 'ACT Apr 2021'!AQ4,IF(AND('ACT Apr 2021'!N4&gt;0,'ACT Apr 2021'!O4=""),IF(($C$5*E10/'ACT Apr 2021'!AQ4&lt; SUM('ACT Apr 2021'!L4:N4)),(0),($C$5*E10/'ACT Apr 2021'!AQ4-SUM('ACT Apr 2021'!L4:N4))*'ACT Apr 2021'!Z4/100)* 'ACT Apr 2021'!AQ4,IF(AND('ACT Apr 2021'!M4&gt;0,'ACT Apr 2021'!N4=""),IF(($C$5*E10/'ACT Apr 2021'!AQ4&lt;'ACT Apr 2021'!M4+'ACT Apr 2021'!L4),(0),(($C$5*E10/'ACT Apr 2021'!AQ4-('ACT Apr 2021'!M4+'ACT Apr 2021'!L4))*'ACT Apr 2021'!Y4/100))*'ACT Apr 2021'!AQ4,IF(AND('ACT Apr 2021'!L4&gt;0,'ACT Apr 2021'!M4=""&gt;0),IF(($C$5*E10/'ACT Apr 2021'!AQ4&lt;'ACT Apr 2021'!L4),(0),($C$5*E10/'ACT Apr 2021'!AQ4-'ACT Apr 2021'!L4)*'ACT Apr 2021'!X4/100)*'ACT Apr 2021'!AQ4,0)))))</f>
        <v>0</v>
      </c>
      <c r="L10" s="93">
        <f>IF('ACT Apr 2021'!K4="",($C$5*F10/'ACT Apr 2021'!AR4*'ACT Apr 2021'!AC4/100)*'ACT Apr 2021'!AR4,IF($C$5*F10/'ACT Apr 2021'!AR4&gt;='ACT Apr 2021'!L4,('ACT Apr 2021'!L4*'ACT Apr 2021'!AC4/100)*'ACT Apr 2021'!AR4,($C$5*F10/'ACT Apr 2021'!AR4*'ACT Apr 2021'!AC4/100)*'ACT Apr 2021'!AR4))</f>
        <v>415.63309090909081</v>
      </c>
      <c r="M10" s="93">
        <f>IF(AND('ACT Apr 2021'!L4&gt;0,'ACT Apr 2021'!M4&gt;0),IF($C$5*F10/'ACT Apr 2021'!AR4&lt;'ACT Apr 2021'!L4,0,IF(($C$5*F10/'ACT Apr 2021'!AR4-'ACT Apr 2021'!L4)&lt;=('ACT Apr 2021'!M4+'ACT Apr 2021'!L4),((($C$5*F10/'ACT Apr 2021'!AR4-'ACT Apr 2021'!L4)*'ACT Apr 2021'!AD4/100))*'ACT Apr 2021'!AR4,((('ACT Apr 2021'!M4)*'ACT Apr 2021'!AD4/100)*'ACT Apr 2021'!AR4))),0)</f>
        <v>892.9014545454545</v>
      </c>
      <c r="N10" s="93">
        <f>IF(AND('ACT Apr 2021'!M4&gt;0,'ACT Apr 2021'!N4&gt;0),IF($C$5*F10/'ACT Apr 2021'!AR4&lt;('ACT Apr 2021'!L4+'ACT Apr 2021'!M4),0,IF(($C$5*F10/'ACT Apr 2021'!AR4-'ACT Apr 2021'!L4+'ACT Apr 2021'!M4)&lt;=('ACT Apr 2021'!L4+'ACT Apr 2021'!M4+'ACT Apr 2021'!N4),((($C$5*F10/'ACT Apr 2021'!AR4-('ACT Apr 2021'!L4+'ACT Apr 2021'!M4))*'ACT Apr 2021'!AE4/100))*'ACT Apr 2021'!AR4,('ACT Apr 2021'!N4*'ACT Apr 2021'!AE4/100)*'ACT Apr 2021'!AR4)),0)</f>
        <v>0</v>
      </c>
      <c r="O10" s="93">
        <f>IF(AND('ACT Apr 2021'!N4&gt;0,'ACT Apr 2021'!O4&gt;0),IF($C$5*F10/'ACT Apr 2021'!AR4&lt;('ACT Apr 2021'!L4+'ACT Apr 2021'!M4+'ACT Apr 2021'!N4),0,IF(($C$5*F10/'ACT Apr 2021'!AR4-'ACT Apr 2021'!L4+'ACT Apr 2021'!M4+'ACT Apr 2021'!N4)&lt;=('ACT Apr 2021'!L4+'ACT Apr 2021'!M4+'ACT Apr 2021'!N4+'ACT Apr 2021'!O4),(($C$5*F10/'ACT Apr 2021'!AR4-('ACT Apr 2021'!L4+'ACT Apr 2021'!M4+'ACT Apr 2021'!N4))*'ACT Apr 2021'!AF4/100)*'ACT Apr 2021'!AR4,('ACT Apr 2021'!O4*'ACT Apr 2021'!AF4/100)*'ACT Apr 2021'!AR4)),0)</f>
        <v>0</v>
      </c>
      <c r="P10" s="93">
        <f>IF(AND('ACT Apr 2021'!P4&gt;0,'ACT Apr 2021'!O4&gt;0),IF(($C$5*F10/'ACT Apr 2021'!AR4&lt;SUM('ACT Apr 2021'!L4:P4)),(0),($C$5*F10/'ACT Apr 2021'!AR4-SUM('ACT Apr 2021'!L4:P4))*'ACT Apr 2021'!AB4/100)* 'ACT Apr 2021'!AR4,IF(AND('ACT Apr 2021'!O4&gt;0,'ACT Apr 2021'!P4=""),IF(($C$5*F10/'ACT Apr 2021'!AR4&lt; SUM('ACT Apr 2021'!L4:O4)),(0),($C$5*F10/'ACT Apr 2021'!AR4-SUM('ACT Apr 2021'!L4:O4))*'ACT Apr 2021'!AG4/100)* 'ACT Apr 2021'!AR4,IF(AND('ACT Apr 2021'!N4&gt;0,'ACT Apr 2021'!O4=""),IF(($C$5*F10/'ACT Apr 2021'!AR4&lt; SUM('ACT Apr 2021'!L4:N4)),(0),($C$5*F10/'ACT Apr 2021'!AR4-SUM('ACT Apr 2021'!L4:N4))*'ACT Apr 2021'!AF4/100)* 'ACT Apr 2021'!AR4,IF(AND('ACT Apr 2021'!M4&gt;0,'ACT Apr 2021'!N4=""),IF(($C$5*F10/'ACT Apr 2021'!AR4&lt;'ACT Apr 2021'!M4+'ACT Apr 2021'!L4),(0),(($C$5*F10/'ACT Apr 2021'!AR4-('ACT Apr 2021'!M4+'ACT Apr 2021'!L4))*'ACT Apr 2021'!AE4/100))*'ACT Apr 2021'!AR4,IF(AND('ACT Apr 2021'!L4&gt;0,'ACT Apr 2021'!M4=""&gt;0),IF(($C$5*F10/'ACT Apr 2021'!AR4&lt;'ACT Apr 2021'!L4),(0),($C$5*F10/'ACT Apr 2021'!AR4-'ACT Apr 2021'!L4)*'ACT Apr 2021'!AD4/100)*'ACT Apr 2021'!AR4,0)))))</f>
        <v>0</v>
      </c>
      <c r="Q10" s="197">
        <f>SUM(G10:P10)</f>
        <v>2617.0690909090908</v>
      </c>
      <c r="R10" s="198">
        <f>Q10+D10</f>
        <v>3156.4295909090906</v>
      </c>
      <c r="S10" s="97">
        <f>R10*1.1</f>
        <v>3472.0725499999999</v>
      </c>
      <c r="T10" s="98">
        <f>'ACT Apr 2021'!AT4</f>
        <v>0</v>
      </c>
      <c r="U10" s="98">
        <f>'ACT Apr 2021'!AU4</f>
        <v>15</v>
      </c>
      <c r="V10" s="98">
        <f>'ACT Apr 2021'!AV4</f>
        <v>0</v>
      </c>
      <c r="W10" s="98">
        <f>'ACT Apr 2021'!AW4</f>
        <v>0</v>
      </c>
      <c r="X10" s="173" t="str">
        <f t="shared" si="0"/>
        <v>Guaranteed off usage</v>
      </c>
      <c r="Y10" s="173" t="str">
        <f>IF(OR(B10="Origin Energy",B10="Red Energy",B10="Powershop"),"Inclusive","Exclusive")</f>
        <v>Inclusive</v>
      </c>
      <c r="Z10" s="199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2763.8692272727267</v>
      </c>
      <c r="AA10" s="20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2763.8692272727267</v>
      </c>
      <c r="AB10" s="163">
        <f t="shared" si="1"/>
        <v>3040.2561499999997</v>
      </c>
      <c r="AC10" s="163">
        <f t="shared" si="1"/>
        <v>3040.2561499999997</v>
      </c>
      <c r="AD10" s="100">
        <f>'ACT Apr 2021'!BF4</f>
        <v>12</v>
      </c>
      <c r="AE10" s="101" t="str">
        <f>'ACT Apr 2021'!BG4</f>
        <v>y</v>
      </c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</row>
    <row r="11" spans="1:41" ht="20" customHeight="1" thickBot="1" x14ac:dyDescent="0.25">
      <c r="A11" s="201" t="str">
        <f>'ACT Apr 2021'!D5</f>
        <v>EvoEnergy</v>
      </c>
      <c r="B11" s="120" t="str">
        <f>'ACT Apr 2021'!F5</f>
        <v>Red Energy</v>
      </c>
      <c r="C11" s="120" t="str">
        <f>'ACT Apr 2021'!G5</f>
        <v>Red Business Saver</v>
      </c>
      <c r="D11" s="121">
        <f>365*'ACT Apr 2021'!H5/100</f>
        <v>397.81349999999998</v>
      </c>
      <c r="E11" s="170">
        <f>IF('ACT Apr 2021'!AQ5=3,0.5,IF('ACT Apr 2021'!AQ5=2,0.33,0))</f>
        <v>0.5</v>
      </c>
      <c r="F11" s="170">
        <f>1-E11</f>
        <v>0.5</v>
      </c>
      <c r="G11" s="122">
        <f>IF('ACT Apr 2021'!K5="",($C$5*E11/'ACT Apr 2021'!AQ5*'ACT Apr 2021'!W5/100)*'ACT Apr 2021'!AQ5,IF($C$5*E11/'ACT Apr 2021'!AQ5&gt;='ACT Apr 2021'!L5,('ACT Apr 2021'!L5*'ACT Apr 2021'!W5/100)*'ACT Apr 2021'!AQ5,($C$5*E11/'ACT Apr 2021'!AQ5*'ACT Apr 2021'!W5/100)*'ACT Apr 2021'!AQ5))</f>
        <v>353.62440000000004</v>
      </c>
      <c r="H11" s="121">
        <f>IF(AND('ACT Apr 2021'!L5&gt;0,'ACT Apr 2021'!M5&gt;0),IF($C$5*E11/'ACT Apr 2021'!AQ5&lt;'ACT Apr 2021'!L5,0,IF(($C$5*E11/'ACT Apr 2021'!AQ5-'ACT Apr 2021'!L5)&lt;=('ACT Apr 2021'!M5+'ACT Apr 2021'!L5),((($C$5*E11/'ACT Apr 2021'!AQ5-'ACT Apr 2021'!L5)*'ACT Apr 2021'!X5/100))*'ACT Apr 2021'!AQ5,((('ACT Apr 2021'!M5)*'ACT Apr 2021'!X5/100)*'ACT Apr 2021'!AQ5))),0)</f>
        <v>788.56960000000026</v>
      </c>
      <c r="I11" s="121">
        <f>IF(AND('ACT Apr 2021'!M5&gt;0,'ACT Apr 2021'!N5&gt;0),IF($C$5*E11/'ACT Apr 2021'!AQ5&lt;('ACT Apr 2021'!L5+'ACT Apr 2021'!M5),0,IF(($C$5*E11/'ACT Apr 2021'!AQ5-'ACT Apr 2021'!L5+'ACT Apr 2021'!M5)&lt;=('ACT Apr 2021'!L5+'ACT Apr 2021'!M5+'ACT Apr 2021'!N5),((($C$5*E11/'ACT Apr 2021'!AQ5-('ACT Apr 2021'!L5+'ACT Apr 2021'!M5))*'ACT Apr 2021'!Y5/100))*'ACT Apr 2021'!AQ5,('ACT Apr 2021'!N5*'ACT Apr 2021'!Y5/100)* 'ACT Apr 2021'!AQ5)),0)</f>
        <v>0</v>
      </c>
      <c r="J11" s="121">
        <f>IF(AND('ACT Apr 2021'!N5&gt;0,'ACT Apr 2021'!O5&gt;0),IF($C$5*E11/'ACT Apr 2021'!AQ5&lt;('ACT Apr 2021'!L5+'ACT Apr 2021'!M5+'ACT Apr 2021'!N5),0,IF(($C$5*E11/'ACT Apr 2021'!AQ5-'ACT Apr 2021'!L5+'ACT Apr 2021'!M5+'ACT Apr 2021'!N5)&lt;=('ACT Apr 2021'!L5+'ACT Apr 2021'!M5+'ACT Apr 2021'!N5+'ACT Apr 2021'!O5),(($C$5*E11/'ACT Apr 2021'!AQ5-('ACT Apr 2021'!L5+'ACT Apr 2021'!M5+'ACT Apr 2021'!N5))*'ACT Apr 2021'!Z5/100)*'ACT Apr 2021'!AQ5,('ACT Apr 2021'!O5*'ACT Apr 2021'!Z5/100)*'ACT Apr 2021'!AQ5)),0)</f>
        <v>0</v>
      </c>
      <c r="K11" s="121">
        <f>IF(AND('ACT Apr 2021'!P5&gt;0,'ACT Apr 2021'!O5&gt;0),IF(($C$5*E11/'ACT Apr 2021'!AQ5&lt;SUM('ACT Apr 2021'!L5:P5)),(0),($C$5*E11/'ACT Apr 2021'!AQ5-SUM('ACT Apr 2021'!L5:P5))*'ACT Apr 2021'!AB5/100)* 'ACT Apr 2021'!AQ5,IF(AND('ACT Apr 2021'!O5&gt;0,'ACT Apr 2021'!P5=""),IF(($C$5*E11/'ACT Apr 2021'!AQ5&lt; SUM('ACT Apr 2021'!L5:O5)),(0),($C$5*E11/'ACT Apr 2021'!AQ5-SUM('ACT Apr 2021'!L5:O5))*'ACT Apr 2021'!AA5/100)* 'ACT Apr 2021'!AQ5,IF(AND('ACT Apr 2021'!N5&gt;0,'ACT Apr 2021'!O5=""),IF(($C$5*E11/'ACT Apr 2021'!AQ5&lt; SUM('ACT Apr 2021'!L5:N5)),(0),($C$5*E11/'ACT Apr 2021'!AQ5-SUM('ACT Apr 2021'!L5:N5))*'ACT Apr 2021'!Z5/100)* 'ACT Apr 2021'!AQ5,IF(AND('ACT Apr 2021'!M5&gt;0,'ACT Apr 2021'!N5=""),IF(($C$5*E11/'ACT Apr 2021'!AQ5&lt;'ACT Apr 2021'!M5+'ACT Apr 2021'!L5),(0),(($C$5*E11/'ACT Apr 2021'!AQ5-('ACT Apr 2021'!M5+'ACT Apr 2021'!L5))*'ACT Apr 2021'!Y5/100))*'ACT Apr 2021'!AQ5,IF(AND('ACT Apr 2021'!L5&gt;0,'ACT Apr 2021'!M5=""&gt;0),IF(($C$5*E11/'ACT Apr 2021'!AQ5&lt;'ACT Apr 2021'!L5),(0),($C$5*E11/'ACT Apr 2021'!AQ5-'ACT Apr 2021'!L5)*'ACT Apr 2021'!X5/100)*'ACT Apr 2021'!AQ5,0)))))</f>
        <v>0</v>
      </c>
      <c r="L11" s="121">
        <f>IF('ACT Apr 2021'!K5="",($C$5*F11/'ACT Apr 2021'!AR5*'ACT Apr 2021'!AC5/100)*'ACT Apr 2021'!AR5,IF($C$5*F11/'ACT Apr 2021'!AR5&gt;='ACT Apr 2021'!L5,('ACT Apr 2021'!L5*'ACT Apr 2021'!AC5/100)*'ACT Apr 2021'!AR5,($C$5*F11/'ACT Apr 2021'!AR5*'ACT Apr 2021'!AC5/100)*'ACT Apr 2021'!AR5))</f>
        <v>353.62440000000004</v>
      </c>
      <c r="M11" s="121">
        <f>IF(AND('ACT Apr 2021'!L5&gt;0,'ACT Apr 2021'!M5&gt;0),IF($C$5*F11/'ACT Apr 2021'!AR5&lt;'ACT Apr 2021'!L5,0,IF(($C$5*F11/'ACT Apr 2021'!AR5-'ACT Apr 2021'!L5)&lt;=('ACT Apr 2021'!M5+'ACT Apr 2021'!L5),((($C$5*F11/'ACT Apr 2021'!AR5-'ACT Apr 2021'!L5)*'ACT Apr 2021'!AD5/100))*'ACT Apr 2021'!AR5,((('ACT Apr 2021'!M5)*'ACT Apr 2021'!AD5/100)*'ACT Apr 2021'!AR5))),0)</f>
        <v>788.56960000000026</v>
      </c>
      <c r="N11" s="121">
        <f>IF(AND('ACT Apr 2021'!M5&gt;0,'ACT Apr 2021'!N5&gt;0),IF($C$5*F11/'ACT Apr 2021'!AR5&lt;('ACT Apr 2021'!L5+'ACT Apr 2021'!M5),0,IF(($C$5*F11/'ACT Apr 2021'!AR5-'ACT Apr 2021'!L5+'ACT Apr 2021'!M5)&lt;=('ACT Apr 2021'!L5+'ACT Apr 2021'!M5+'ACT Apr 2021'!N5),((($C$5*F11/'ACT Apr 2021'!AR5-('ACT Apr 2021'!L5+'ACT Apr 2021'!M5))*'ACT Apr 2021'!AE5/100))*'ACT Apr 2021'!AR5,('ACT Apr 2021'!N5*'ACT Apr 2021'!AE5/100)*'ACT Apr 2021'!AR5)),0)</f>
        <v>0</v>
      </c>
      <c r="O11" s="121">
        <f>IF(AND('ACT Apr 2021'!N5&gt;0,'ACT Apr 2021'!O5&gt;0),IF($C$5*F11/'ACT Apr 2021'!AR5&lt;('ACT Apr 2021'!L5+'ACT Apr 2021'!M5+'ACT Apr 2021'!N5),0,IF(($C$5*F11/'ACT Apr 2021'!AR5-'ACT Apr 2021'!L5+'ACT Apr 2021'!M5+'ACT Apr 2021'!N5)&lt;=('ACT Apr 2021'!L5+'ACT Apr 2021'!M5+'ACT Apr 2021'!N5+'ACT Apr 2021'!O5),(($C$5*F11/'ACT Apr 2021'!AR5-('ACT Apr 2021'!L5+'ACT Apr 2021'!M5+'ACT Apr 2021'!N5))*'ACT Apr 2021'!AF5/100)*'ACT Apr 2021'!AR5,('ACT Apr 2021'!O5*'ACT Apr 2021'!AF5/100)*'ACT Apr 2021'!AR5)),0)</f>
        <v>0</v>
      </c>
      <c r="P11" s="121">
        <f>IF(AND('ACT Apr 2021'!P5&gt;0,'ACT Apr 2021'!O5&gt;0),IF(($C$5*F11/'ACT Apr 2021'!AR5&lt;SUM('ACT Apr 2021'!L5:P5)),(0),($C$5*F11/'ACT Apr 2021'!AR5-SUM('ACT Apr 2021'!L5:P5))*'ACT Apr 2021'!AB5/100)* 'ACT Apr 2021'!AR5,IF(AND('ACT Apr 2021'!O5&gt;0,'ACT Apr 2021'!P5=""),IF(($C$5*F11/'ACT Apr 2021'!AR5&lt; SUM('ACT Apr 2021'!L5:O5)),(0),($C$5*F11/'ACT Apr 2021'!AR5-SUM('ACT Apr 2021'!L5:O5))*'ACT Apr 2021'!AG5/100)* 'ACT Apr 2021'!AR5,IF(AND('ACT Apr 2021'!N5&gt;0,'ACT Apr 2021'!O5=""),IF(($C$5*F11/'ACT Apr 2021'!AR5&lt; SUM('ACT Apr 2021'!L5:N5)),(0),($C$5*F11/'ACT Apr 2021'!AR5-SUM('ACT Apr 2021'!L5:N5))*'ACT Apr 2021'!AF5/100)* 'ACT Apr 2021'!AR5,IF(AND('ACT Apr 2021'!M5&gt;0,'ACT Apr 2021'!N5=""),IF(($C$5*F11/'ACT Apr 2021'!AR5&lt;'ACT Apr 2021'!M5+'ACT Apr 2021'!L5),(0),(($C$5*F11/'ACT Apr 2021'!AR5-('ACT Apr 2021'!M5+'ACT Apr 2021'!L5))*'ACT Apr 2021'!AE5/100))*'ACT Apr 2021'!AR5,IF(AND('ACT Apr 2021'!L5&gt;0,'ACT Apr 2021'!M5=""&gt;0),IF(($C$5*F11/'ACT Apr 2021'!AR5&lt;'ACT Apr 2021'!L5),(0),($C$5*F11/'ACT Apr 2021'!AR5-'ACT Apr 2021'!L5)*'ACT Apr 2021'!AD5/100)*'ACT Apr 2021'!AR5,0)))))</f>
        <v>0</v>
      </c>
      <c r="Q11" s="160">
        <f>SUM(G11:P11)</f>
        <v>2284.3880000000008</v>
      </c>
      <c r="R11" s="172">
        <f>Q11+D11</f>
        <v>2682.201500000001</v>
      </c>
      <c r="S11" s="161">
        <f>R11*1.1</f>
        <v>2950.4216500000016</v>
      </c>
      <c r="T11" s="125">
        <f>'ACT Apr 2021'!AT5</f>
        <v>0</v>
      </c>
      <c r="U11" s="125">
        <f>'ACT Apr 2021'!AU5</f>
        <v>0</v>
      </c>
      <c r="V11" s="125">
        <f>'ACT Apr 2021'!AV5</f>
        <v>0</v>
      </c>
      <c r="W11" s="125">
        <f>'ACT Apr 2021'!AW5</f>
        <v>0</v>
      </c>
      <c r="X11" s="174" t="str">
        <f t="shared" si="0"/>
        <v>No discount</v>
      </c>
      <c r="Y11" s="174" t="str">
        <f>IF(OR(B11="Origin Energy",B11="Red Energy",B11="Powershop"),"Inclusive","Exclusive")</f>
        <v>Inclusive</v>
      </c>
      <c r="Z11" s="164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2682.201500000001</v>
      </c>
      <c r="AA11" s="165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2682.201500000001</v>
      </c>
      <c r="AB11" s="166">
        <f t="shared" si="1"/>
        <v>2950.4216500000016</v>
      </c>
      <c r="AC11" s="166">
        <f t="shared" si="1"/>
        <v>2950.4216500000016</v>
      </c>
      <c r="AD11" s="126">
        <f>'ACT Apr 2021'!BF5</f>
        <v>0</v>
      </c>
      <c r="AE11" s="127" t="str">
        <f>'ACT Apr 2021'!BG5</f>
        <v>n</v>
      </c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</row>
    <row r="12" spans="1:41" x14ac:dyDescent="0.2">
      <c r="A12" s="206"/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</row>
    <row r="13" spans="1:41" x14ac:dyDescent="0.2">
      <c r="A13" s="206"/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</row>
    <row r="14" spans="1:41" x14ac:dyDescent="0.2">
      <c r="A14" s="206"/>
      <c r="B14" s="206"/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</row>
    <row r="15" spans="1:41" x14ac:dyDescent="0.2">
      <c r="A15" s="206"/>
      <c r="B15" s="206"/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</row>
    <row r="16" spans="1:41" x14ac:dyDescent="0.2">
      <c r="A16" s="206"/>
      <c r="B16" s="206"/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</row>
    <row r="17" spans="1:41" x14ac:dyDescent="0.2">
      <c r="A17" s="206"/>
      <c r="B17" s="206"/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</row>
    <row r="18" spans="1:41" x14ac:dyDescent="0.2">
      <c r="A18" s="206"/>
      <c r="B18" s="206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</row>
    <row r="19" spans="1:41" x14ac:dyDescent="0.2">
      <c r="A19" s="206"/>
      <c r="B19" s="206"/>
      <c r="C19" s="206"/>
      <c r="D19" s="206"/>
      <c r="E19" s="206"/>
      <c r="F19" s="206"/>
      <c r="G19" s="206"/>
      <c r="H19" s="206"/>
      <c r="I19" s="206"/>
      <c r="J19" s="206"/>
      <c r="K19" s="206"/>
      <c r="L19" s="206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</row>
    <row r="20" spans="1:41" x14ac:dyDescent="0.2">
      <c r="A20" s="206"/>
      <c r="B20" s="206"/>
      <c r="C20" s="206"/>
      <c r="D20" s="206"/>
      <c r="E20" s="206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</row>
    <row r="21" spans="1:41" x14ac:dyDescent="0.2">
      <c r="A21" s="206"/>
      <c r="B21" s="206"/>
      <c r="C21" s="206"/>
      <c r="D21" s="206"/>
      <c r="E21" s="206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</row>
    <row r="22" spans="1:41" x14ac:dyDescent="0.2">
      <c r="A22" s="206"/>
      <c r="B22" s="206"/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</row>
    <row r="23" spans="1:41" x14ac:dyDescent="0.2">
      <c r="A23" s="206"/>
      <c r="B23" s="206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</row>
    <row r="24" spans="1:41" x14ac:dyDescent="0.2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</row>
    <row r="25" spans="1:41" x14ac:dyDescent="0.2">
      <c r="A25" s="206"/>
      <c r="B25" s="206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</row>
    <row r="26" spans="1:41" x14ac:dyDescent="0.2">
      <c r="A26" s="206"/>
      <c r="B26" s="206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</row>
    <row r="27" spans="1:41" x14ac:dyDescent="0.2">
      <c r="A27" s="206"/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</row>
    <row r="28" spans="1:41" x14ac:dyDescent="0.2">
      <c r="A28" s="206"/>
      <c r="B28" s="206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</row>
    <row r="29" spans="1:41" x14ac:dyDescent="0.2">
      <c r="A29" s="206"/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</row>
    <row r="30" spans="1:41" x14ac:dyDescent="0.2">
      <c r="A30" s="206"/>
      <c r="B30" s="206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</row>
    <row r="31" spans="1:41" x14ac:dyDescent="0.2">
      <c r="A31" s="206"/>
      <c r="B31" s="206"/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</row>
    <row r="32" spans="1:41" x14ac:dyDescent="0.2">
      <c r="A32" s="206"/>
      <c r="B32" s="206"/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</row>
    <row r="33" spans="1:41" x14ac:dyDescent="0.2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</row>
    <row r="34" spans="1:41" x14ac:dyDescent="0.2">
      <c r="A34" s="206"/>
      <c r="B34" s="206"/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</row>
    <row r="35" spans="1:41" x14ac:dyDescent="0.2">
      <c r="A35" s="206"/>
      <c r="B35" s="206"/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</row>
    <row r="36" spans="1:41" x14ac:dyDescent="0.2">
      <c r="A36" s="206"/>
      <c r="B36" s="206"/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</row>
    <row r="37" spans="1:41" x14ac:dyDescent="0.2">
      <c r="A37" s="206"/>
      <c r="B37" s="206"/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</row>
    <row r="38" spans="1:41" x14ac:dyDescent="0.2">
      <c r="A38" s="206"/>
      <c r="B38" s="206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</row>
    <row r="39" spans="1:41" x14ac:dyDescent="0.2">
      <c r="A39" s="206"/>
      <c r="B39" s="206"/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</row>
    <row r="40" spans="1:41" x14ac:dyDescent="0.2">
      <c r="A40" s="206"/>
      <c r="B40" s="206"/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</row>
    <row r="41" spans="1:41" x14ac:dyDescent="0.2">
      <c r="A41" s="206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</row>
    <row r="42" spans="1:41" x14ac:dyDescent="0.2">
      <c r="A42" s="206"/>
      <c r="B42" s="206"/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</row>
    <row r="43" spans="1:41" x14ac:dyDescent="0.2">
      <c r="A43" s="206"/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</row>
    <row r="44" spans="1:41" x14ac:dyDescent="0.2">
      <c r="A44" s="206"/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</row>
    <row r="45" spans="1:41" x14ac:dyDescent="0.2">
      <c r="A45" s="206"/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</row>
    <row r="46" spans="1:41" x14ac:dyDescent="0.2">
      <c r="A46" s="206"/>
      <c r="B46" s="206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</row>
    <row r="47" spans="1:41" x14ac:dyDescent="0.2">
      <c r="A47" s="206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</row>
    <row r="48" spans="1:41" x14ac:dyDescent="0.2">
      <c r="A48" s="206"/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</row>
    <row r="49" spans="1:41" x14ac:dyDescent="0.2">
      <c r="A49" s="206"/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</row>
    <row r="50" spans="1:41" x14ac:dyDescent="0.2">
      <c r="A50" s="206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</row>
  </sheetData>
  <sheetProtection algorithmName="SHA-512" hashValue="SIVkpXCm/UKDYvj1mSl70kADcJOLOWi1zMj/a87DwF4Aj4Tnu0hJ6ctTEOSzPcGHR6K4QefTn/D33I7Xni7YEA==" saltValue="Os6/knLyap8EgKnUuUmJ4w==" spinCount="100000" sheet="1" objects="1" scenarios="1"/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1080E-2D79-FB44-9CCB-B18C12DCC42A}">
  <sheetPr codeName="Sheet19">
    <tabColor theme="7" tint="0.39997558519241921"/>
  </sheetPr>
  <dimension ref="A1:BT373"/>
  <sheetViews>
    <sheetView zoomScale="90" zoomScaleNormal="90" workbookViewId="0">
      <selection activeCell="D9" sqref="D9"/>
    </sheetView>
  </sheetViews>
  <sheetFormatPr baseColWidth="10" defaultRowHeight="15" x14ac:dyDescent="0.2"/>
  <cols>
    <col min="1" max="1" width="14.83203125" style="190" customWidth="1"/>
    <col min="2" max="2" width="14.5" style="190" customWidth="1"/>
    <col min="3" max="3" width="22.33203125" style="190" bestFit="1" customWidth="1"/>
    <col min="4" max="4" width="14.1640625" style="190" customWidth="1"/>
    <col min="5" max="6" width="14.1640625" style="190" hidden="1" customWidth="1"/>
    <col min="7" max="16" width="14.1640625" style="190" customWidth="1"/>
    <col min="17" max="18" width="14.1640625" style="190" hidden="1" customWidth="1"/>
    <col min="19" max="23" width="14.1640625" style="190" customWidth="1"/>
    <col min="24" max="27" width="14.1640625" style="190" hidden="1" customWidth="1"/>
    <col min="28" max="28" width="14.33203125" style="190" customWidth="1"/>
    <col min="29" max="41" width="14.1640625" style="190" customWidth="1"/>
    <col min="42" max="72" width="12.5" style="190" customWidth="1"/>
    <col min="73" max="16384" width="10.83203125" style="190"/>
  </cols>
  <sheetData>
    <row r="1" spans="1:72" x14ac:dyDescent="0.2">
      <c r="A1" s="189" t="s">
        <v>31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</row>
    <row r="2" spans="1:72" x14ac:dyDescent="0.2">
      <c r="A2" s="191" t="s">
        <v>92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  <c r="AC2" s="189"/>
      <c r="AD2" s="189"/>
      <c r="AE2" s="189"/>
      <c r="AF2" s="189"/>
      <c r="AG2" s="189"/>
      <c r="AH2" s="189"/>
      <c r="AI2" s="189"/>
      <c r="AJ2" s="189"/>
      <c r="AK2" s="189"/>
      <c r="AL2" s="189"/>
      <c r="AM2" s="189"/>
      <c r="AN2" s="189"/>
      <c r="AO2" s="189"/>
      <c r="AP2" s="189"/>
      <c r="AQ2" s="189"/>
      <c r="AR2" s="189"/>
      <c r="AS2" s="189"/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89"/>
      <c r="BO2" s="189"/>
      <c r="BP2" s="189"/>
      <c r="BQ2" s="189"/>
      <c r="BR2" s="189"/>
      <c r="BS2" s="189"/>
      <c r="BT2" s="189"/>
    </row>
    <row r="3" spans="1:72" ht="16" thickBot="1" x14ac:dyDescent="0.25">
      <c r="A3" s="189"/>
      <c r="B3" s="192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  <c r="AJ3" s="189"/>
      <c r="AK3" s="189"/>
      <c r="AL3" s="189"/>
      <c r="AM3" s="189"/>
      <c r="AN3" s="189"/>
      <c r="AO3" s="189"/>
      <c r="AP3" s="189"/>
      <c r="AQ3" s="189"/>
      <c r="AR3" s="189"/>
      <c r="AS3" s="189"/>
      <c r="AT3" s="189"/>
      <c r="AU3" s="189"/>
      <c r="AV3" s="189"/>
      <c r="AW3" s="189"/>
      <c r="AX3" s="189"/>
      <c r="AY3" s="189"/>
      <c r="AZ3" s="189"/>
      <c r="BA3" s="189"/>
      <c r="BB3" s="189"/>
      <c r="BC3" s="189"/>
      <c r="BD3" s="189"/>
      <c r="BE3" s="189"/>
      <c r="BF3" s="189"/>
      <c r="BG3" s="189"/>
      <c r="BH3" s="189"/>
      <c r="BI3" s="189"/>
      <c r="BJ3" s="189"/>
      <c r="BK3" s="189"/>
      <c r="BL3" s="189"/>
      <c r="BM3" s="189"/>
      <c r="BN3" s="189"/>
      <c r="BO3" s="189"/>
      <c r="BP3" s="189"/>
      <c r="BQ3" s="189"/>
      <c r="BR3" s="189"/>
      <c r="BS3" s="189"/>
      <c r="BT3" s="189"/>
    </row>
    <row r="4" spans="1:72" x14ac:dyDescent="0.2">
      <c r="A4" s="77" t="s">
        <v>60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/>
      <c r="BD4" s="189"/>
      <c r="BE4" s="189"/>
      <c r="BF4" s="189"/>
      <c r="BG4" s="189"/>
      <c r="BH4" s="189"/>
      <c r="BI4" s="189"/>
      <c r="BJ4" s="189"/>
      <c r="BK4" s="189"/>
      <c r="BL4" s="189"/>
      <c r="BM4" s="189"/>
      <c r="BN4" s="189"/>
      <c r="BO4" s="189"/>
      <c r="BP4" s="189"/>
      <c r="BQ4" s="189"/>
      <c r="BR4" s="189"/>
      <c r="BS4" s="189"/>
      <c r="BT4" s="189"/>
    </row>
    <row r="5" spans="1:72" x14ac:dyDescent="0.2">
      <c r="A5" s="80" t="s">
        <v>228</v>
      </c>
      <c r="B5" s="81"/>
      <c r="C5" s="85">
        <v>100000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2"/>
      <c r="AF5" s="189"/>
      <c r="AG5" s="189"/>
      <c r="AH5" s="189"/>
      <c r="AI5" s="189"/>
      <c r="AJ5" s="189"/>
      <c r="AK5" s="189"/>
      <c r="AL5" s="189"/>
      <c r="AM5" s="189"/>
      <c r="AN5" s="189"/>
      <c r="AO5" s="189"/>
      <c r="AP5" s="189"/>
      <c r="AQ5" s="189"/>
      <c r="AR5" s="189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89"/>
      <c r="BK5" s="189"/>
      <c r="BL5" s="189"/>
      <c r="BM5" s="189"/>
      <c r="BN5" s="189"/>
      <c r="BO5" s="189"/>
      <c r="BP5" s="189"/>
      <c r="BQ5" s="189"/>
      <c r="BR5" s="189"/>
      <c r="BS5" s="189"/>
      <c r="BT5" s="189"/>
    </row>
    <row r="6" spans="1:72" x14ac:dyDescent="0.2">
      <c r="A6" s="32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2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189"/>
      <c r="BF6" s="189"/>
      <c r="BG6" s="189"/>
      <c r="BH6" s="189"/>
      <c r="BI6" s="189"/>
      <c r="BJ6" s="189"/>
      <c r="BK6" s="189"/>
      <c r="BL6" s="189"/>
      <c r="BM6" s="189"/>
      <c r="BN6" s="189"/>
      <c r="BO6" s="189"/>
      <c r="BP6" s="189"/>
      <c r="BQ6" s="189"/>
      <c r="BR6" s="189"/>
      <c r="BS6" s="189"/>
      <c r="BT6" s="189"/>
    </row>
    <row r="7" spans="1:72" ht="76" x14ac:dyDescent="0.2">
      <c r="A7" s="178" t="s">
        <v>67</v>
      </c>
      <c r="B7" s="129" t="s">
        <v>68</v>
      </c>
      <c r="C7" s="129" t="s">
        <v>69</v>
      </c>
      <c r="D7" s="130" t="s">
        <v>70</v>
      </c>
      <c r="E7" s="176" t="s">
        <v>213</v>
      </c>
      <c r="F7" s="176" t="s">
        <v>214</v>
      </c>
      <c r="G7" s="130" t="s">
        <v>71</v>
      </c>
      <c r="H7" s="130" t="s">
        <v>72</v>
      </c>
      <c r="I7" s="130" t="s">
        <v>73</v>
      </c>
      <c r="J7" s="130" t="s">
        <v>215</v>
      </c>
      <c r="K7" s="130" t="s">
        <v>75</v>
      </c>
      <c r="L7" s="130" t="s">
        <v>76</v>
      </c>
      <c r="M7" s="130" t="s">
        <v>77</v>
      </c>
      <c r="N7" s="130" t="s">
        <v>78</v>
      </c>
      <c r="O7" s="130" t="s">
        <v>74</v>
      </c>
      <c r="P7" s="130" t="s">
        <v>79</v>
      </c>
      <c r="Q7" s="175" t="s">
        <v>216</v>
      </c>
      <c r="R7" s="175" t="s">
        <v>80</v>
      </c>
      <c r="S7" s="131" t="s">
        <v>217</v>
      </c>
      <c r="T7" s="132" t="s">
        <v>81</v>
      </c>
      <c r="U7" s="132" t="s">
        <v>82</v>
      </c>
      <c r="V7" s="132" t="s">
        <v>0</v>
      </c>
      <c r="W7" s="132" t="s">
        <v>87</v>
      </c>
      <c r="X7" s="177" t="s">
        <v>218</v>
      </c>
      <c r="Y7" s="177" t="s">
        <v>219</v>
      </c>
      <c r="Z7" s="133" t="s">
        <v>88</v>
      </c>
      <c r="AA7" s="133" t="s">
        <v>89</v>
      </c>
      <c r="AB7" s="134" t="s">
        <v>32</v>
      </c>
      <c r="AC7" s="134" t="s">
        <v>33</v>
      </c>
      <c r="AD7" s="135" t="s">
        <v>90</v>
      </c>
      <c r="AE7" s="136" t="s">
        <v>91</v>
      </c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U7" s="193"/>
      <c r="AV7" s="193"/>
      <c r="AW7" s="193"/>
      <c r="AX7" s="193"/>
      <c r="AY7" s="193"/>
      <c r="AZ7" s="193"/>
      <c r="BA7" s="193"/>
      <c r="BB7" s="193"/>
      <c r="BC7" s="193"/>
      <c r="BD7" s="193"/>
      <c r="BE7" s="193"/>
      <c r="BF7" s="193"/>
      <c r="BG7" s="193"/>
      <c r="BH7" s="193"/>
      <c r="BI7" s="193"/>
      <c r="BJ7" s="193"/>
      <c r="BK7" s="193"/>
      <c r="BL7" s="193"/>
      <c r="BM7" s="193"/>
      <c r="BN7" s="193"/>
      <c r="BO7" s="193"/>
      <c r="BP7" s="193"/>
      <c r="BQ7" s="193"/>
      <c r="BR7" s="193"/>
      <c r="BS7" s="193"/>
      <c r="BT7" s="193"/>
    </row>
    <row r="8" spans="1:72" ht="20" customHeight="1" x14ac:dyDescent="0.2">
      <c r="A8" s="194" t="str">
        <f>'ACT Oct 2020'!D2</f>
        <v>EvoEnergy</v>
      </c>
      <c r="B8" s="92" t="str">
        <f>'ACT Oct 2020'!F2</f>
        <v>ActewAGL</v>
      </c>
      <c r="C8" s="92" t="str">
        <f>'ACT Oct 2020'!G2</f>
        <v>Standard Business Plan</v>
      </c>
      <c r="D8" s="93">
        <f>365*'ACT Oct 2020'!H2/100</f>
        <v>606.33800000000008</v>
      </c>
      <c r="E8" s="169">
        <f>IF('ACT Oct 2020'!AQ2=3,0.5,IF('ACT Oct 2020'!AQ2=2,0.33,0))</f>
        <v>0.5</v>
      </c>
      <c r="F8" s="169">
        <f>1-E8</f>
        <v>0.5</v>
      </c>
      <c r="G8" s="94">
        <f>IF('ACT Oct 2020'!K2="",($C$5*E8/'ACT Oct 2020'!AQ2*'ACT Oct 2020'!W2/100)*'ACT Oct 2020'!AQ2,IF($C$5*E8/'ACT Oct 2020'!AQ2&gt;='ACT Oct 2020'!L2,('ACT Oct 2020'!L2*'ACT Oct 2020'!W2/100)*'ACT Oct 2020'!AQ2,($C$5*E8/'ACT Oct 2020'!AQ2*'ACT Oct 2020'!W2/100)*'ACT Oct 2020'!AQ2))</f>
        <v>443.79</v>
      </c>
      <c r="H8" s="95">
        <f>IF(AND('ACT Oct 2020'!L2&gt;0,'ACT Oct 2020'!M2&gt;0),IF($C$5*E8/'ACT Oct 2020'!AQ2&lt;'ACT Oct 2020'!L2,0,IF(($C$5*E8/'ACT Oct 2020'!AQ2-'ACT Oct 2020'!L2)&lt;=('ACT Oct 2020'!M2+'ACT Oct 2020'!L2),((($C$5*E8/'ACT Oct 2020'!AQ2-'ACT Oct 2020'!L2)*'ACT Oct 2020'!X2/100))*'ACT Oct 2020'!AQ2,((('ACT Oct 2020'!M2)*'ACT Oct 2020'!X2/100)*'ACT Oct 2020'!AQ2))),0)</f>
        <v>964.6718000000003</v>
      </c>
      <c r="I8" s="93">
        <f>IF(AND('ACT Oct 2020'!M2&gt;0,'ACT Oct 2020'!N2&gt;0),IF($C$5*E8/'ACT Oct 2020'!AQ2&lt;('ACT Oct 2020'!L2+'ACT Oct 2020'!M2),0,IF(($C$5*E8/'ACT Oct 2020'!AQ2-'ACT Oct 2020'!L2+'ACT Oct 2020'!M2)&lt;=('ACT Oct 2020'!L2+'ACT Oct 2020'!M2+'ACT Oct 2020'!N2),((($C$5*E8/'ACT Oct 2020'!AQ2-('ACT Oct 2020'!L2+'ACT Oct 2020'!M2))*'ACT Oct 2020'!Y2/100))*'ACT Oct 2020'!AQ2,('ACT Oct 2020'!N2*'ACT Oct 2020'!Y2/100)* 'ACT Oct 2020'!AQ2)),0)</f>
        <v>0</v>
      </c>
      <c r="J8" s="93">
        <f>IF(AND('ACT Oct 2020'!N2&gt;0,'ACT Oct 2020'!O2&gt;0),IF($C$5*E8/'ACT Oct 2020'!AQ2&lt;('ACT Oct 2020'!L2+'ACT Oct 2020'!M2+'ACT Oct 2020'!N2),0,IF(($C$5*E8/'ACT Oct 2020'!AQ2-'ACT Oct 2020'!L2+'ACT Oct 2020'!M2+'ACT Oct 2020'!N2)&lt;=('ACT Oct 2020'!L2+'ACT Oct 2020'!M2+'ACT Oct 2020'!N2+'ACT Oct 2020'!O2),(($C$5*E8/'ACT Oct 2020'!AQ2-('ACT Oct 2020'!L2+'ACT Oct 2020'!M2+'ACT Oct 2020'!N2))*'ACT Oct 2020'!Z2/100)*'ACT Oct 2020'!AQ2,('ACT Oct 2020'!O2*'ACT Oct 2020'!Z2/100)*'ACT Oct 2020'!AQ2)),0)</f>
        <v>0</v>
      </c>
      <c r="K8" s="93">
        <f>IF(AND('ACT Oct 2020'!P2&gt;0,'ACT Oct 2020'!O2&gt;0),IF(($C$5*E8/'ACT Oct 2020'!AQ2&lt;SUM('ACT Oct 2020'!L2:P2)),(0),($C$5*E8/'ACT Oct 2020'!AQ2-SUM('ACT Oct 2020'!L2:P2))*'ACT Oct 2020'!AB2/100)* 'ACT Oct 2020'!AQ2,IF(AND('ACT Oct 2020'!O2&gt;0,'ACT Oct 2020'!P2=""),IF(($C$5*E8/'ACT Oct 2020'!AQ2&lt; SUM('ACT Oct 2020'!L2:O2)),(0),($C$5*E8/'ACT Oct 2020'!AQ2-SUM('ACT Oct 2020'!L2:O2))*'ACT Oct 2020'!AA2/100)* 'ACT Oct 2020'!AQ2,IF(AND('ACT Oct 2020'!N2&gt;0,'ACT Oct 2020'!O2=""),IF(($C$5*E8/'ACT Oct 2020'!AQ2&lt; SUM('ACT Oct 2020'!L2:N2)),(0),($C$5*E8/'ACT Oct 2020'!AQ2-SUM('ACT Oct 2020'!L2:N2))*'ACT Oct 2020'!Z2/100)* 'ACT Oct 2020'!AQ2,IF(AND('ACT Oct 2020'!M2&gt;0,'ACT Oct 2020'!N2=""),IF(($C$5*E8/'ACT Oct 2020'!AQ2&lt;'ACT Oct 2020'!M2+'ACT Oct 2020'!L2),(0),(($C$5*E8/'ACT Oct 2020'!AQ2-('ACT Oct 2020'!M2+'ACT Oct 2020'!L2))*'ACT Oct 2020'!Y2/100))*'ACT Oct 2020'!AQ2,IF(AND('ACT Oct 2020'!L2&gt;0,'ACT Oct 2020'!M2=""&gt;0),IF(($C$5*E8/'ACT Oct 2020'!AQ2&lt;'ACT Oct 2020'!L2),(0),($C$5*E8/'ACT Oct 2020'!AQ2-'ACT Oct 2020'!L2)*'ACT Oct 2020'!X2/100)*'ACT Oct 2020'!AQ2,0)))))</f>
        <v>0</v>
      </c>
      <c r="L8" s="95">
        <f>IF('ACT Oct 2020'!K2="",($C$5*F8/'ACT Oct 2020'!AR2*'ACT Oct 2020'!AC2/100)*'ACT Oct 2020'!AR2,IF($C$5*F8/'ACT Oct 2020'!AR2&gt;='ACT Oct 2020'!L2,('ACT Oct 2020'!L2*'ACT Oct 2020'!AC2/100)*'ACT Oct 2020'!AR2,($C$5*F8/'ACT Oct 2020'!AR2*'ACT Oct 2020'!AC2/100)*'ACT Oct 2020'!AR2))</f>
        <v>443.79</v>
      </c>
      <c r="M8" s="95">
        <f>IF(AND('ACT Oct 2020'!L2&gt;0,'ACT Oct 2020'!M2&gt;0),IF($C$5*F8/'ACT Oct 2020'!AR2&lt;'ACT Oct 2020'!L2,0,IF(($C$5*F8/'ACT Oct 2020'!AR2-'ACT Oct 2020'!L2)&lt;=('ACT Oct 2020'!M2+'ACT Oct 2020'!L2),((($C$5*F8/'ACT Oct 2020'!AR2-'ACT Oct 2020'!L2)*'ACT Oct 2020'!AD2/100))*'ACT Oct 2020'!AR2,((('ACT Oct 2020'!M2)*'ACT Oct 2020'!AD2/100)*'ACT Oct 2020'!AR2))),0)</f>
        <v>964.6718000000003</v>
      </c>
      <c r="N8" s="93">
        <f>IF(AND('ACT Oct 2020'!M2&gt;0,'ACT Oct 2020'!N2&gt;0),IF($C$5*F8/'ACT Oct 2020'!AR2&lt;('ACT Oct 2020'!L2+'ACT Oct 2020'!M2),0,IF(($C$5*F8/'ACT Oct 2020'!AR2-'ACT Oct 2020'!L2+'ACT Oct 2020'!M2)&lt;=('ACT Oct 2020'!L2+'ACT Oct 2020'!M2+'ACT Oct 2020'!N2),((($C$5*F8/'ACT Oct 2020'!AR2-('ACT Oct 2020'!L2+'ACT Oct 2020'!M2))*'ACT Oct 2020'!AE2/100))*'ACT Oct 2020'!AR2,('ACT Oct 2020'!N2*'ACT Oct 2020'!AE2/100)*'ACT Oct 2020'!AR2)),0)</f>
        <v>0</v>
      </c>
      <c r="O8" s="93">
        <f>IF(AND('ACT Oct 2020'!N2&gt;0,'ACT Oct 2020'!O2&gt;0),IF($C$5*F8/'ACT Oct 2020'!AR2&lt;('ACT Oct 2020'!L2+'ACT Oct 2020'!M2+'ACT Oct 2020'!N2),0,IF(($C$5*F8/'ACT Oct 2020'!AR2-'ACT Oct 2020'!L2+'ACT Oct 2020'!M2+'ACT Oct 2020'!N2)&lt;=('ACT Oct 2020'!L2+'ACT Oct 2020'!M2+'ACT Oct 2020'!N2+'ACT Oct 2020'!O2),(($C$5*F8/'ACT Oct 2020'!AR2-('ACT Oct 2020'!L2+'ACT Oct 2020'!M2+'ACT Oct 2020'!N2))*'ACT Oct 2020'!AF2/100)*'ACT Oct 2020'!AR2,('ACT Oct 2020'!O2*'ACT Oct 2020'!AF2/100)*'ACT Oct 2020'!AR2)),0)</f>
        <v>0</v>
      </c>
      <c r="P8" s="96">
        <f>IF(AND('ACT Oct 2020'!P2&gt;0,'ACT Oct 2020'!O2&gt;0),IF(($C$5*F8/'ACT Oct 2020'!AR2&lt;SUM('ACT Oct 2020'!L2:P2)),(0),($C$5*F8/'ACT Oct 2020'!AR2-SUM('ACT Oct 2020'!L2:P2))*'ACT Oct 2020'!AB2/100)* 'ACT Oct 2020'!AR2,IF(AND('ACT Oct 2020'!O2&gt;0,'ACT Oct 2020'!P2=""),IF(($C$5*F8/'ACT Oct 2020'!AR2&lt; SUM('ACT Oct 2020'!L2:O2)),(0),($C$5*F8/'ACT Oct 2020'!AR2-SUM('ACT Oct 2020'!L2:O2))*'ACT Oct 2020'!AG2/100)* 'ACT Oct 2020'!AR2,IF(AND('ACT Oct 2020'!N2&gt;0,'ACT Oct 2020'!O2=""),IF(($C$5*F8/'ACT Oct 2020'!AR2&lt; SUM('ACT Oct 2020'!L2:N2)),(0),($C$5*F8/'ACT Oct 2020'!AR2-SUM('ACT Oct 2020'!L2:N2))*'ACT Oct 2020'!AF2/100)* 'ACT Oct 2020'!AR2,IF(AND('ACT Oct 2020'!M2&gt;0,'ACT Oct 2020'!N2=""),IF(($C$5*F8/'ACT Oct 2020'!AR2&lt;'ACT Oct 2020'!M2+'ACT Oct 2020'!L2),(0),(($C$5*F8/'ACT Oct 2020'!AR2-('ACT Oct 2020'!M2+'ACT Oct 2020'!L2))*'ACT Oct 2020'!AE2/100))*'ACT Oct 2020'!AR2,IF(AND('ACT Oct 2020'!L2&gt;0,'ACT Oct 2020'!M2=""&gt;0),IF(($C$5*F8/'ACT Oct 2020'!AR2&lt;'ACT Oct 2020'!L2),(0),($C$5*F8/'ACT Oct 2020'!AR2-'ACT Oct 2020'!L2)*'ACT Oct 2020'!AD2/100)*'ACT Oct 2020'!AR2,0)))))</f>
        <v>0</v>
      </c>
      <c r="Q8" s="159">
        <f>SUM(G8:P8)</f>
        <v>2816.9236000000005</v>
      </c>
      <c r="R8" s="171">
        <f>Q8+D8</f>
        <v>3423.2616000000007</v>
      </c>
      <c r="S8" s="97">
        <f>R8*1.1</f>
        <v>3765.5877600000013</v>
      </c>
      <c r="T8" s="98">
        <f>'ACT Oct 2020'!AT2</f>
        <v>0</v>
      </c>
      <c r="U8" s="98">
        <f>'ACT Oct 2020'!AU2</f>
        <v>0</v>
      </c>
      <c r="V8" s="98">
        <f>'ACT Oct 2020'!AV2</f>
        <v>0</v>
      </c>
      <c r="W8" s="98">
        <f>'ACT Oct 2020'!AW2</f>
        <v>0</v>
      </c>
      <c r="X8" s="173" t="str">
        <f t="shared" ref="X8:X10" si="0">IF(SUM(T8:W8)=0,"No discount",IF(T8&gt;0,"Guaranteed off bill",IF(U8&gt;0,"Guaranteed off usage",IF(V8&gt;0,"Pay-on-time off bill","Pay-on-time off usage"))))</f>
        <v>No discount</v>
      </c>
      <c r="Y8" s="173" t="str">
        <f>IF(OR(B8="Origin Energy",B8="Red Energy",B8="Powershop"),"Inclusive","Exclusive")</f>
        <v>Exclusive</v>
      </c>
      <c r="Z8" s="20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3423.2616000000007</v>
      </c>
      <c r="AA8" s="20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3423.2616000000007</v>
      </c>
      <c r="AB8" s="163">
        <f t="shared" ref="AB8:AC10" si="1">Z8*1.1</f>
        <v>3765.5877600000013</v>
      </c>
      <c r="AC8" s="163">
        <f t="shared" si="1"/>
        <v>3765.5877600000013</v>
      </c>
      <c r="AD8" s="100">
        <f>'ACT Oct 2020'!BF2</f>
        <v>0</v>
      </c>
      <c r="AE8" s="101" t="str">
        <f>'ACT Oct 2020'!BG2</f>
        <v>n</v>
      </c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</row>
    <row r="9" spans="1:72" ht="20" customHeight="1" x14ac:dyDescent="0.2">
      <c r="A9" s="194" t="str">
        <f>'ACT Oct 2020'!D3</f>
        <v>EvoEnergy</v>
      </c>
      <c r="B9" s="92" t="str">
        <f>'ACT Oct 2020'!F3</f>
        <v>EnergyAustralia</v>
      </c>
      <c r="C9" s="92" t="str">
        <f>'ACT Oct 2020'!G3</f>
        <v>Toatal Plan</v>
      </c>
      <c r="D9" s="93">
        <f>365*'ACT Oct 2020'!H3/100</f>
        <v>512.46</v>
      </c>
      <c r="E9" s="169">
        <f>IF('ACT Oct 2020'!AQ3=3,0.5,IF('ACT Oct 2020'!AQ3=2,0.33,0))</f>
        <v>0.5</v>
      </c>
      <c r="F9" s="169">
        <f>1-E9</f>
        <v>0.5</v>
      </c>
      <c r="G9" s="94">
        <f>IF('ACT Oct 2020'!K3="",($C$5*E9/'ACT Oct 2020'!AQ3*'ACT Oct 2020'!W3/100)*'ACT Oct 2020'!AQ3,IF($C$5*E9/'ACT Oct 2020'!AQ3&gt;='ACT Oct 2020'!L3,('ACT Oct 2020'!L3*'ACT Oct 2020'!W3/100)*'ACT Oct 2020'!AQ3,($C$5*E9/'ACT Oct 2020'!AQ3*'ACT Oct 2020'!W3/100)*'ACT Oct 2020'!AQ3))</f>
        <v>221.17867200000001</v>
      </c>
      <c r="H9" s="95">
        <f>IF(AND('ACT Oct 2020'!L3&gt;0,'ACT Oct 2020'!M3&gt;0),IF($C$5*E9/'ACT Oct 2020'!AQ3&lt;'ACT Oct 2020'!L3,0,IF(($C$5*E9/'ACT Oct 2020'!AQ3-'ACT Oct 2020'!L3)&lt;=('ACT Oct 2020'!M3+'ACT Oct 2020'!L3),((($C$5*E9/'ACT Oct 2020'!AQ3-'ACT Oct 2020'!L3)*'ACT Oct 2020'!X3/100))*'ACT Oct 2020'!AQ3,((('ACT Oct 2020'!M3)*'ACT Oct 2020'!X3/100)*'ACT Oct 2020'!AQ3))),0)</f>
        <v>1180.0953440000003</v>
      </c>
      <c r="I9" s="93">
        <f>IF(AND('ACT Oct 2020'!M3&gt;0,'ACT Oct 2020'!N3&gt;0),IF($C$5*E9/'ACT Oct 2020'!AQ3&lt;('ACT Oct 2020'!L3+'ACT Oct 2020'!M3),0,IF(($C$5*E9/'ACT Oct 2020'!AQ3-'ACT Oct 2020'!L3+'ACT Oct 2020'!M3)&lt;=('ACT Oct 2020'!L3+'ACT Oct 2020'!M3+'ACT Oct 2020'!N3),((($C$5*E9/'ACT Oct 2020'!AQ3-('ACT Oct 2020'!L3+'ACT Oct 2020'!M3))*'ACT Oct 2020'!Y3/100))*'ACT Oct 2020'!AQ3,('ACT Oct 2020'!N3*'ACT Oct 2020'!Y3/100)* 'ACT Oct 2020'!AQ3)),0)</f>
        <v>0</v>
      </c>
      <c r="J9" s="93">
        <f>IF(AND('ACT Oct 2020'!N3&gt;0,'ACT Oct 2020'!O3&gt;0),IF($C$5*E9/'ACT Oct 2020'!AQ3&lt;('ACT Oct 2020'!L3+'ACT Oct 2020'!M3+'ACT Oct 2020'!N3),0,IF(($C$5*E9/'ACT Oct 2020'!AQ3-'ACT Oct 2020'!L3+'ACT Oct 2020'!M3+'ACT Oct 2020'!N3)&lt;=('ACT Oct 2020'!L3+'ACT Oct 2020'!M3+'ACT Oct 2020'!N3+'ACT Oct 2020'!O3),(($C$5*E9/'ACT Oct 2020'!AQ3-('ACT Oct 2020'!L3+'ACT Oct 2020'!M3+'ACT Oct 2020'!N3))*'ACT Oct 2020'!Z3/100)*'ACT Oct 2020'!AQ3,('ACT Oct 2020'!O3*'ACT Oct 2020'!Z3/100)*'ACT Oct 2020'!AQ3)),0)</f>
        <v>0</v>
      </c>
      <c r="K9" s="93">
        <f>IF(AND('ACT Oct 2020'!P3&gt;0,'ACT Oct 2020'!O3&gt;0),IF(($C$5*E9/'ACT Oct 2020'!AQ3&lt;SUM('ACT Oct 2020'!L3:P3)),(0),($C$5*E9/'ACT Oct 2020'!AQ3-SUM('ACT Oct 2020'!L3:P3))*'ACT Oct 2020'!AB3/100)* 'ACT Oct 2020'!AQ3,IF(AND('ACT Oct 2020'!O3&gt;0,'ACT Oct 2020'!P3=""),IF(($C$5*E9/'ACT Oct 2020'!AQ3&lt; SUM('ACT Oct 2020'!L3:O3)),(0),($C$5*E9/'ACT Oct 2020'!AQ3-SUM('ACT Oct 2020'!L3:O3))*'ACT Oct 2020'!AA3/100)* 'ACT Oct 2020'!AQ3,IF(AND('ACT Oct 2020'!N3&gt;0,'ACT Oct 2020'!O3=""),IF(($C$5*E9/'ACT Oct 2020'!AQ3&lt; SUM('ACT Oct 2020'!L3:N3)),(0),($C$5*E9/'ACT Oct 2020'!AQ3-SUM('ACT Oct 2020'!L3:N3))*'ACT Oct 2020'!Z3/100)* 'ACT Oct 2020'!AQ3,IF(AND('ACT Oct 2020'!M3&gt;0,'ACT Oct 2020'!N3=""),IF(($C$5*E9/'ACT Oct 2020'!AQ3&lt;'ACT Oct 2020'!M3+'ACT Oct 2020'!L3),(0),(($C$5*E9/'ACT Oct 2020'!AQ3-('ACT Oct 2020'!M3+'ACT Oct 2020'!L3))*'ACT Oct 2020'!Y3/100))*'ACT Oct 2020'!AQ3,IF(AND('ACT Oct 2020'!L3&gt;0,'ACT Oct 2020'!M3=""&gt;0),IF(($C$5*E9/'ACT Oct 2020'!AQ3&lt;'ACT Oct 2020'!L3),(0),($C$5*E9/'ACT Oct 2020'!AQ3-'ACT Oct 2020'!L3)*'ACT Oct 2020'!X3/100)*'ACT Oct 2020'!AQ3,0)))))</f>
        <v>0</v>
      </c>
      <c r="L9" s="95">
        <f>IF('ACT Oct 2020'!K3="",($C$5*F9/'ACT Oct 2020'!AR3*'ACT Oct 2020'!AC3/100)*'ACT Oct 2020'!AR3,IF($C$5*F9/'ACT Oct 2020'!AR3&gt;='ACT Oct 2020'!L3,('ACT Oct 2020'!L3*'ACT Oct 2020'!AC3/100)*'ACT Oct 2020'!AR3,($C$5*F9/'ACT Oct 2020'!AR3*'ACT Oct 2020'!AC3/100)*'ACT Oct 2020'!AR3))</f>
        <v>221.17867200000001</v>
      </c>
      <c r="M9" s="95">
        <f>IF(AND('ACT Oct 2020'!L3&gt;0,'ACT Oct 2020'!M3&gt;0),IF($C$5*F9/'ACT Oct 2020'!AR3&lt;'ACT Oct 2020'!L3,0,IF(($C$5*F9/'ACT Oct 2020'!AR3-'ACT Oct 2020'!L3)&lt;=('ACT Oct 2020'!M3+'ACT Oct 2020'!L3),((($C$5*F9/'ACT Oct 2020'!AR3-'ACT Oct 2020'!L3)*'ACT Oct 2020'!AD3/100))*'ACT Oct 2020'!AR3,((('ACT Oct 2020'!M3)*'ACT Oct 2020'!AD3/100)*'ACT Oct 2020'!AR3))),0)</f>
        <v>1180.0953440000003</v>
      </c>
      <c r="N9" s="93">
        <f>IF(AND('ACT Oct 2020'!M3&gt;0,'ACT Oct 2020'!N3&gt;0),IF($C$5*F9/'ACT Oct 2020'!AR3&lt;('ACT Oct 2020'!L3+'ACT Oct 2020'!M3),0,IF(($C$5*F9/'ACT Oct 2020'!AR3-'ACT Oct 2020'!L3+'ACT Oct 2020'!M3)&lt;=('ACT Oct 2020'!L3+'ACT Oct 2020'!M3+'ACT Oct 2020'!N3),((($C$5*F9/'ACT Oct 2020'!AR3-('ACT Oct 2020'!L3+'ACT Oct 2020'!M3))*'ACT Oct 2020'!AE3/100))*'ACT Oct 2020'!AR3,('ACT Oct 2020'!N3*'ACT Oct 2020'!AE3/100)*'ACT Oct 2020'!AR3)),0)</f>
        <v>0</v>
      </c>
      <c r="O9" s="93">
        <f>IF(AND('ACT Oct 2020'!N3&gt;0,'ACT Oct 2020'!O3&gt;0),IF($C$5*F9/'ACT Oct 2020'!AR3&lt;('ACT Oct 2020'!L3+'ACT Oct 2020'!M3+'ACT Oct 2020'!N3),0,IF(($C$5*F9/'ACT Oct 2020'!AR3-'ACT Oct 2020'!L3+'ACT Oct 2020'!M3+'ACT Oct 2020'!N3)&lt;=('ACT Oct 2020'!L3+'ACT Oct 2020'!M3+'ACT Oct 2020'!N3+'ACT Oct 2020'!O3),(($C$5*F9/'ACT Oct 2020'!AR3-('ACT Oct 2020'!L3+'ACT Oct 2020'!M3+'ACT Oct 2020'!N3))*'ACT Oct 2020'!AF3/100)*'ACT Oct 2020'!AR3,('ACT Oct 2020'!O3*'ACT Oct 2020'!AF3/100)*'ACT Oct 2020'!AR3)),0)</f>
        <v>0</v>
      </c>
      <c r="P9" s="96">
        <f>IF(AND('ACT Oct 2020'!P3&gt;0,'ACT Oct 2020'!O3&gt;0),IF(($C$5*F9/'ACT Oct 2020'!AR3&lt;SUM('ACT Oct 2020'!L3:P3)),(0),($C$5*F9/'ACT Oct 2020'!AR3-SUM('ACT Oct 2020'!L3:P3))*'ACT Oct 2020'!AB3/100)* 'ACT Oct 2020'!AR3,IF(AND('ACT Oct 2020'!O3&gt;0,'ACT Oct 2020'!P3=""),IF(($C$5*F9/'ACT Oct 2020'!AR3&lt; SUM('ACT Oct 2020'!L3:O3)),(0),($C$5*F9/'ACT Oct 2020'!AR3-SUM('ACT Oct 2020'!L3:O3))*'ACT Oct 2020'!AG3/100)* 'ACT Oct 2020'!AR3,IF(AND('ACT Oct 2020'!N3&gt;0,'ACT Oct 2020'!O3=""),IF(($C$5*F9/'ACT Oct 2020'!AR3&lt; SUM('ACT Oct 2020'!L3:N3)),(0),($C$5*F9/'ACT Oct 2020'!AR3-SUM('ACT Oct 2020'!L3:N3))*'ACT Oct 2020'!AF3/100)* 'ACT Oct 2020'!AR3,IF(AND('ACT Oct 2020'!M3&gt;0,'ACT Oct 2020'!N3=""),IF(($C$5*F9/'ACT Oct 2020'!AR3&lt;'ACT Oct 2020'!M3+'ACT Oct 2020'!L3),(0),(($C$5*F9/'ACT Oct 2020'!AR3-('ACT Oct 2020'!M3+'ACT Oct 2020'!L3))*'ACT Oct 2020'!AE3/100))*'ACT Oct 2020'!AR3,IF(AND('ACT Oct 2020'!L3&gt;0,'ACT Oct 2020'!M3=""&gt;0),IF(($C$5*F9/'ACT Oct 2020'!AR3&lt;'ACT Oct 2020'!L3),(0),($C$5*F9/'ACT Oct 2020'!AR3-'ACT Oct 2020'!L3)*'ACT Oct 2020'!AD3/100)*'ACT Oct 2020'!AR3,0)))))</f>
        <v>0</v>
      </c>
      <c r="Q9" s="159">
        <f>SUM(G9:P9)</f>
        <v>2802.5480320000006</v>
      </c>
      <c r="R9" s="171">
        <f>Q9+D9</f>
        <v>3315.0080320000006</v>
      </c>
      <c r="S9" s="97">
        <f>R9*1.1</f>
        <v>3646.5088352000012</v>
      </c>
      <c r="T9" s="98">
        <f>'ACT Oct 2020'!AT3</f>
        <v>19</v>
      </c>
      <c r="U9" s="98">
        <f>'ACT Oct 2020'!AU3</f>
        <v>0</v>
      </c>
      <c r="V9" s="98">
        <f>'ACT Oct 2020'!AV3</f>
        <v>0</v>
      </c>
      <c r="W9" s="98">
        <f>'ACT Oct 2020'!AW3</f>
        <v>0</v>
      </c>
      <c r="X9" s="173" t="str">
        <f t="shared" si="0"/>
        <v>Guaranteed off bill</v>
      </c>
      <c r="Y9" s="173" t="str">
        <f>IF(OR(B9="Origin Energy",B9="Red Energy",B9="Powershop"),"Inclusive","Exclusive")</f>
        <v>Exclusive</v>
      </c>
      <c r="Z9" s="20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2685.1565059200007</v>
      </c>
      <c r="AA9" s="20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2685.1565059200007</v>
      </c>
      <c r="AB9" s="163">
        <f t="shared" si="1"/>
        <v>2953.672156512001</v>
      </c>
      <c r="AC9" s="163">
        <f t="shared" si="1"/>
        <v>2953.672156512001</v>
      </c>
      <c r="AD9" s="100">
        <f>'ACT Oct 2020'!BF3</f>
        <v>0</v>
      </c>
      <c r="AE9" s="101" t="str">
        <f>'ACT Oct 2020'!BG3</f>
        <v>n</v>
      </c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</row>
    <row r="10" spans="1:72" ht="20" customHeight="1" x14ac:dyDescent="0.2">
      <c r="A10" s="194" t="str">
        <f>'ACT Oct 2020'!D4</f>
        <v>EvoEnergy</v>
      </c>
      <c r="B10" s="92" t="str">
        <f>'ACT Oct 2020'!F4</f>
        <v>Origin Energy</v>
      </c>
      <c r="C10" s="92" t="str">
        <f>'ACT Oct 2020'!G4</f>
        <v>Business  Flexi</v>
      </c>
      <c r="D10" s="93">
        <f>365*'ACT Oct 2020'!H4/100</f>
        <v>539.3605</v>
      </c>
      <c r="E10" s="169">
        <f>IF('ACT Oct 2020'!AQ4=3,0.5,IF('ACT Oct 2020'!AQ4=2,0.33,0))</f>
        <v>0.5</v>
      </c>
      <c r="F10" s="169">
        <f>1-E10</f>
        <v>0.5</v>
      </c>
      <c r="G10" s="94">
        <f>IF('ACT Oct 2020'!K4="",($C$5*E10/'ACT Oct 2020'!AQ4*'ACT Oct 2020'!W4/100)*'ACT Oct 2020'!AQ4,IF($C$5*E10/'ACT Oct 2020'!AQ4&gt;='ACT Oct 2020'!L4,('ACT Oct 2020'!L4*'ACT Oct 2020'!W4/100)*'ACT Oct 2020'!AQ4,($C$5*E10/'ACT Oct 2020'!AQ4*'ACT Oct 2020'!W4/100)*'ACT Oct 2020'!AQ4))</f>
        <v>415.63309090909081</v>
      </c>
      <c r="H10" s="93">
        <f>IF(AND('ACT Oct 2020'!L4&gt;0,'ACT Oct 2020'!M4&gt;0),IF($C$5*E10/'ACT Oct 2020'!AQ4&lt;'ACT Oct 2020'!L4,0,IF(($C$5*E10/'ACT Oct 2020'!AQ4-'ACT Oct 2020'!L4)&lt;=('ACT Oct 2020'!M4+'ACT Oct 2020'!L4),((($C$5*E10/'ACT Oct 2020'!AQ4-'ACT Oct 2020'!L4)*'ACT Oct 2020'!X4/100))*'ACT Oct 2020'!AQ4,((('ACT Oct 2020'!M4)*'ACT Oct 2020'!X4/100)*'ACT Oct 2020'!AQ4))),0)</f>
        <v>892.9014545454545</v>
      </c>
      <c r="I10" s="93">
        <f>IF(AND('ACT Oct 2020'!M4&gt;0,'ACT Oct 2020'!N4&gt;0),IF($C$5*E10/'ACT Oct 2020'!AQ4&lt;('ACT Oct 2020'!L4+'ACT Oct 2020'!M4),0,IF(($C$5*E10/'ACT Oct 2020'!AQ4-'ACT Oct 2020'!L4+'ACT Oct 2020'!M4)&lt;=('ACT Oct 2020'!L4+'ACT Oct 2020'!M4+'ACT Oct 2020'!N4),((($C$5*E10/'ACT Oct 2020'!AQ4-('ACT Oct 2020'!L4+'ACT Oct 2020'!M4))*'ACT Oct 2020'!Y4/100))*'ACT Oct 2020'!AQ4,('ACT Oct 2020'!N4*'ACT Oct 2020'!Y4/100)* 'ACT Oct 2020'!AQ4)),0)</f>
        <v>0</v>
      </c>
      <c r="J10" s="93">
        <f>IF(AND('ACT Oct 2020'!N4&gt;0,'ACT Oct 2020'!O4&gt;0),IF($C$5*E10/'ACT Oct 2020'!AQ4&lt;('ACT Oct 2020'!L4+'ACT Oct 2020'!M4+'ACT Oct 2020'!N4),0,IF(($C$5*E10/'ACT Oct 2020'!AQ4-'ACT Oct 2020'!L4+'ACT Oct 2020'!M4+'ACT Oct 2020'!N4)&lt;=('ACT Oct 2020'!L4+'ACT Oct 2020'!M4+'ACT Oct 2020'!N4+'ACT Oct 2020'!O4),(($C$5*E10/'ACT Oct 2020'!AQ4-('ACT Oct 2020'!L4+'ACT Oct 2020'!M4+'ACT Oct 2020'!N4))*'ACT Oct 2020'!Z4/100)*'ACT Oct 2020'!AQ4,('ACT Oct 2020'!O4*'ACT Oct 2020'!Z4/100)*'ACT Oct 2020'!AQ4)),0)</f>
        <v>0</v>
      </c>
      <c r="K10" s="93">
        <f>IF(AND('ACT Oct 2020'!P4&gt;0,'ACT Oct 2020'!O4&gt;0),IF(($C$5*E10/'ACT Oct 2020'!AQ4&lt;SUM('ACT Oct 2020'!L4:P4)),(0),($C$5*E10/'ACT Oct 2020'!AQ4-SUM('ACT Oct 2020'!L4:P4))*'ACT Oct 2020'!AB4/100)* 'ACT Oct 2020'!AQ4,IF(AND('ACT Oct 2020'!O4&gt;0,'ACT Oct 2020'!P4=""),IF(($C$5*E10/'ACT Oct 2020'!AQ4&lt; SUM('ACT Oct 2020'!L4:O4)),(0),($C$5*E10/'ACT Oct 2020'!AQ4-SUM('ACT Oct 2020'!L4:O4))*'ACT Oct 2020'!AA4/100)* 'ACT Oct 2020'!AQ4,IF(AND('ACT Oct 2020'!N4&gt;0,'ACT Oct 2020'!O4=""),IF(($C$5*E10/'ACT Oct 2020'!AQ4&lt; SUM('ACT Oct 2020'!L4:N4)),(0),($C$5*E10/'ACT Oct 2020'!AQ4-SUM('ACT Oct 2020'!L4:N4))*'ACT Oct 2020'!Z4/100)* 'ACT Oct 2020'!AQ4,IF(AND('ACT Oct 2020'!M4&gt;0,'ACT Oct 2020'!N4=""),IF(($C$5*E10/'ACT Oct 2020'!AQ4&lt;'ACT Oct 2020'!M4+'ACT Oct 2020'!L4),(0),(($C$5*E10/'ACT Oct 2020'!AQ4-('ACT Oct 2020'!M4+'ACT Oct 2020'!L4))*'ACT Oct 2020'!Y4/100))*'ACT Oct 2020'!AQ4,IF(AND('ACT Oct 2020'!L4&gt;0,'ACT Oct 2020'!M4=""&gt;0),IF(($C$5*E10/'ACT Oct 2020'!AQ4&lt;'ACT Oct 2020'!L4),(0),($C$5*E10/'ACT Oct 2020'!AQ4-'ACT Oct 2020'!L4)*'ACT Oct 2020'!X4/100)*'ACT Oct 2020'!AQ4,0)))))</f>
        <v>0</v>
      </c>
      <c r="L10" s="93">
        <f>IF('ACT Oct 2020'!K4="",($C$5*F10/'ACT Oct 2020'!AR4*'ACT Oct 2020'!AC4/100)*'ACT Oct 2020'!AR4,IF($C$5*F10/'ACT Oct 2020'!AR4&gt;='ACT Oct 2020'!L4,('ACT Oct 2020'!L4*'ACT Oct 2020'!AC4/100)*'ACT Oct 2020'!AR4,($C$5*F10/'ACT Oct 2020'!AR4*'ACT Oct 2020'!AC4/100)*'ACT Oct 2020'!AR4))</f>
        <v>415.63309090909081</v>
      </c>
      <c r="M10" s="93">
        <f>IF(AND('ACT Oct 2020'!L4&gt;0,'ACT Oct 2020'!M4&gt;0),IF($C$5*F10/'ACT Oct 2020'!AR4&lt;'ACT Oct 2020'!L4,0,IF(($C$5*F10/'ACT Oct 2020'!AR4-'ACT Oct 2020'!L4)&lt;=('ACT Oct 2020'!M4+'ACT Oct 2020'!L4),((($C$5*F10/'ACT Oct 2020'!AR4-'ACT Oct 2020'!L4)*'ACT Oct 2020'!AD4/100))*'ACT Oct 2020'!AR4,((('ACT Oct 2020'!M4)*'ACT Oct 2020'!AD4/100)*'ACT Oct 2020'!AR4))),0)</f>
        <v>892.9014545454545</v>
      </c>
      <c r="N10" s="93">
        <f>IF(AND('ACT Oct 2020'!M4&gt;0,'ACT Oct 2020'!N4&gt;0),IF($C$5*F10/'ACT Oct 2020'!AR4&lt;('ACT Oct 2020'!L4+'ACT Oct 2020'!M4),0,IF(($C$5*F10/'ACT Oct 2020'!AR4-'ACT Oct 2020'!L4+'ACT Oct 2020'!M4)&lt;=('ACT Oct 2020'!L4+'ACT Oct 2020'!M4+'ACT Oct 2020'!N4),((($C$5*F10/'ACT Oct 2020'!AR4-('ACT Oct 2020'!L4+'ACT Oct 2020'!M4))*'ACT Oct 2020'!AE4/100))*'ACT Oct 2020'!AR4,('ACT Oct 2020'!N4*'ACT Oct 2020'!AE4/100)*'ACT Oct 2020'!AR4)),0)</f>
        <v>0</v>
      </c>
      <c r="O10" s="93">
        <f>IF(AND('ACT Oct 2020'!N4&gt;0,'ACT Oct 2020'!O4&gt;0),IF($C$5*F10/'ACT Oct 2020'!AR4&lt;('ACT Oct 2020'!L4+'ACT Oct 2020'!M4+'ACT Oct 2020'!N4),0,IF(($C$5*F10/'ACT Oct 2020'!AR4-'ACT Oct 2020'!L4+'ACT Oct 2020'!M4+'ACT Oct 2020'!N4)&lt;=('ACT Oct 2020'!L4+'ACT Oct 2020'!M4+'ACT Oct 2020'!N4+'ACT Oct 2020'!O4),(($C$5*F10/'ACT Oct 2020'!AR4-('ACT Oct 2020'!L4+'ACT Oct 2020'!M4+'ACT Oct 2020'!N4))*'ACT Oct 2020'!AF4/100)*'ACT Oct 2020'!AR4,('ACT Oct 2020'!O4*'ACT Oct 2020'!AF4/100)*'ACT Oct 2020'!AR4)),0)</f>
        <v>0</v>
      </c>
      <c r="P10" s="93">
        <f>IF(AND('ACT Oct 2020'!P4&gt;0,'ACT Oct 2020'!O4&gt;0),IF(($C$5*F10/'ACT Oct 2020'!AR4&lt;SUM('ACT Oct 2020'!L4:P4)),(0),($C$5*F10/'ACT Oct 2020'!AR4-SUM('ACT Oct 2020'!L4:P4))*'ACT Oct 2020'!AB4/100)* 'ACT Oct 2020'!AR4,IF(AND('ACT Oct 2020'!O4&gt;0,'ACT Oct 2020'!P4=""),IF(($C$5*F10/'ACT Oct 2020'!AR4&lt; SUM('ACT Oct 2020'!L4:O4)),(0),($C$5*F10/'ACT Oct 2020'!AR4-SUM('ACT Oct 2020'!L4:O4))*'ACT Oct 2020'!AG4/100)* 'ACT Oct 2020'!AR4,IF(AND('ACT Oct 2020'!N4&gt;0,'ACT Oct 2020'!O4=""),IF(($C$5*F10/'ACT Oct 2020'!AR4&lt; SUM('ACT Oct 2020'!L4:N4)),(0),($C$5*F10/'ACT Oct 2020'!AR4-SUM('ACT Oct 2020'!L4:N4))*'ACT Oct 2020'!AF4/100)* 'ACT Oct 2020'!AR4,IF(AND('ACT Oct 2020'!M4&gt;0,'ACT Oct 2020'!N4=""),IF(($C$5*F10/'ACT Oct 2020'!AR4&lt;'ACT Oct 2020'!M4+'ACT Oct 2020'!L4),(0),(($C$5*F10/'ACT Oct 2020'!AR4-('ACT Oct 2020'!M4+'ACT Oct 2020'!L4))*'ACT Oct 2020'!AE4/100))*'ACT Oct 2020'!AR4,IF(AND('ACT Oct 2020'!L4&gt;0,'ACT Oct 2020'!M4=""&gt;0),IF(($C$5*F10/'ACT Oct 2020'!AR4&lt;'ACT Oct 2020'!L4),(0),($C$5*F10/'ACT Oct 2020'!AR4-'ACT Oct 2020'!L4)*'ACT Oct 2020'!AD4/100)*'ACT Oct 2020'!AR4,0)))))</f>
        <v>0</v>
      </c>
      <c r="Q10" s="197">
        <f>SUM(G10:P10)</f>
        <v>2617.0690909090908</v>
      </c>
      <c r="R10" s="198">
        <f>Q10+D10</f>
        <v>3156.4295909090906</v>
      </c>
      <c r="S10" s="97">
        <f>R10*1.1</f>
        <v>3472.0725499999999</v>
      </c>
      <c r="T10" s="98">
        <f>'ACT Oct 2020'!AT4</f>
        <v>13</v>
      </c>
      <c r="U10" s="98">
        <f>'ACT Oct 2020'!AU4</f>
        <v>0</v>
      </c>
      <c r="V10" s="98">
        <f>'ACT Oct 2020'!AV4</f>
        <v>0</v>
      </c>
      <c r="W10" s="98">
        <f>'ACT Oct 2020'!AW4</f>
        <v>0</v>
      </c>
      <c r="X10" s="173" t="str">
        <f t="shared" si="0"/>
        <v>Guaranteed off bill</v>
      </c>
      <c r="Y10" s="173" t="str">
        <f>IF(OR(B10="Origin Energy",B10="Red Energy",B10="Powershop"),"Inclusive","Exclusive")</f>
        <v>Inclusive</v>
      </c>
      <c r="Z10" s="199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2746.0937440909083</v>
      </c>
      <c r="AA10" s="20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2746.0937440909083</v>
      </c>
      <c r="AB10" s="163">
        <f t="shared" si="1"/>
        <v>3020.7031184999996</v>
      </c>
      <c r="AC10" s="163">
        <f t="shared" si="1"/>
        <v>3020.7031184999996</v>
      </c>
      <c r="AD10" s="100">
        <f>'ACT Oct 2020'!BF4</f>
        <v>12</v>
      </c>
      <c r="AE10" s="101" t="str">
        <f>'ACT Oct 2020'!BG4</f>
        <v>y</v>
      </c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</row>
    <row r="11" spans="1:72" ht="20" customHeight="1" thickBot="1" x14ac:dyDescent="0.25">
      <c r="A11" s="201" t="str">
        <f>'ACT Oct 2020'!D5</f>
        <v>EvoEnergy</v>
      </c>
      <c r="B11" s="120" t="str">
        <f>'ACT Oct 2020'!F5</f>
        <v>Red Energy</v>
      </c>
      <c r="C11" s="120" t="str">
        <f>'ACT Oct 2020'!G5</f>
        <v>Red Business Saver</v>
      </c>
      <c r="D11" s="121">
        <f>365*'ACT Oct 2020'!H5/100</f>
        <v>364.92700000000002</v>
      </c>
      <c r="E11" s="170">
        <f>IF('ACT Oct 2020'!AQ5=3,0.5,IF('ACT Oct 2020'!AQ5=2,0.33,0))</f>
        <v>0.5</v>
      </c>
      <c r="F11" s="170">
        <f>1-E11</f>
        <v>0.5</v>
      </c>
      <c r="G11" s="122">
        <f>IF('ACT Oct 2020'!K5="",($C$5*E11/'ACT Oct 2020'!AQ5*'ACT Oct 2020'!W5/100)*'ACT Oct 2020'!AQ5,IF($C$5*E11/'ACT Oct 2020'!AQ5&gt;='ACT Oct 2020'!L5,('ACT Oct 2020'!L5*'ACT Oct 2020'!W5/100)*'ACT Oct 2020'!AQ5,($C$5*E11/'ACT Oct 2020'!AQ5*'ACT Oct 2020'!W5/100)*'ACT Oct 2020'!AQ5))</f>
        <v>427.73890909090903</v>
      </c>
      <c r="H11" s="121">
        <f>IF(AND('ACT Oct 2020'!L5&gt;0,'ACT Oct 2020'!M5&gt;0),IF($C$5*E11/'ACT Oct 2020'!AQ5&lt;'ACT Oct 2020'!L5,0,IF(($C$5*E11/'ACT Oct 2020'!AQ5-'ACT Oct 2020'!L5)&lt;=('ACT Oct 2020'!M5+'ACT Oct 2020'!L5),((($C$5*E11/'ACT Oct 2020'!AQ5-'ACT Oct 2020'!L5)*'ACT Oct 2020'!X5/100))*'ACT Oct 2020'!AQ5,((('ACT Oct 2020'!M5)*'ACT Oct 2020'!X5/100)*'ACT Oct 2020'!AQ5))),0)</f>
        <v>841.69563636363637</v>
      </c>
      <c r="I11" s="121">
        <f>IF(AND('ACT Oct 2020'!M5&gt;0,'ACT Oct 2020'!N5&gt;0),IF($C$5*E11/'ACT Oct 2020'!AQ5&lt;('ACT Oct 2020'!L5+'ACT Oct 2020'!M5),0,IF(($C$5*E11/'ACT Oct 2020'!AQ5-'ACT Oct 2020'!L5+'ACT Oct 2020'!M5)&lt;=('ACT Oct 2020'!L5+'ACT Oct 2020'!M5+'ACT Oct 2020'!N5),((($C$5*E11/'ACT Oct 2020'!AQ5-('ACT Oct 2020'!L5+'ACT Oct 2020'!M5))*'ACT Oct 2020'!Y5/100))*'ACT Oct 2020'!AQ5,('ACT Oct 2020'!N5*'ACT Oct 2020'!Y5/100)* 'ACT Oct 2020'!AQ5)),0)</f>
        <v>0</v>
      </c>
      <c r="J11" s="121">
        <f>IF(AND('ACT Oct 2020'!N5&gt;0,'ACT Oct 2020'!O5&gt;0),IF($C$5*E11/'ACT Oct 2020'!AQ5&lt;('ACT Oct 2020'!L5+'ACT Oct 2020'!M5+'ACT Oct 2020'!N5),0,IF(($C$5*E11/'ACT Oct 2020'!AQ5-'ACT Oct 2020'!L5+'ACT Oct 2020'!M5+'ACT Oct 2020'!N5)&lt;=('ACT Oct 2020'!L5+'ACT Oct 2020'!M5+'ACT Oct 2020'!N5+'ACT Oct 2020'!O5),(($C$5*E11/'ACT Oct 2020'!AQ5-('ACT Oct 2020'!L5+'ACT Oct 2020'!M5+'ACT Oct 2020'!N5))*'ACT Oct 2020'!Z5/100)*'ACT Oct 2020'!AQ5,('ACT Oct 2020'!O5*'ACT Oct 2020'!Z5/100)*'ACT Oct 2020'!AQ5)),0)</f>
        <v>0</v>
      </c>
      <c r="K11" s="121">
        <f>IF(AND('ACT Oct 2020'!P5&gt;0,'ACT Oct 2020'!O5&gt;0),IF(($C$5*E11/'ACT Oct 2020'!AQ5&lt;SUM('ACT Oct 2020'!L5:P5)),(0),($C$5*E11/'ACT Oct 2020'!AQ5-SUM('ACT Oct 2020'!L5:P5))*'ACT Oct 2020'!AB5/100)* 'ACT Oct 2020'!AQ5,IF(AND('ACT Oct 2020'!O5&gt;0,'ACT Oct 2020'!P5=""),IF(($C$5*E11/'ACT Oct 2020'!AQ5&lt; SUM('ACT Oct 2020'!L5:O5)),(0),($C$5*E11/'ACT Oct 2020'!AQ5-SUM('ACT Oct 2020'!L5:O5))*'ACT Oct 2020'!AA5/100)* 'ACT Oct 2020'!AQ5,IF(AND('ACT Oct 2020'!N5&gt;0,'ACT Oct 2020'!O5=""),IF(($C$5*E11/'ACT Oct 2020'!AQ5&lt; SUM('ACT Oct 2020'!L5:N5)),(0),($C$5*E11/'ACT Oct 2020'!AQ5-SUM('ACT Oct 2020'!L5:N5))*'ACT Oct 2020'!Z5/100)* 'ACT Oct 2020'!AQ5,IF(AND('ACT Oct 2020'!M5&gt;0,'ACT Oct 2020'!N5=""),IF(($C$5*E11/'ACT Oct 2020'!AQ5&lt;'ACT Oct 2020'!M5+'ACT Oct 2020'!L5),(0),(($C$5*E11/'ACT Oct 2020'!AQ5-('ACT Oct 2020'!M5+'ACT Oct 2020'!L5))*'ACT Oct 2020'!Y5/100))*'ACT Oct 2020'!AQ5,IF(AND('ACT Oct 2020'!L5&gt;0,'ACT Oct 2020'!M5=""&gt;0),IF(($C$5*E11/'ACT Oct 2020'!AQ5&lt;'ACT Oct 2020'!L5),(0),($C$5*E11/'ACT Oct 2020'!AQ5-'ACT Oct 2020'!L5)*'ACT Oct 2020'!X5/100)*'ACT Oct 2020'!AQ5,0)))))</f>
        <v>0</v>
      </c>
      <c r="L11" s="121">
        <f>IF('ACT Oct 2020'!K5="",($C$5*F11/'ACT Oct 2020'!AR5*'ACT Oct 2020'!AC5/100)*'ACT Oct 2020'!AR5,IF($C$5*F11/'ACT Oct 2020'!AR5&gt;='ACT Oct 2020'!L5,('ACT Oct 2020'!L5*'ACT Oct 2020'!AC5/100)*'ACT Oct 2020'!AR5,($C$5*F11/'ACT Oct 2020'!AR5*'ACT Oct 2020'!AC5/100)*'ACT Oct 2020'!AR5))</f>
        <v>427.73890909090903</v>
      </c>
      <c r="M11" s="121">
        <f>IF(AND('ACT Oct 2020'!L5&gt;0,'ACT Oct 2020'!M5&gt;0),IF($C$5*F11/'ACT Oct 2020'!AR5&lt;'ACT Oct 2020'!L5,0,IF(($C$5*F11/'ACT Oct 2020'!AR5-'ACT Oct 2020'!L5)&lt;=('ACT Oct 2020'!M5+'ACT Oct 2020'!L5),((($C$5*F11/'ACT Oct 2020'!AR5-'ACT Oct 2020'!L5)*'ACT Oct 2020'!AD5/100))*'ACT Oct 2020'!AR5,((('ACT Oct 2020'!M5)*'ACT Oct 2020'!AD5/100)*'ACT Oct 2020'!AR5))),0)</f>
        <v>841.69563636363637</v>
      </c>
      <c r="N11" s="121">
        <f>IF(AND('ACT Oct 2020'!M5&gt;0,'ACT Oct 2020'!N5&gt;0),IF($C$5*F11/'ACT Oct 2020'!AR5&lt;('ACT Oct 2020'!L5+'ACT Oct 2020'!M5),0,IF(($C$5*F11/'ACT Oct 2020'!AR5-'ACT Oct 2020'!L5+'ACT Oct 2020'!M5)&lt;=('ACT Oct 2020'!L5+'ACT Oct 2020'!M5+'ACT Oct 2020'!N5),((($C$5*F11/'ACT Oct 2020'!AR5-('ACT Oct 2020'!L5+'ACT Oct 2020'!M5))*'ACT Oct 2020'!AE5/100))*'ACT Oct 2020'!AR5,('ACT Oct 2020'!N5*'ACT Oct 2020'!AE5/100)*'ACT Oct 2020'!AR5)),0)</f>
        <v>0</v>
      </c>
      <c r="O11" s="121">
        <f>IF(AND('ACT Oct 2020'!N5&gt;0,'ACT Oct 2020'!O5&gt;0),IF($C$5*F11/'ACT Oct 2020'!AR5&lt;('ACT Oct 2020'!L5+'ACT Oct 2020'!M5+'ACT Oct 2020'!N5),0,IF(($C$5*F11/'ACT Oct 2020'!AR5-'ACT Oct 2020'!L5+'ACT Oct 2020'!M5+'ACT Oct 2020'!N5)&lt;=('ACT Oct 2020'!L5+'ACT Oct 2020'!M5+'ACT Oct 2020'!N5+'ACT Oct 2020'!O5),(($C$5*F11/'ACT Oct 2020'!AR5-('ACT Oct 2020'!L5+'ACT Oct 2020'!M5+'ACT Oct 2020'!N5))*'ACT Oct 2020'!AF5/100)*'ACT Oct 2020'!AR5,('ACT Oct 2020'!O5*'ACT Oct 2020'!AF5/100)*'ACT Oct 2020'!AR5)),0)</f>
        <v>0</v>
      </c>
      <c r="P11" s="121">
        <f>IF(AND('ACT Oct 2020'!P5&gt;0,'ACT Oct 2020'!O5&gt;0),IF(($C$5*F11/'ACT Oct 2020'!AR5&lt;SUM('ACT Oct 2020'!L5:P5)),(0),($C$5*F11/'ACT Oct 2020'!AR5-SUM('ACT Oct 2020'!L5:P5))*'ACT Oct 2020'!AB5/100)* 'ACT Oct 2020'!AR5,IF(AND('ACT Oct 2020'!O5&gt;0,'ACT Oct 2020'!P5=""),IF(($C$5*F11/'ACT Oct 2020'!AR5&lt; SUM('ACT Oct 2020'!L5:O5)),(0),($C$5*F11/'ACT Oct 2020'!AR5-SUM('ACT Oct 2020'!L5:O5))*'ACT Oct 2020'!AG5/100)* 'ACT Oct 2020'!AR5,IF(AND('ACT Oct 2020'!N5&gt;0,'ACT Oct 2020'!O5=""),IF(($C$5*F11/'ACT Oct 2020'!AR5&lt; SUM('ACT Oct 2020'!L5:N5)),(0),($C$5*F11/'ACT Oct 2020'!AR5-SUM('ACT Oct 2020'!L5:N5))*'ACT Oct 2020'!AF5/100)* 'ACT Oct 2020'!AR5,IF(AND('ACT Oct 2020'!M5&gt;0,'ACT Oct 2020'!N5=""),IF(($C$5*F11/'ACT Oct 2020'!AR5&lt;'ACT Oct 2020'!M5+'ACT Oct 2020'!L5),(0),(($C$5*F11/'ACT Oct 2020'!AR5-('ACT Oct 2020'!M5+'ACT Oct 2020'!L5))*'ACT Oct 2020'!AE5/100))*'ACT Oct 2020'!AR5,IF(AND('ACT Oct 2020'!L5&gt;0,'ACT Oct 2020'!M5=""&gt;0),IF(($C$5*F11/'ACT Oct 2020'!AR5&lt;'ACT Oct 2020'!L5),(0),($C$5*F11/'ACT Oct 2020'!AR5-'ACT Oct 2020'!L5)*'ACT Oct 2020'!AD5/100)*'ACT Oct 2020'!AR5,0)))))</f>
        <v>0</v>
      </c>
      <c r="Q11" s="160">
        <f>SUM(G11:P11)</f>
        <v>2538.869090909091</v>
      </c>
      <c r="R11" s="172">
        <f>Q11+D11</f>
        <v>2903.7960909090912</v>
      </c>
      <c r="S11" s="161">
        <f>R11*1.1</f>
        <v>3194.1757000000007</v>
      </c>
      <c r="T11" s="125">
        <f>'ACT Oct 2020'!AT5</f>
        <v>0</v>
      </c>
      <c r="U11" s="125">
        <f>'ACT Oct 2020'!AU5</f>
        <v>0</v>
      </c>
      <c r="V11" s="125">
        <f>'ACT Oct 2020'!AV5</f>
        <v>0</v>
      </c>
      <c r="W11" s="125">
        <f>'ACT Oct 2020'!AW5</f>
        <v>0</v>
      </c>
      <c r="X11" s="174" t="str">
        <f t="shared" ref="X11" si="2">IF(SUM(T11:W11)=0,"No discount",IF(T11&gt;0,"Guaranteed off bill",IF(U11&gt;0,"Guaranteed off usage",IF(V11&gt;0,"Pay-on-time off bill","Pay-on-time off usage"))))</f>
        <v>No discount</v>
      </c>
      <c r="Y11" s="174" t="str">
        <f>IF(OR(B11="Origin Energy",B11="Red Energy",B11="Powershop"),"Inclusive","Exclusive")</f>
        <v>Inclusive</v>
      </c>
      <c r="Z11" s="164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2903.7960909090912</v>
      </c>
      <c r="AA11" s="165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2903.7960909090912</v>
      </c>
      <c r="AB11" s="166">
        <f t="shared" ref="AB11" si="3">Z11*1.1</f>
        <v>3194.1757000000007</v>
      </c>
      <c r="AC11" s="166">
        <f t="shared" ref="AC11" si="4">AA11*1.1</f>
        <v>3194.1757000000007</v>
      </c>
      <c r="AD11" s="126">
        <f>'ACT Oct 2020'!BF5</f>
        <v>0</v>
      </c>
      <c r="AE11" s="127" t="str">
        <f>'ACT Oct 2020'!BG5</f>
        <v>n</v>
      </c>
      <c r="BL11" s="193"/>
      <c r="BM11" s="193"/>
      <c r="BN11" s="193"/>
      <c r="BO11" s="193"/>
      <c r="BP11" s="193"/>
      <c r="BQ11" s="193"/>
      <c r="BR11" s="193"/>
      <c r="BS11" s="193"/>
      <c r="BT11" s="193"/>
    </row>
    <row r="12" spans="1:72" x14ac:dyDescent="0.2">
      <c r="BL12" s="193"/>
      <c r="BM12" s="193"/>
      <c r="BN12" s="193"/>
      <c r="BO12" s="193"/>
      <c r="BP12" s="193"/>
      <c r="BQ12" s="193"/>
      <c r="BR12" s="193"/>
      <c r="BS12" s="193"/>
      <c r="BT12" s="193"/>
    </row>
    <row r="13" spans="1:72" x14ac:dyDescent="0.2">
      <c r="BL13" s="193"/>
      <c r="BM13" s="193"/>
      <c r="BN13" s="193"/>
      <c r="BO13" s="193"/>
      <c r="BP13" s="193"/>
      <c r="BQ13" s="193"/>
      <c r="BR13" s="193"/>
      <c r="BS13" s="193"/>
      <c r="BT13" s="193"/>
    </row>
    <row r="14" spans="1:72" x14ac:dyDescent="0.2">
      <c r="BL14" s="193"/>
      <c r="BM14" s="193"/>
      <c r="BN14" s="193"/>
      <c r="BO14" s="193"/>
      <c r="BP14" s="193"/>
      <c r="BQ14" s="193"/>
      <c r="BR14" s="193"/>
      <c r="BS14" s="193"/>
      <c r="BT14" s="193"/>
    </row>
    <row r="15" spans="1:72" x14ac:dyDescent="0.2">
      <c r="BL15" s="193"/>
      <c r="BM15" s="193"/>
      <c r="BN15" s="193"/>
      <c r="BO15" s="193"/>
      <c r="BP15" s="193"/>
      <c r="BQ15" s="193"/>
      <c r="BR15" s="193"/>
      <c r="BS15" s="193"/>
      <c r="BT15" s="193"/>
    </row>
    <row r="16" spans="1:72" x14ac:dyDescent="0.2">
      <c r="BL16" s="193"/>
      <c r="BM16" s="193"/>
      <c r="BN16" s="193"/>
      <c r="BO16" s="193"/>
      <c r="BP16" s="193"/>
      <c r="BQ16" s="193"/>
      <c r="BR16" s="193"/>
      <c r="BS16" s="193"/>
      <c r="BT16" s="193"/>
    </row>
    <row r="17" spans="64:72" x14ac:dyDescent="0.2">
      <c r="BL17" s="193"/>
      <c r="BM17" s="193"/>
      <c r="BN17" s="193"/>
      <c r="BO17" s="193"/>
      <c r="BP17" s="193"/>
      <c r="BQ17" s="193"/>
      <c r="BR17" s="193"/>
      <c r="BS17" s="193"/>
      <c r="BT17" s="193"/>
    </row>
    <row r="18" spans="64:72" x14ac:dyDescent="0.2">
      <c r="BL18" s="193"/>
      <c r="BM18" s="193"/>
      <c r="BN18" s="193"/>
      <c r="BO18" s="193"/>
      <c r="BP18" s="193"/>
      <c r="BQ18" s="193"/>
      <c r="BR18" s="193"/>
      <c r="BS18" s="193"/>
      <c r="BT18" s="193"/>
    </row>
    <row r="19" spans="64:72" x14ac:dyDescent="0.2">
      <c r="BL19" s="193"/>
      <c r="BM19" s="193"/>
      <c r="BN19" s="193"/>
      <c r="BO19" s="193"/>
      <c r="BP19" s="193"/>
      <c r="BQ19" s="193"/>
      <c r="BR19" s="193"/>
      <c r="BS19" s="193"/>
      <c r="BT19" s="193"/>
    </row>
    <row r="20" spans="64:72" x14ac:dyDescent="0.2">
      <c r="BL20" s="193"/>
      <c r="BM20" s="193"/>
      <c r="BN20" s="193"/>
      <c r="BO20" s="193"/>
      <c r="BP20" s="193"/>
      <c r="BQ20" s="193"/>
      <c r="BR20" s="193"/>
      <c r="BS20" s="193"/>
      <c r="BT20" s="193"/>
    </row>
    <row r="21" spans="64:72" x14ac:dyDescent="0.2">
      <c r="BL21" s="193"/>
      <c r="BM21" s="193"/>
      <c r="BN21" s="193"/>
      <c r="BO21" s="193"/>
      <c r="BP21" s="193"/>
      <c r="BQ21" s="193"/>
      <c r="BR21" s="193"/>
      <c r="BS21" s="193"/>
      <c r="BT21" s="193"/>
    </row>
    <row r="22" spans="64:72" x14ac:dyDescent="0.2">
      <c r="BL22" s="193"/>
      <c r="BM22" s="193"/>
      <c r="BN22" s="193"/>
      <c r="BO22" s="193"/>
      <c r="BP22" s="193"/>
      <c r="BQ22" s="193"/>
      <c r="BR22" s="193"/>
      <c r="BS22" s="193"/>
      <c r="BT22" s="193"/>
    </row>
    <row r="23" spans="64:72" x14ac:dyDescent="0.2">
      <c r="BL23" s="193"/>
      <c r="BM23" s="193"/>
      <c r="BN23" s="193"/>
      <c r="BO23" s="193"/>
      <c r="BP23" s="193"/>
      <c r="BQ23" s="193"/>
      <c r="BR23" s="193"/>
      <c r="BS23" s="193"/>
      <c r="BT23" s="193"/>
    </row>
    <row r="24" spans="64:72" x14ac:dyDescent="0.2">
      <c r="BL24" s="193"/>
      <c r="BM24" s="193"/>
      <c r="BN24" s="193"/>
      <c r="BO24" s="193"/>
      <c r="BP24" s="193"/>
      <c r="BQ24" s="193"/>
      <c r="BR24" s="193"/>
      <c r="BS24" s="193"/>
      <c r="BT24" s="193"/>
    </row>
    <row r="25" spans="64:72" x14ac:dyDescent="0.2">
      <c r="BL25" s="193"/>
      <c r="BM25" s="193"/>
      <c r="BN25" s="193"/>
      <c r="BO25" s="193"/>
      <c r="BP25" s="193"/>
      <c r="BQ25" s="193"/>
      <c r="BR25" s="193"/>
      <c r="BS25" s="193"/>
      <c r="BT25" s="193"/>
    </row>
    <row r="26" spans="64:72" x14ac:dyDescent="0.2">
      <c r="BL26" s="193"/>
      <c r="BM26" s="193"/>
      <c r="BN26" s="193"/>
      <c r="BO26" s="193"/>
      <c r="BP26" s="193"/>
      <c r="BQ26" s="193"/>
      <c r="BR26" s="193"/>
      <c r="BS26" s="193"/>
      <c r="BT26" s="193"/>
    </row>
    <row r="27" spans="64:72" x14ac:dyDescent="0.2">
      <c r="BL27" s="193"/>
      <c r="BM27" s="193"/>
      <c r="BN27" s="193"/>
      <c r="BO27" s="193"/>
      <c r="BP27" s="193"/>
      <c r="BQ27" s="193"/>
      <c r="BR27" s="193"/>
      <c r="BS27" s="193"/>
      <c r="BT27" s="193"/>
    </row>
    <row r="28" spans="64:72" x14ac:dyDescent="0.2">
      <c r="BL28" s="193"/>
      <c r="BM28" s="193"/>
      <c r="BN28" s="193"/>
      <c r="BO28" s="193"/>
      <c r="BP28" s="193"/>
      <c r="BQ28" s="193"/>
      <c r="BR28" s="193"/>
      <c r="BS28" s="193"/>
      <c r="BT28" s="193"/>
    </row>
    <row r="29" spans="64:72" x14ac:dyDescent="0.2">
      <c r="BL29" s="193"/>
      <c r="BM29" s="193"/>
      <c r="BN29" s="193"/>
      <c r="BO29" s="193"/>
      <c r="BP29" s="193"/>
      <c r="BQ29" s="193"/>
      <c r="BR29" s="193"/>
      <c r="BS29" s="193"/>
      <c r="BT29" s="193"/>
    </row>
    <row r="30" spans="64:72" x14ac:dyDescent="0.2">
      <c r="BL30" s="193"/>
      <c r="BM30" s="193"/>
      <c r="BN30" s="193"/>
      <c r="BO30" s="193"/>
      <c r="BP30" s="193"/>
      <c r="BQ30" s="193"/>
      <c r="BR30" s="193"/>
      <c r="BS30" s="193"/>
      <c r="BT30" s="193"/>
    </row>
    <row r="31" spans="64:72" x14ac:dyDescent="0.2">
      <c r="BL31" s="193"/>
      <c r="BM31" s="193"/>
      <c r="BN31" s="193"/>
      <c r="BO31" s="193"/>
      <c r="BP31" s="193"/>
      <c r="BQ31" s="193"/>
      <c r="BR31" s="193"/>
      <c r="BS31" s="193"/>
      <c r="BT31" s="193"/>
    </row>
    <row r="32" spans="64:72" x14ac:dyDescent="0.2">
      <c r="BL32" s="193"/>
      <c r="BM32" s="193"/>
      <c r="BN32" s="193"/>
      <c r="BO32" s="193"/>
      <c r="BP32" s="193"/>
      <c r="BQ32" s="193"/>
      <c r="BR32" s="193"/>
      <c r="BS32" s="193"/>
      <c r="BT32" s="193"/>
    </row>
    <row r="33" spans="64:72" x14ac:dyDescent="0.2">
      <c r="BL33" s="193"/>
      <c r="BM33" s="193"/>
      <c r="BN33" s="193"/>
      <c r="BO33" s="193"/>
      <c r="BP33" s="193"/>
      <c r="BQ33" s="193"/>
      <c r="BR33" s="193"/>
      <c r="BS33" s="193"/>
      <c r="BT33" s="193"/>
    </row>
    <row r="34" spans="64:72" x14ac:dyDescent="0.2">
      <c r="BL34" s="193"/>
      <c r="BM34" s="193"/>
      <c r="BN34" s="193"/>
      <c r="BO34" s="193"/>
      <c r="BP34" s="193"/>
      <c r="BQ34" s="193"/>
      <c r="BR34" s="193"/>
      <c r="BS34" s="193"/>
      <c r="BT34" s="193"/>
    </row>
    <row r="35" spans="64:72" x14ac:dyDescent="0.2">
      <c r="BL35" s="193"/>
      <c r="BM35" s="193"/>
      <c r="BN35" s="193"/>
      <c r="BO35" s="193"/>
      <c r="BP35" s="193"/>
      <c r="BQ35" s="193"/>
      <c r="BR35" s="193"/>
      <c r="BS35" s="193"/>
      <c r="BT35" s="193"/>
    </row>
    <row r="36" spans="64:72" x14ac:dyDescent="0.2">
      <c r="BL36" s="193"/>
      <c r="BM36" s="193"/>
      <c r="BN36" s="193"/>
      <c r="BO36" s="193"/>
      <c r="BP36" s="193"/>
      <c r="BQ36" s="193"/>
      <c r="BR36" s="193"/>
      <c r="BS36" s="193"/>
      <c r="BT36" s="193"/>
    </row>
    <row r="37" spans="64:72" x14ac:dyDescent="0.2">
      <c r="BL37" s="193"/>
      <c r="BM37" s="193"/>
      <c r="BN37" s="193"/>
      <c r="BO37" s="193"/>
      <c r="BP37" s="193"/>
      <c r="BQ37" s="193"/>
      <c r="BR37" s="193"/>
      <c r="BS37" s="193"/>
      <c r="BT37" s="193"/>
    </row>
    <row r="38" spans="64:72" x14ac:dyDescent="0.2">
      <c r="BL38" s="193"/>
      <c r="BM38" s="193"/>
      <c r="BN38" s="193"/>
      <c r="BO38" s="193"/>
      <c r="BP38" s="193"/>
      <c r="BQ38" s="193"/>
      <c r="BR38" s="193"/>
      <c r="BS38" s="193"/>
      <c r="BT38" s="193"/>
    </row>
    <row r="39" spans="64:72" x14ac:dyDescent="0.2">
      <c r="BL39" s="193"/>
      <c r="BM39" s="193"/>
      <c r="BN39" s="193"/>
      <c r="BO39" s="193"/>
      <c r="BP39" s="193"/>
      <c r="BQ39" s="193"/>
      <c r="BR39" s="193"/>
      <c r="BS39" s="193"/>
      <c r="BT39" s="193"/>
    </row>
    <row r="40" spans="64:72" x14ac:dyDescent="0.2">
      <c r="BL40" s="193"/>
      <c r="BM40" s="193"/>
      <c r="BN40" s="193"/>
      <c r="BO40" s="193"/>
      <c r="BP40" s="193"/>
      <c r="BQ40" s="193"/>
      <c r="BR40" s="193"/>
      <c r="BS40" s="193"/>
      <c r="BT40" s="193"/>
    </row>
    <row r="41" spans="64:72" x14ac:dyDescent="0.2">
      <c r="BL41" s="193"/>
      <c r="BM41" s="193"/>
      <c r="BN41" s="193"/>
      <c r="BO41" s="193"/>
      <c r="BP41" s="193"/>
      <c r="BQ41" s="193"/>
      <c r="BR41" s="193"/>
      <c r="BS41" s="193"/>
      <c r="BT41" s="193"/>
    </row>
    <row r="42" spans="64:72" x14ac:dyDescent="0.2">
      <c r="BL42" s="193"/>
      <c r="BM42" s="193"/>
      <c r="BN42" s="193"/>
      <c r="BO42" s="193"/>
      <c r="BP42" s="193"/>
      <c r="BQ42" s="193"/>
      <c r="BR42" s="193"/>
      <c r="BS42" s="193"/>
      <c r="BT42" s="193"/>
    </row>
    <row r="43" spans="64:72" x14ac:dyDescent="0.2">
      <c r="BL43" s="193"/>
      <c r="BM43" s="193"/>
      <c r="BN43" s="193"/>
      <c r="BO43" s="193"/>
      <c r="BP43" s="193"/>
      <c r="BQ43" s="193"/>
      <c r="BR43" s="193"/>
      <c r="BS43" s="193"/>
      <c r="BT43" s="193"/>
    </row>
    <row r="44" spans="64:72" x14ac:dyDescent="0.2">
      <c r="BL44" s="193"/>
      <c r="BM44" s="193"/>
      <c r="BN44" s="193"/>
      <c r="BO44" s="193"/>
      <c r="BP44" s="193"/>
      <c r="BQ44" s="193"/>
      <c r="BR44" s="193"/>
      <c r="BS44" s="193"/>
      <c r="BT44" s="193"/>
    </row>
    <row r="45" spans="64:72" x14ac:dyDescent="0.2">
      <c r="BL45" s="193"/>
      <c r="BM45" s="193"/>
      <c r="BN45" s="193"/>
      <c r="BO45" s="193"/>
      <c r="BP45" s="193"/>
      <c r="BQ45" s="193"/>
      <c r="BR45" s="193"/>
      <c r="BS45" s="193"/>
      <c r="BT45" s="193"/>
    </row>
    <row r="46" spans="64:72" x14ac:dyDescent="0.2">
      <c r="BL46" s="193"/>
      <c r="BM46" s="193"/>
      <c r="BN46" s="193"/>
      <c r="BO46" s="193"/>
      <c r="BP46" s="193"/>
      <c r="BQ46" s="193"/>
      <c r="BR46" s="193"/>
      <c r="BS46" s="193"/>
      <c r="BT46" s="193"/>
    </row>
    <row r="47" spans="64:72" x14ac:dyDescent="0.2">
      <c r="BL47" s="193"/>
      <c r="BM47" s="193"/>
      <c r="BN47" s="193"/>
      <c r="BO47" s="193"/>
      <c r="BP47" s="193"/>
      <c r="BQ47" s="193"/>
      <c r="BR47" s="193"/>
      <c r="BS47" s="193"/>
      <c r="BT47" s="193"/>
    </row>
    <row r="48" spans="64:72" x14ac:dyDescent="0.2">
      <c r="BL48" s="193"/>
      <c r="BM48" s="193"/>
      <c r="BN48" s="193"/>
      <c r="BO48" s="193"/>
      <c r="BP48" s="193"/>
      <c r="BQ48" s="193"/>
      <c r="BR48" s="193"/>
      <c r="BS48" s="193"/>
      <c r="BT48" s="193"/>
    </row>
    <row r="49" spans="64:72" x14ac:dyDescent="0.2">
      <c r="BL49" s="193"/>
      <c r="BM49" s="193"/>
      <c r="BN49" s="193"/>
      <c r="BO49" s="193"/>
      <c r="BP49" s="193"/>
      <c r="BQ49" s="193"/>
      <c r="BR49" s="193"/>
      <c r="BS49" s="193"/>
      <c r="BT49" s="193"/>
    </row>
    <row r="50" spans="64:72" x14ac:dyDescent="0.2">
      <c r="BL50" s="193"/>
      <c r="BM50" s="193"/>
      <c r="BN50" s="193"/>
      <c r="BO50" s="193"/>
      <c r="BP50" s="193"/>
      <c r="BQ50" s="193"/>
      <c r="BR50" s="193"/>
      <c r="BS50" s="193"/>
      <c r="BT50" s="193"/>
    </row>
    <row r="51" spans="64:72" x14ac:dyDescent="0.2">
      <c r="BL51" s="193"/>
      <c r="BM51" s="193"/>
      <c r="BN51" s="193"/>
      <c r="BO51" s="193"/>
      <c r="BP51" s="193"/>
      <c r="BQ51" s="193"/>
      <c r="BR51" s="193"/>
      <c r="BS51" s="193"/>
      <c r="BT51" s="193"/>
    </row>
    <row r="52" spans="64:72" x14ac:dyDescent="0.2">
      <c r="BL52" s="193"/>
      <c r="BM52" s="193"/>
      <c r="BN52" s="193"/>
      <c r="BO52" s="193"/>
      <c r="BP52" s="193"/>
      <c r="BQ52" s="193"/>
      <c r="BR52" s="193"/>
      <c r="BS52" s="193"/>
      <c r="BT52" s="193"/>
    </row>
    <row r="53" spans="64:72" x14ac:dyDescent="0.2">
      <c r="BL53" s="193"/>
      <c r="BM53" s="193"/>
      <c r="BN53" s="193"/>
      <c r="BO53" s="193"/>
      <c r="BP53" s="193"/>
      <c r="BQ53" s="193"/>
      <c r="BR53" s="193"/>
      <c r="BS53" s="193"/>
      <c r="BT53" s="193"/>
    </row>
    <row r="54" spans="64:72" x14ac:dyDescent="0.2">
      <c r="BL54" s="193"/>
      <c r="BM54" s="193"/>
      <c r="BN54" s="193"/>
      <c r="BO54" s="193"/>
      <c r="BP54" s="193"/>
      <c r="BQ54" s="193"/>
      <c r="BR54" s="193"/>
      <c r="BS54" s="193"/>
      <c r="BT54" s="193"/>
    </row>
    <row r="55" spans="64:72" x14ac:dyDescent="0.2">
      <c r="BL55" s="193"/>
      <c r="BM55" s="193"/>
      <c r="BN55" s="193"/>
      <c r="BO55" s="193"/>
      <c r="BP55" s="193"/>
      <c r="BQ55" s="193"/>
      <c r="BR55" s="193"/>
      <c r="BS55" s="193"/>
      <c r="BT55" s="193"/>
    </row>
    <row r="56" spans="64:72" x14ac:dyDescent="0.2">
      <c r="BL56" s="193"/>
      <c r="BM56" s="193"/>
      <c r="BN56" s="193"/>
      <c r="BO56" s="193"/>
      <c r="BP56" s="193"/>
      <c r="BQ56" s="193"/>
      <c r="BR56" s="193"/>
      <c r="BS56" s="193"/>
      <c r="BT56" s="193"/>
    </row>
    <row r="57" spans="64:72" x14ac:dyDescent="0.2">
      <c r="BL57" s="193"/>
      <c r="BM57" s="193"/>
      <c r="BN57" s="193"/>
      <c r="BO57" s="193"/>
      <c r="BP57" s="193"/>
      <c r="BQ57" s="193"/>
      <c r="BR57" s="193"/>
      <c r="BS57" s="193"/>
      <c r="BT57" s="193"/>
    </row>
    <row r="58" spans="64:72" x14ac:dyDescent="0.2">
      <c r="BL58" s="193"/>
      <c r="BM58" s="193"/>
      <c r="BN58" s="193"/>
      <c r="BO58" s="193"/>
      <c r="BP58" s="193"/>
      <c r="BQ58" s="193"/>
      <c r="BR58" s="193"/>
      <c r="BS58" s="193"/>
      <c r="BT58" s="193"/>
    </row>
    <row r="59" spans="64:72" x14ac:dyDescent="0.2">
      <c r="BL59" s="193"/>
      <c r="BM59" s="193"/>
      <c r="BN59" s="193"/>
      <c r="BO59" s="193"/>
      <c r="BP59" s="193"/>
      <c r="BQ59" s="193"/>
      <c r="BR59" s="193"/>
      <c r="BS59" s="193"/>
      <c r="BT59" s="193"/>
    </row>
    <row r="60" spans="64:72" x14ac:dyDescent="0.2">
      <c r="BL60" s="193"/>
      <c r="BM60" s="193"/>
      <c r="BN60" s="193"/>
      <c r="BO60" s="193"/>
      <c r="BP60" s="193"/>
      <c r="BQ60" s="193"/>
      <c r="BR60" s="193"/>
      <c r="BS60" s="193"/>
      <c r="BT60" s="193"/>
    </row>
    <row r="61" spans="64:72" x14ac:dyDescent="0.2">
      <c r="BL61" s="193"/>
      <c r="BM61" s="193"/>
      <c r="BN61" s="193"/>
      <c r="BO61" s="193"/>
      <c r="BP61" s="193"/>
      <c r="BQ61" s="193"/>
      <c r="BR61" s="193"/>
      <c r="BS61" s="193"/>
      <c r="BT61" s="193"/>
    </row>
    <row r="62" spans="64:72" x14ac:dyDescent="0.2">
      <c r="BL62" s="193"/>
      <c r="BM62" s="193"/>
      <c r="BN62" s="193"/>
      <c r="BO62" s="193"/>
      <c r="BP62" s="193"/>
      <c r="BQ62" s="193"/>
      <c r="BR62" s="193"/>
      <c r="BS62" s="193"/>
      <c r="BT62" s="193"/>
    </row>
    <row r="63" spans="64:72" x14ac:dyDescent="0.2">
      <c r="BL63" s="193"/>
      <c r="BM63" s="193"/>
      <c r="BN63" s="193"/>
      <c r="BO63" s="193"/>
      <c r="BP63" s="193"/>
      <c r="BQ63" s="193"/>
      <c r="BR63" s="193"/>
      <c r="BS63" s="193"/>
      <c r="BT63" s="193"/>
    </row>
    <row r="64" spans="64:72" x14ac:dyDescent="0.2">
      <c r="BL64" s="193"/>
      <c r="BM64" s="193"/>
      <c r="BN64" s="193"/>
      <c r="BO64" s="193"/>
      <c r="BP64" s="193"/>
      <c r="BQ64" s="193"/>
      <c r="BR64" s="193"/>
      <c r="BS64" s="193"/>
      <c r="BT64" s="193"/>
    </row>
    <row r="65" spans="64:72" x14ac:dyDescent="0.2">
      <c r="BL65" s="193"/>
      <c r="BM65" s="193"/>
      <c r="BN65" s="193"/>
      <c r="BO65" s="193"/>
      <c r="BP65" s="193"/>
      <c r="BQ65" s="193"/>
      <c r="BR65" s="193"/>
      <c r="BS65" s="193"/>
      <c r="BT65" s="193"/>
    </row>
    <row r="66" spans="64:72" x14ac:dyDescent="0.2">
      <c r="BL66" s="193"/>
      <c r="BM66" s="193"/>
      <c r="BN66" s="193"/>
      <c r="BO66" s="193"/>
      <c r="BP66" s="193"/>
      <c r="BQ66" s="193"/>
      <c r="BR66" s="193"/>
      <c r="BS66" s="193"/>
      <c r="BT66" s="193"/>
    </row>
    <row r="67" spans="64:72" x14ac:dyDescent="0.2">
      <c r="BL67" s="193"/>
      <c r="BM67" s="193"/>
      <c r="BN67" s="193"/>
      <c r="BO67" s="193"/>
      <c r="BP67" s="193"/>
      <c r="BQ67" s="193"/>
      <c r="BR67" s="193"/>
      <c r="BS67" s="193"/>
      <c r="BT67" s="193"/>
    </row>
    <row r="68" spans="64:72" x14ac:dyDescent="0.2">
      <c r="BL68" s="193"/>
      <c r="BM68" s="193"/>
      <c r="BN68" s="193"/>
      <c r="BO68" s="193"/>
      <c r="BP68" s="193"/>
      <c r="BQ68" s="193"/>
      <c r="BR68" s="193"/>
      <c r="BS68" s="193"/>
      <c r="BT68" s="193"/>
    </row>
    <row r="69" spans="64:72" x14ac:dyDescent="0.2">
      <c r="BL69" s="193"/>
      <c r="BM69" s="193"/>
      <c r="BN69" s="193"/>
      <c r="BO69" s="193"/>
      <c r="BP69" s="193"/>
      <c r="BQ69" s="193"/>
      <c r="BR69" s="193"/>
      <c r="BS69" s="193"/>
      <c r="BT69" s="193"/>
    </row>
    <row r="70" spans="64:72" x14ac:dyDescent="0.2">
      <c r="BL70" s="193"/>
      <c r="BM70" s="193"/>
      <c r="BN70" s="193"/>
      <c r="BO70" s="193"/>
      <c r="BP70" s="193"/>
      <c r="BQ70" s="193"/>
      <c r="BR70" s="193"/>
      <c r="BS70" s="193"/>
      <c r="BT70" s="193"/>
    </row>
    <row r="71" spans="64:72" x14ac:dyDescent="0.2">
      <c r="BL71" s="193"/>
      <c r="BM71" s="193"/>
      <c r="BN71" s="193"/>
      <c r="BO71" s="193"/>
      <c r="BP71" s="193"/>
      <c r="BQ71" s="193"/>
      <c r="BR71" s="193"/>
      <c r="BS71" s="193"/>
      <c r="BT71" s="193"/>
    </row>
    <row r="72" spans="64:72" x14ac:dyDescent="0.2">
      <c r="BL72" s="193"/>
      <c r="BM72" s="193"/>
      <c r="BN72" s="193"/>
      <c r="BO72" s="193"/>
      <c r="BP72" s="193"/>
      <c r="BQ72" s="193"/>
      <c r="BR72" s="193"/>
      <c r="BS72" s="193"/>
      <c r="BT72" s="193"/>
    </row>
    <row r="73" spans="64:72" x14ac:dyDescent="0.2">
      <c r="BL73" s="193"/>
      <c r="BM73" s="193"/>
      <c r="BN73" s="193"/>
      <c r="BO73" s="193"/>
      <c r="BP73" s="193"/>
      <c r="BQ73" s="193"/>
      <c r="BR73" s="193"/>
      <c r="BS73" s="193"/>
      <c r="BT73" s="193"/>
    </row>
    <row r="74" spans="64:72" x14ac:dyDescent="0.2">
      <c r="BL74" s="193"/>
      <c r="BM74" s="193"/>
      <c r="BN74" s="193"/>
      <c r="BO74" s="193"/>
      <c r="BP74" s="193"/>
      <c r="BQ74" s="193"/>
      <c r="BR74" s="193"/>
      <c r="BS74" s="193"/>
      <c r="BT74" s="193"/>
    </row>
    <row r="75" spans="64:72" x14ac:dyDescent="0.2">
      <c r="BL75" s="193"/>
      <c r="BM75" s="193"/>
      <c r="BN75" s="193"/>
      <c r="BO75" s="193"/>
      <c r="BP75" s="193"/>
      <c r="BQ75" s="193"/>
      <c r="BR75" s="193"/>
      <c r="BS75" s="193"/>
      <c r="BT75" s="193"/>
    </row>
    <row r="76" spans="64:72" x14ac:dyDescent="0.2">
      <c r="BL76" s="193"/>
      <c r="BM76" s="193"/>
      <c r="BN76" s="193"/>
      <c r="BO76" s="193"/>
      <c r="BP76" s="193"/>
      <c r="BQ76" s="193"/>
      <c r="BR76" s="193"/>
      <c r="BS76" s="193"/>
      <c r="BT76" s="193"/>
    </row>
    <row r="77" spans="64:72" x14ac:dyDescent="0.2">
      <c r="BL77" s="193"/>
      <c r="BM77" s="193"/>
      <c r="BN77" s="193"/>
      <c r="BO77" s="193"/>
      <c r="BP77" s="193"/>
      <c r="BQ77" s="193"/>
      <c r="BR77" s="193"/>
      <c r="BS77" s="193"/>
      <c r="BT77" s="193"/>
    </row>
    <row r="78" spans="64:72" x14ac:dyDescent="0.2">
      <c r="BL78" s="193"/>
      <c r="BM78" s="193"/>
      <c r="BN78" s="193"/>
      <c r="BO78" s="193"/>
      <c r="BP78" s="193"/>
      <c r="BQ78" s="193"/>
      <c r="BR78" s="193"/>
      <c r="BS78" s="193"/>
      <c r="BT78" s="193"/>
    </row>
    <row r="79" spans="64:72" x14ac:dyDescent="0.2">
      <c r="BL79" s="193"/>
      <c r="BM79" s="193"/>
      <c r="BN79" s="193"/>
      <c r="BO79" s="193"/>
      <c r="BP79" s="193"/>
      <c r="BQ79" s="193"/>
      <c r="BR79" s="193"/>
      <c r="BS79" s="193"/>
      <c r="BT79" s="193"/>
    </row>
    <row r="80" spans="64:72" x14ac:dyDescent="0.2">
      <c r="BL80" s="193"/>
      <c r="BM80" s="193"/>
      <c r="BN80" s="193"/>
      <c r="BO80" s="193"/>
      <c r="BP80" s="193"/>
      <c r="BQ80" s="193"/>
      <c r="BR80" s="193"/>
      <c r="BS80" s="193"/>
      <c r="BT80" s="193"/>
    </row>
    <row r="81" spans="64:72" x14ac:dyDescent="0.2">
      <c r="BL81" s="193"/>
      <c r="BM81" s="193"/>
      <c r="BN81" s="193"/>
      <c r="BO81" s="193"/>
      <c r="BP81" s="193"/>
      <c r="BQ81" s="193"/>
      <c r="BR81" s="193"/>
      <c r="BS81" s="193"/>
      <c r="BT81" s="193"/>
    </row>
    <row r="82" spans="64:72" x14ac:dyDescent="0.2">
      <c r="BL82" s="193"/>
      <c r="BM82" s="193"/>
      <c r="BN82" s="193"/>
      <c r="BO82" s="193"/>
      <c r="BP82" s="193"/>
      <c r="BQ82" s="193"/>
      <c r="BR82" s="193"/>
      <c r="BS82" s="193"/>
      <c r="BT82" s="193"/>
    </row>
    <row r="83" spans="64:72" x14ac:dyDescent="0.2">
      <c r="BL83" s="193"/>
      <c r="BM83" s="193"/>
      <c r="BN83" s="193"/>
      <c r="BO83" s="193"/>
      <c r="BP83" s="193"/>
      <c r="BQ83" s="193"/>
      <c r="BR83" s="193"/>
      <c r="BS83" s="193"/>
      <c r="BT83" s="193"/>
    </row>
    <row r="84" spans="64:72" x14ac:dyDescent="0.2">
      <c r="BL84" s="193"/>
      <c r="BM84" s="193"/>
      <c r="BN84" s="193"/>
      <c r="BO84" s="193"/>
      <c r="BP84" s="193"/>
      <c r="BQ84" s="193"/>
      <c r="BR84" s="193"/>
      <c r="BS84" s="193"/>
      <c r="BT84" s="193"/>
    </row>
    <row r="85" spans="64:72" x14ac:dyDescent="0.2">
      <c r="BL85" s="193"/>
      <c r="BM85" s="193"/>
      <c r="BN85" s="193"/>
      <c r="BO85" s="193"/>
      <c r="BP85" s="193"/>
      <c r="BQ85" s="193"/>
      <c r="BR85" s="193"/>
      <c r="BS85" s="193"/>
      <c r="BT85" s="193"/>
    </row>
    <row r="86" spans="64:72" x14ac:dyDescent="0.2">
      <c r="BL86" s="193"/>
      <c r="BM86" s="193"/>
      <c r="BN86" s="193"/>
      <c r="BO86" s="193"/>
      <c r="BP86" s="193"/>
      <c r="BQ86" s="193"/>
      <c r="BR86" s="193"/>
      <c r="BS86" s="193"/>
      <c r="BT86" s="193"/>
    </row>
    <row r="87" spans="64:72" x14ac:dyDescent="0.2">
      <c r="BL87" s="193"/>
      <c r="BM87" s="193"/>
      <c r="BN87" s="193"/>
      <c r="BO87" s="193"/>
      <c r="BP87" s="193"/>
      <c r="BQ87" s="193"/>
      <c r="BR87" s="193"/>
      <c r="BS87" s="193"/>
      <c r="BT87" s="193"/>
    </row>
    <row r="88" spans="64:72" x14ac:dyDescent="0.2">
      <c r="BL88" s="193"/>
      <c r="BM88" s="193"/>
      <c r="BN88" s="193"/>
      <c r="BO88" s="193"/>
      <c r="BP88" s="193"/>
      <c r="BQ88" s="193"/>
      <c r="BR88" s="193"/>
      <c r="BS88" s="193"/>
      <c r="BT88" s="193"/>
    </row>
    <row r="89" spans="64:72" x14ac:dyDescent="0.2">
      <c r="BL89" s="193"/>
      <c r="BM89" s="193"/>
      <c r="BN89" s="193"/>
      <c r="BO89" s="193"/>
      <c r="BP89" s="193"/>
      <c r="BQ89" s="193"/>
      <c r="BR89" s="193"/>
      <c r="BS89" s="193"/>
      <c r="BT89" s="193"/>
    </row>
    <row r="90" spans="64:72" x14ac:dyDescent="0.2">
      <c r="BL90" s="193"/>
      <c r="BM90" s="193"/>
      <c r="BN90" s="193"/>
      <c r="BO90" s="193"/>
      <c r="BP90" s="193"/>
      <c r="BQ90" s="193"/>
      <c r="BR90" s="193"/>
      <c r="BS90" s="193"/>
      <c r="BT90" s="193"/>
    </row>
    <row r="91" spans="64:72" x14ac:dyDescent="0.2">
      <c r="BL91" s="193"/>
      <c r="BM91" s="193"/>
      <c r="BN91" s="193"/>
      <c r="BO91" s="193"/>
      <c r="BP91" s="193"/>
      <c r="BQ91" s="193"/>
      <c r="BR91" s="193"/>
      <c r="BS91" s="193"/>
      <c r="BT91" s="193"/>
    </row>
    <row r="92" spans="64:72" x14ac:dyDescent="0.2">
      <c r="BL92" s="193"/>
      <c r="BM92" s="193"/>
      <c r="BN92" s="193"/>
      <c r="BO92" s="193"/>
      <c r="BP92" s="193"/>
      <c r="BQ92" s="193"/>
      <c r="BR92" s="193"/>
      <c r="BS92" s="193"/>
      <c r="BT92" s="193"/>
    </row>
    <row r="93" spans="64:72" x14ac:dyDescent="0.2">
      <c r="BL93" s="193"/>
      <c r="BM93" s="193"/>
      <c r="BN93" s="193"/>
      <c r="BO93" s="193"/>
      <c r="BP93" s="193"/>
      <c r="BQ93" s="193"/>
      <c r="BR93" s="193"/>
      <c r="BS93" s="193"/>
      <c r="BT93" s="193"/>
    </row>
    <row r="94" spans="64:72" x14ac:dyDescent="0.2">
      <c r="BL94" s="193"/>
      <c r="BM94" s="193"/>
      <c r="BN94" s="193"/>
      <c r="BO94" s="193"/>
      <c r="BP94" s="193"/>
      <c r="BQ94" s="193"/>
      <c r="BR94" s="193"/>
      <c r="BS94" s="193"/>
      <c r="BT94" s="193"/>
    </row>
    <row r="95" spans="64:72" x14ac:dyDescent="0.2">
      <c r="BL95" s="193"/>
      <c r="BM95" s="193"/>
      <c r="BN95" s="193"/>
      <c r="BO95" s="193"/>
      <c r="BP95" s="193"/>
      <c r="BQ95" s="193"/>
      <c r="BR95" s="193"/>
      <c r="BS95" s="193"/>
      <c r="BT95" s="193"/>
    </row>
    <row r="96" spans="64:72" x14ac:dyDescent="0.2">
      <c r="BL96" s="193"/>
      <c r="BM96" s="193"/>
      <c r="BN96" s="193"/>
      <c r="BO96" s="193"/>
      <c r="BP96" s="193"/>
      <c r="BQ96" s="193"/>
      <c r="BR96" s="193"/>
      <c r="BS96" s="193"/>
      <c r="BT96" s="193"/>
    </row>
    <row r="97" spans="64:72" x14ac:dyDescent="0.2">
      <c r="BL97" s="193"/>
      <c r="BM97" s="193"/>
      <c r="BN97" s="193"/>
      <c r="BO97" s="193"/>
      <c r="BP97" s="193"/>
      <c r="BQ97" s="193"/>
      <c r="BR97" s="193"/>
      <c r="BS97" s="193"/>
      <c r="BT97" s="193"/>
    </row>
    <row r="98" spans="64:72" x14ac:dyDescent="0.2">
      <c r="BL98" s="193"/>
      <c r="BM98" s="193"/>
      <c r="BN98" s="193"/>
      <c r="BO98" s="193"/>
      <c r="BP98" s="193"/>
      <c r="BQ98" s="193"/>
      <c r="BR98" s="193"/>
      <c r="BS98" s="193"/>
      <c r="BT98" s="193"/>
    </row>
    <row r="99" spans="64:72" x14ac:dyDescent="0.2">
      <c r="BL99" s="193"/>
      <c r="BM99" s="193"/>
      <c r="BN99" s="193"/>
      <c r="BO99" s="193"/>
      <c r="BP99" s="193"/>
      <c r="BQ99" s="193"/>
      <c r="BR99" s="193"/>
      <c r="BS99" s="193"/>
      <c r="BT99" s="193"/>
    </row>
    <row r="100" spans="64:72" x14ac:dyDescent="0.2">
      <c r="BL100" s="193"/>
      <c r="BM100" s="193"/>
      <c r="BN100" s="193"/>
      <c r="BO100" s="193"/>
      <c r="BP100" s="193"/>
      <c r="BQ100" s="193"/>
      <c r="BR100" s="193"/>
      <c r="BS100" s="193"/>
      <c r="BT100" s="193"/>
    </row>
    <row r="101" spans="64:72" x14ac:dyDescent="0.2">
      <c r="BL101" s="193"/>
      <c r="BM101" s="193"/>
      <c r="BN101" s="193"/>
      <c r="BO101" s="193"/>
      <c r="BP101" s="193"/>
      <c r="BQ101" s="193"/>
      <c r="BR101" s="193"/>
      <c r="BS101" s="193"/>
      <c r="BT101" s="193"/>
    </row>
    <row r="102" spans="64:72" x14ac:dyDescent="0.2">
      <c r="BL102" s="193"/>
      <c r="BM102" s="193"/>
      <c r="BN102" s="193"/>
      <c r="BO102" s="193"/>
      <c r="BP102" s="193"/>
      <c r="BQ102" s="193"/>
      <c r="BR102" s="193"/>
      <c r="BS102" s="193"/>
      <c r="BT102" s="193"/>
    </row>
    <row r="103" spans="64:72" x14ac:dyDescent="0.2">
      <c r="BL103" s="193"/>
      <c r="BM103" s="193"/>
      <c r="BN103" s="193"/>
      <c r="BO103" s="193"/>
      <c r="BP103" s="193"/>
      <c r="BQ103" s="193"/>
      <c r="BR103" s="193"/>
      <c r="BS103" s="193"/>
      <c r="BT103" s="193"/>
    </row>
    <row r="104" spans="64:72" x14ac:dyDescent="0.2">
      <c r="BL104" s="193"/>
      <c r="BM104" s="193"/>
      <c r="BN104" s="193"/>
      <c r="BO104" s="193"/>
      <c r="BP104" s="193"/>
      <c r="BQ104" s="193"/>
      <c r="BR104" s="193"/>
      <c r="BS104" s="193"/>
      <c r="BT104" s="193"/>
    </row>
    <row r="105" spans="64:72" x14ac:dyDescent="0.2">
      <c r="BL105" s="193"/>
      <c r="BM105" s="193"/>
      <c r="BN105" s="193"/>
      <c r="BO105" s="193"/>
      <c r="BP105" s="193"/>
      <c r="BQ105" s="193"/>
      <c r="BR105" s="193"/>
      <c r="BS105" s="193"/>
      <c r="BT105" s="193"/>
    </row>
    <row r="106" spans="64:72" x14ac:dyDescent="0.2">
      <c r="BL106" s="193"/>
      <c r="BM106" s="193"/>
      <c r="BN106" s="193"/>
      <c r="BO106" s="193"/>
      <c r="BP106" s="193"/>
      <c r="BQ106" s="193"/>
      <c r="BR106" s="193"/>
      <c r="BS106" s="193"/>
      <c r="BT106" s="193"/>
    </row>
    <row r="107" spans="64:72" x14ac:dyDescent="0.2">
      <c r="BL107" s="193"/>
      <c r="BM107" s="193"/>
      <c r="BN107" s="193"/>
      <c r="BO107" s="193"/>
      <c r="BP107" s="193"/>
      <c r="BQ107" s="193"/>
      <c r="BR107" s="193"/>
      <c r="BS107" s="193"/>
      <c r="BT107" s="193"/>
    </row>
    <row r="108" spans="64:72" x14ac:dyDescent="0.2">
      <c r="BL108" s="193"/>
      <c r="BM108" s="193"/>
      <c r="BN108" s="193"/>
      <c r="BO108" s="193"/>
      <c r="BP108" s="193"/>
      <c r="BQ108" s="193"/>
      <c r="BR108" s="193"/>
      <c r="BS108" s="193"/>
      <c r="BT108" s="193"/>
    </row>
    <row r="109" spans="64:72" x14ac:dyDescent="0.2">
      <c r="BL109" s="193"/>
      <c r="BM109" s="193"/>
      <c r="BN109" s="193"/>
      <c r="BO109" s="193"/>
      <c r="BP109" s="193"/>
      <c r="BQ109" s="193"/>
      <c r="BR109" s="193"/>
      <c r="BS109" s="193"/>
      <c r="BT109" s="193"/>
    </row>
    <row r="110" spans="64:72" x14ac:dyDescent="0.2">
      <c r="BL110" s="193"/>
      <c r="BM110" s="193"/>
      <c r="BN110" s="193"/>
      <c r="BO110" s="193"/>
      <c r="BP110" s="193"/>
      <c r="BQ110" s="193"/>
      <c r="BR110" s="193"/>
      <c r="BS110" s="193"/>
      <c r="BT110" s="193"/>
    </row>
    <row r="111" spans="64:72" x14ac:dyDescent="0.2">
      <c r="BL111" s="193"/>
      <c r="BM111" s="193"/>
      <c r="BN111" s="193"/>
      <c r="BO111" s="193"/>
      <c r="BP111" s="193"/>
      <c r="BQ111" s="193"/>
      <c r="BR111" s="193"/>
      <c r="BS111" s="193"/>
      <c r="BT111" s="193"/>
    </row>
    <row r="112" spans="64:72" x14ac:dyDescent="0.2">
      <c r="BL112" s="193"/>
      <c r="BM112" s="193"/>
      <c r="BN112" s="193"/>
      <c r="BO112" s="193"/>
      <c r="BP112" s="193"/>
      <c r="BQ112" s="193"/>
      <c r="BR112" s="193"/>
      <c r="BS112" s="193"/>
      <c r="BT112" s="193"/>
    </row>
    <row r="113" spans="64:72" x14ac:dyDescent="0.2">
      <c r="BL113" s="193"/>
      <c r="BM113" s="193"/>
      <c r="BN113" s="193"/>
      <c r="BO113" s="193"/>
      <c r="BP113" s="193"/>
      <c r="BQ113" s="193"/>
      <c r="BR113" s="193"/>
      <c r="BS113" s="193"/>
      <c r="BT113" s="193"/>
    </row>
    <row r="114" spans="64:72" x14ac:dyDescent="0.2">
      <c r="BL114" s="193"/>
      <c r="BM114" s="193"/>
      <c r="BN114" s="193"/>
      <c r="BO114" s="193"/>
      <c r="BP114" s="193"/>
      <c r="BQ114" s="193"/>
      <c r="BR114" s="193"/>
      <c r="BS114" s="193"/>
      <c r="BT114" s="193"/>
    </row>
    <row r="115" spans="64:72" x14ac:dyDescent="0.2">
      <c r="BL115" s="193"/>
      <c r="BM115" s="193"/>
      <c r="BN115" s="193"/>
      <c r="BO115" s="193"/>
      <c r="BP115" s="193"/>
      <c r="BQ115" s="193"/>
      <c r="BR115" s="193"/>
      <c r="BS115" s="193"/>
      <c r="BT115" s="193"/>
    </row>
    <row r="116" spans="64:72" x14ac:dyDescent="0.2">
      <c r="BL116" s="193"/>
      <c r="BM116" s="193"/>
      <c r="BN116" s="193"/>
      <c r="BO116" s="193"/>
      <c r="BP116" s="193"/>
      <c r="BQ116" s="193"/>
      <c r="BR116" s="193"/>
      <c r="BS116" s="193"/>
      <c r="BT116" s="193"/>
    </row>
    <row r="117" spans="64:72" x14ac:dyDescent="0.2">
      <c r="BL117" s="193"/>
      <c r="BM117" s="193"/>
      <c r="BN117" s="193"/>
      <c r="BO117" s="193"/>
      <c r="BP117" s="193"/>
      <c r="BQ117" s="193"/>
      <c r="BR117" s="193"/>
      <c r="BS117" s="193"/>
      <c r="BT117" s="193"/>
    </row>
    <row r="118" spans="64:72" x14ac:dyDescent="0.2">
      <c r="BL118" s="193"/>
      <c r="BM118" s="193"/>
      <c r="BN118" s="193"/>
      <c r="BO118" s="193"/>
      <c r="BP118" s="193"/>
      <c r="BQ118" s="193"/>
      <c r="BR118" s="193"/>
      <c r="BS118" s="193"/>
      <c r="BT118" s="193"/>
    </row>
    <row r="119" spans="64:72" x14ac:dyDescent="0.2">
      <c r="BL119" s="193"/>
      <c r="BM119" s="193"/>
      <c r="BN119" s="193"/>
      <c r="BO119" s="193"/>
      <c r="BP119" s="193"/>
      <c r="BQ119" s="193"/>
      <c r="BR119" s="193"/>
      <c r="BS119" s="193"/>
      <c r="BT119" s="193"/>
    </row>
    <row r="120" spans="64:72" x14ac:dyDescent="0.2">
      <c r="BL120" s="193"/>
      <c r="BM120" s="193"/>
      <c r="BN120" s="193"/>
      <c r="BO120" s="193"/>
      <c r="BP120" s="193"/>
      <c r="BQ120" s="193"/>
      <c r="BR120" s="193"/>
      <c r="BS120" s="193"/>
      <c r="BT120" s="193"/>
    </row>
    <row r="121" spans="64:72" x14ac:dyDescent="0.2">
      <c r="BL121" s="193"/>
      <c r="BM121" s="193"/>
      <c r="BN121" s="193"/>
      <c r="BO121" s="193"/>
      <c r="BP121" s="193"/>
      <c r="BQ121" s="193"/>
      <c r="BR121" s="193"/>
      <c r="BS121" s="193"/>
      <c r="BT121" s="193"/>
    </row>
    <row r="122" spans="64:72" x14ac:dyDescent="0.2">
      <c r="BL122" s="193"/>
      <c r="BM122" s="193"/>
      <c r="BN122" s="193"/>
      <c r="BO122" s="193"/>
      <c r="BP122" s="193"/>
      <c r="BQ122" s="193"/>
      <c r="BR122" s="193"/>
      <c r="BS122" s="193"/>
      <c r="BT122" s="193"/>
    </row>
    <row r="123" spans="64:72" x14ac:dyDescent="0.2">
      <c r="BL123" s="193"/>
      <c r="BM123" s="193"/>
      <c r="BN123" s="193"/>
      <c r="BO123" s="193"/>
      <c r="BP123" s="193"/>
      <c r="BQ123" s="193"/>
      <c r="BR123" s="193"/>
      <c r="BS123" s="193"/>
      <c r="BT123" s="193"/>
    </row>
    <row r="124" spans="64:72" x14ac:dyDescent="0.2">
      <c r="BL124" s="193"/>
      <c r="BM124" s="193"/>
      <c r="BN124" s="193"/>
      <c r="BO124" s="193"/>
      <c r="BP124" s="193"/>
      <c r="BQ124" s="193"/>
      <c r="BR124" s="193"/>
      <c r="BS124" s="193"/>
      <c r="BT124" s="193"/>
    </row>
    <row r="125" spans="64:72" x14ac:dyDescent="0.2">
      <c r="BL125" s="193"/>
      <c r="BM125" s="193"/>
      <c r="BN125" s="193"/>
      <c r="BO125" s="193"/>
      <c r="BP125" s="193"/>
      <c r="BQ125" s="193"/>
      <c r="BR125" s="193"/>
      <c r="BS125" s="193"/>
      <c r="BT125" s="193"/>
    </row>
    <row r="126" spans="64:72" x14ac:dyDescent="0.2">
      <c r="BL126" s="193"/>
      <c r="BM126" s="193"/>
      <c r="BN126" s="193"/>
      <c r="BO126" s="193"/>
      <c r="BP126" s="193"/>
      <c r="BQ126" s="193"/>
      <c r="BR126" s="193"/>
      <c r="BS126" s="193"/>
      <c r="BT126" s="193"/>
    </row>
    <row r="127" spans="64:72" x14ac:dyDescent="0.2">
      <c r="BL127" s="193"/>
      <c r="BM127" s="193"/>
      <c r="BN127" s="193"/>
      <c r="BO127" s="193"/>
      <c r="BP127" s="193"/>
      <c r="BQ127" s="193"/>
      <c r="BR127" s="193"/>
      <c r="BS127" s="193"/>
      <c r="BT127" s="193"/>
    </row>
    <row r="128" spans="64:72" x14ac:dyDescent="0.2">
      <c r="BL128" s="193"/>
      <c r="BM128" s="193"/>
      <c r="BN128" s="193"/>
      <c r="BO128" s="193"/>
      <c r="BP128" s="193"/>
      <c r="BQ128" s="193"/>
      <c r="BR128" s="193"/>
      <c r="BS128" s="193"/>
      <c r="BT128" s="193"/>
    </row>
    <row r="129" spans="64:72" x14ac:dyDescent="0.2">
      <c r="BL129" s="193"/>
      <c r="BM129" s="193"/>
      <c r="BN129" s="193"/>
      <c r="BO129" s="193"/>
      <c r="BP129" s="193"/>
      <c r="BQ129" s="193"/>
      <c r="BR129" s="193"/>
      <c r="BS129" s="193"/>
      <c r="BT129" s="193"/>
    </row>
    <row r="130" spans="64:72" x14ac:dyDescent="0.2">
      <c r="BL130" s="193"/>
      <c r="BM130" s="193"/>
      <c r="BN130" s="193"/>
      <c r="BO130" s="193"/>
      <c r="BP130" s="193"/>
      <c r="BQ130" s="193"/>
      <c r="BR130" s="193"/>
      <c r="BS130" s="193"/>
      <c r="BT130" s="193"/>
    </row>
    <row r="131" spans="64:72" x14ac:dyDescent="0.2">
      <c r="BL131" s="193"/>
      <c r="BM131" s="193"/>
      <c r="BN131" s="193"/>
      <c r="BO131" s="193"/>
      <c r="BP131" s="193"/>
      <c r="BQ131" s="193"/>
      <c r="BR131" s="193"/>
      <c r="BS131" s="193"/>
      <c r="BT131" s="193"/>
    </row>
    <row r="132" spans="64:72" x14ac:dyDescent="0.2">
      <c r="BL132" s="193"/>
      <c r="BM132" s="193"/>
      <c r="BN132" s="193"/>
      <c r="BO132" s="193"/>
      <c r="BP132" s="193"/>
      <c r="BQ132" s="193"/>
      <c r="BR132" s="193"/>
      <c r="BS132" s="193"/>
      <c r="BT132" s="193"/>
    </row>
    <row r="133" spans="64:72" x14ac:dyDescent="0.2">
      <c r="BL133" s="193"/>
      <c r="BM133" s="193"/>
      <c r="BN133" s="193"/>
      <c r="BO133" s="193"/>
      <c r="BP133" s="193"/>
      <c r="BQ133" s="193"/>
      <c r="BR133" s="193"/>
      <c r="BS133" s="193"/>
      <c r="BT133" s="193"/>
    </row>
    <row r="134" spans="64:72" x14ac:dyDescent="0.2">
      <c r="BL134" s="193"/>
      <c r="BM134" s="193"/>
      <c r="BN134" s="193"/>
      <c r="BO134" s="193"/>
      <c r="BP134" s="193"/>
      <c r="BQ134" s="193"/>
      <c r="BR134" s="193"/>
      <c r="BS134" s="193"/>
      <c r="BT134" s="193"/>
    </row>
    <row r="135" spans="64:72" x14ac:dyDescent="0.2">
      <c r="BL135" s="193"/>
      <c r="BM135" s="193"/>
      <c r="BN135" s="193"/>
      <c r="BO135" s="193"/>
      <c r="BP135" s="193"/>
      <c r="BQ135" s="193"/>
      <c r="BR135" s="193"/>
      <c r="BS135" s="193"/>
      <c r="BT135" s="193"/>
    </row>
    <row r="136" spans="64:72" x14ac:dyDescent="0.2">
      <c r="BL136" s="193"/>
      <c r="BM136" s="193"/>
      <c r="BN136" s="193"/>
      <c r="BO136" s="193"/>
      <c r="BP136" s="193"/>
      <c r="BQ136" s="193"/>
      <c r="BR136" s="193"/>
      <c r="BS136" s="193"/>
      <c r="BT136" s="193"/>
    </row>
    <row r="137" spans="64:72" x14ac:dyDescent="0.2">
      <c r="BL137" s="193"/>
      <c r="BM137" s="193"/>
      <c r="BN137" s="193"/>
      <c r="BO137" s="193"/>
      <c r="BP137" s="193"/>
      <c r="BQ137" s="193"/>
      <c r="BR137" s="193"/>
      <c r="BS137" s="193"/>
      <c r="BT137" s="193"/>
    </row>
    <row r="138" spans="64:72" x14ac:dyDescent="0.2">
      <c r="BL138" s="193"/>
      <c r="BM138" s="193"/>
      <c r="BN138" s="193"/>
      <c r="BO138" s="193"/>
      <c r="BP138" s="193"/>
      <c r="BQ138" s="193"/>
      <c r="BR138" s="193"/>
      <c r="BS138" s="193"/>
      <c r="BT138" s="193"/>
    </row>
    <row r="139" spans="64:72" x14ac:dyDescent="0.2">
      <c r="BL139" s="193"/>
      <c r="BM139" s="193"/>
      <c r="BN139" s="193"/>
      <c r="BO139" s="193"/>
      <c r="BP139" s="193"/>
      <c r="BQ139" s="193"/>
      <c r="BR139" s="193"/>
      <c r="BS139" s="193"/>
      <c r="BT139" s="193"/>
    </row>
    <row r="140" spans="64:72" x14ac:dyDescent="0.2">
      <c r="BL140" s="193"/>
      <c r="BM140" s="193"/>
      <c r="BN140" s="193"/>
      <c r="BO140" s="193"/>
      <c r="BP140" s="193"/>
      <c r="BQ140" s="193"/>
      <c r="BR140" s="193"/>
      <c r="BS140" s="193"/>
      <c r="BT140" s="193"/>
    </row>
    <row r="141" spans="64:72" x14ac:dyDescent="0.2">
      <c r="BL141" s="193"/>
      <c r="BM141" s="193"/>
      <c r="BN141" s="193"/>
      <c r="BO141" s="193"/>
      <c r="BP141" s="193"/>
      <c r="BQ141" s="193"/>
      <c r="BR141" s="193"/>
      <c r="BS141" s="193"/>
      <c r="BT141" s="193"/>
    </row>
    <row r="142" spans="64:72" x14ac:dyDescent="0.2">
      <c r="BL142" s="193"/>
      <c r="BM142" s="193"/>
      <c r="BN142" s="193"/>
      <c r="BO142" s="193"/>
      <c r="BP142" s="193"/>
      <c r="BQ142" s="193"/>
      <c r="BR142" s="193"/>
      <c r="BS142" s="193"/>
      <c r="BT142" s="193"/>
    </row>
    <row r="143" spans="64:72" x14ac:dyDescent="0.2">
      <c r="BL143" s="193"/>
      <c r="BM143" s="193"/>
      <c r="BN143" s="193"/>
      <c r="BO143" s="193"/>
      <c r="BP143" s="193"/>
      <c r="BQ143" s="193"/>
      <c r="BR143" s="193"/>
      <c r="BS143" s="193"/>
      <c r="BT143" s="193"/>
    </row>
    <row r="144" spans="64:72" x14ac:dyDescent="0.2">
      <c r="BL144" s="193"/>
      <c r="BM144" s="193"/>
      <c r="BN144" s="193"/>
      <c r="BO144" s="193"/>
      <c r="BP144" s="193"/>
      <c r="BQ144" s="193"/>
      <c r="BR144" s="193"/>
      <c r="BS144" s="193"/>
      <c r="BT144" s="193"/>
    </row>
    <row r="145" spans="64:72" x14ac:dyDescent="0.2">
      <c r="BL145" s="193"/>
      <c r="BM145" s="193"/>
      <c r="BN145" s="193"/>
      <c r="BO145" s="193"/>
      <c r="BP145" s="193"/>
      <c r="BQ145" s="193"/>
      <c r="BR145" s="193"/>
      <c r="BS145" s="193"/>
      <c r="BT145" s="193"/>
    </row>
    <row r="146" spans="64:72" x14ac:dyDescent="0.2">
      <c r="BL146" s="193"/>
      <c r="BM146" s="193"/>
      <c r="BN146" s="193"/>
      <c r="BO146" s="193"/>
      <c r="BP146" s="193"/>
      <c r="BQ146" s="193"/>
      <c r="BR146" s="193"/>
      <c r="BS146" s="193"/>
      <c r="BT146" s="193"/>
    </row>
    <row r="147" spans="64:72" x14ac:dyDescent="0.2">
      <c r="BL147" s="193"/>
      <c r="BM147" s="193"/>
      <c r="BN147" s="193"/>
      <c r="BO147" s="193"/>
      <c r="BP147" s="193"/>
      <c r="BQ147" s="193"/>
      <c r="BR147" s="193"/>
      <c r="BS147" s="193"/>
      <c r="BT147" s="193"/>
    </row>
    <row r="148" spans="64:72" x14ac:dyDescent="0.2">
      <c r="BL148" s="193"/>
      <c r="BM148" s="193"/>
      <c r="BN148" s="193"/>
      <c r="BO148" s="193"/>
      <c r="BP148" s="193"/>
      <c r="BQ148" s="193"/>
      <c r="BR148" s="193"/>
      <c r="BS148" s="193"/>
      <c r="BT148" s="193"/>
    </row>
    <row r="149" spans="64:72" x14ac:dyDescent="0.2">
      <c r="BL149" s="193"/>
      <c r="BM149" s="193"/>
      <c r="BN149" s="193"/>
      <c r="BO149" s="193"/>
      <c r="BP149" s="193"/>
      <c r="BQ149" s="193"/>
      <c r="BR149" s="193"/>
      <c r="BS149" s="193"/>
      <c r="BT149" s="193"/>
    </row>
    <row r="150" spans="64:72" x14ac:dyDescent="0.2">
      <c r="BL150" s="193"/>
      <c r="BM150" s="193"/>
      <c r="BN150" s="193"/>
      <c r="BO150" s="193"/>
      <c r="BP150" s="193"/>
      <c r="BQ150" s="193"/>
      <c r="BR150" s="193"/>
      <c r="BS150" s="193"/>
      <c r="BT150" s="193"/>
    </row>
    <row r="151" spans="64:72" x14ac:dyDescent="0.2">
      <c r="BL151" s="193"/>
      <c r="BM151" s="193"/>
      <c r="BN151" s="193"/>
      <c r="BO151" s="193"/>
      <c r="BP151" s="193"/>
      <c r="BQ151" s="193"/>
      <c r="BR151" s="193"/>
      <c r="BS151" s="193"/>
      <c r="BT151" s="193"/>
    </row>
    <row r="152" spans="64:72" x14ac:dyDescent="0.2">
      <c r="BL152" s="193"/>
      <c r="BM152" s="193"/>
      <c r="BN152" s="193"/>
      <c r="BO152" s="193"/>
      <c r="BP152" s="193"/>
      <c r="BQ152" s="193"/>
      <c r="BR152" s="193"/>
      <c r="BS152" s="193"/>
      <c r="BT152" s="193"/>
    </row>
    <row r="153" spans="64:72" x14ac:dyDescent="0.2">
      <c r="BL153" s="193"/>
      <c r="BM153" s="193"/>
      <c r="BN153" s="193"/>
      <c r="BO153" s="193"/>
      <c r="BP153" s="193"/>
      <c r="BQ153" s="193"/>
      <c r="BR153" s="193"/>
      <c r="BS153" s="193"/>
      <c r="BT153" s="193"/>
    </row>
    <row r="154" spans="64:72" x14ac:dyDescent="0.2">
      <c r="BL154" s="193"/>
      <c r="BM154" s="193"/>
      <c r="BN154" s="193"/>
      <c r="BO154" s="193"/>
      <c r="BP154" s="193"/>
      <c r="BQ154" s="193"/>
      <c r="BR154" s="193"/>
      <c r="BS154" s="193"/>
      <c r="BT154" s="193"/>
    </row>
    <row r="155" spans="64:72" x14ac:dyDescent="0.2">
      <c r="BL155" s="193"/>
      <c r="BM155" s="193"/>
      <c r="BN155" s="193"/>
      <c r="BO155" s="193"/>
      <c r="BP155" s="193"/>
      <c r="BQ155" s="193"/>
      <c r="BR155" s="193"/>
      <c r="BS155" s="193"/>
      <c r="BT155" s="193"/>
    </row>
    <row r="156" spans="64:72" x14ac:dyDescent="0.2">
      <c r="BL156" s="193"/>
      <c r="BM156" s="193"/>
      <c r="BN156" s="193"/>
      <c r="BO156" s="193"/>
      <c r="BP156" s="193"/>
      <c r="BQ156" s="193"/>
      <c r="BR156" s="193"/>
      <c r="BS156" s="193"/>
      <c r="BT156" s="193"/>
    </row>
    <row r="157" spans="64:72" x14ac:dyDescent="0.2">
      <c r="BL157" s="193"/>
      <c r="BM157" s="193"/>
      <c r="BN157" s="193"/>
      <c r="BO157" s="193"/>
      <c r="BP157" s="193"/>
      <c r="BQ157" s="193"/>
      <c r="BR157" s="193"/>
      <c r="BS157" s="193"/>
      <c r="BT157" s="193"/>
    </row>
    <row r="158" spans="64:72" x14ac:dyDescent="0.2">
      <c r="BL158" s="193"/>
      <c r="BM158" s="193"/>
      <c r="BN158" s="193"/>
      <c r="BO158" s="193"/>
      <c r="BP158" s="193"/>
      <c r="BQ158" s="193"/>
      <c r="BR158" s="193"/>
      <c r="BS158" s="193"/>
      <c r="BT158" s="193"/>
    </row>
    <row r="159" spans="64:72" x14ac:dyDescent="0.2">
      <c r="BL159" s="193"/>
      <c r="BM159" s="193"/>
      <c r="BN159" s="193"/>
      <c r="BO159" s="193"/>
      <c r="BP159" s="193"/>
      <c r="BQ159" s="193"/>
      <c r="BR159" s="193"/>
      <c r="BS159" s="193"/>
      <c r="BT159" s="193"/>
    </row>
    <row r="160" spans="64:72" x14ac:dyDescent="0.2">
      <c r="BL160" s="193"/>
      <c r="BM160" s="193"/>
      <c r="BN160" s="193"/>
      <c r="BO160" s="193"/>
      <c r="BP160" s="193"/>
      <c r="BQ160" s="193"/>
      <c r="BR160" s="193"/>
      <c r="BS160" s="193"/>
      <c r="BT160" s="193"/>
    </row>
    <row r="161" spans="64:72" x14ac:dyDescent="0.2">
      <c r="BL161" s="193"/>
      <c r="BM161" s="193"/>
      <c r="BN161" s="193"/>
      <c r="BO161" s="193"/>
      <c r="BP161" s="193"/>
      <c r="BQ161" s="193"/>
      <c r="BR161" s="193"/>
      <c r="BS161" s="193"/>
      <c r="BT161" s="193"/>
    </row>
    <row r="162" spans="64:72" x14ac:dyDescent="0.2">
      <c r="BL162" s="193"/>
      <c r="BM162" s="193"/>
      <c r="BN162" s="193"/>
      <c r="BO162" s="193"/>
      <c r="BP162" s="193"/>
      <c r="BQ162" s="193"/>
      <c r="BR162" s="193"/>
      <c r="BS162" s="193"/>
      <c r="BT162" s="193"/>
    </row>
    <row r="163" spans="64:72" x14ac:dyDescent="0.2">
      <c r="BL163" s="193"/>
      <c r="BM163" s="193"/>
      <c r="BN163" s="193"/>
      <c r="BO163" s="193"/>
      <c r="BP163" s="193"/>
      <c r="BQ163" s="193"/>
      <c r="BR163" s="193"/>
      <c r="BS163" s="193"/>
      <c r="BT163" s="193"/>
    </row>
    <row r="164" spans="64:72" x14ac:dyDescent="0.2">
      <c r="BL164" s="193"/>
      <c r="BM164" s="193"/>
      <c r="BN164" s="193"/>
      <c r="BO164" s="193"/>
      <c r="BP164" s="193"/>
      <c r="BQ164" s="193"/>
      <c r="BR164" s="193"/>
      <c r="BS164" s="193"/>
      <c r="BT164" s="193"/>
    </row>
    <row r="165" spans="64:72" x14ac:dyDescent="0.2">
      <c r="BL165" s="193"/>
      <c r="BM165" s="193"/>
      <c r="BN165" s="193"/>
      <c r="BO165" s="193"/>
      <c r="BP165" s="193"/>
      <c r="BQ165" s="193"/>
      <c r="BR165" s="193"/>
      <c r="BS165" s="193"/>
      <c r="BT165" s="193"/>
    </row>
    <row r="166" spans="64:72" x14ac:dyDescent="0.2">
      <c r="BL166" s="193"/>
      <c r="BM166" s="193"/>
      <c r="BN166" s="193"/>
      <c r="BO166" s="193"/>
      <c r="BP166" s="193"/>
      <c r="BQ166" s="193"/>
      <c r="BR166" s="193"/>
      <c r="BS166" s="193"/>
      <c r="BT166" s="193"/>
    </row>
    <row r="167" spans="64:72" x14ac:dyDescent="0.2">
      <c r="BL167" s="193"/>
      <c r="BM167" s="193"/>
      <c r="BN167" s="193"/>
      <c r="BO167" s="193"/>
      <c r="BP167" s="193"/>
      <c r="BQ167" s="193"/>
      <c r="BR167" s="193"/>
      <c r="BS167" s="193"/>
      <c r="BT167" s="193"/>
    </row>
    <row r="168" spans="64:72" x14ac:dyDescent="0.2">
      <c r="BL168" s="193"/>
      <c r="BM168" s="193"/>
      <c r="BN168" s="193"/>
      <c r="BO168" s="193"/>
      <c r="BP168" s="193"/>
      <c r="BQ168" s="193"/>
      <c r="BR168" s="193"/>
      <c r="BS168" s="193"/>
      <c r="BT168" s="193"/>
    </row>
    <row r="169" spans="64:72" x14ac:dyDescent="0.2">
      <c r="BL169" s="193"/>
      <c r="BM169" s="193"/>
      <c r="BN169" s="193"/>
      <c r="BO169" s="193"/>
      <c r="BP169" s="193"/>
      <c r="BQ169" s="193"/>
      <c r="BR169" s="193"/>
      <c r="BS169" s="193"/>
      <c r="BT169" s="193"/>
    </row>
    <row r="170" spans="64:72" x14ac:dyDescent="0.2">
      <c r="BL170" s="193"/>
      <c r="BM170" s="193"/>
      <c r="BN170" s="193"/>
      <c r="BO170" s="193"/>
      <c r="BP170" s="193"/>
      <c r="BQ170" s="193"/>
      <c r="BR170" s="193"/>
      <c r="BS170" s="193"/>
      <c r="BT170" s="193"/>
    </row>
    <row r="171" spans="64:72" x14ac:dyDescent="0.2">
      <c r="BL171" s="193"/>
      <c r="BM171" s="193"/>
      <c r="BN171" s="193"/>
      <c r="BO171" s="193"/>
      <c r="BP171" s="193"/>
      <c r="BQ171" s="193"/>
      <c r="BR171" s="193"/>
      <c r="BS171" s="193"/>
      <c r="BT171" s="193"/>
    </row>
    <row r="172" spans="64:72" x14ac:dyDescent="0.2">
      <c r="BL172" s="193"/>
      <c r="BM172" s="193"/>
      <c r="BN172" s="193"/>
      <c r="BO172" s="193"/>
      <c r="BP172" s="193"/>
      <c r="BQ172" s="193"/>
      <c r="BR172" s="193"/>
      <c r="BS172" s="193"/>
      <c r="BT172" s="193"/>
    </row>
    <row r="173" spans="64:72" x14ac:dyDescent="0.2">
      <c r="BL173" s="193"/>
      <c r="BM173" s="193"/>
      <c r="BN173" s="193"/>
      <c r="BO173" s="193"/>
      <c r="BP173" s="193"/>
      <c r="BQ173" s="193"/>
      <c r="BR173" s="193"/>
      <c r="BS173" s="193"/>
      <c r="BT173" s="193"/>
    </row>
    <row r="174" spans="64:72" x14ac:dyDescent="0.2">
      <c r="BL174" s="193"/>
      <c r="BM174" s="193"/>
      <c r="BN174" s="193"/>
      <c r="BO174" s="193"/>
      <c r="BP174" s="193"/>
      <c r="BQ174" s="193"/>
      <c r="BR174" s="193"/>
      <c r="BS174" s="193"/>
      <c r="BT174" s="193"/>
    </row>
    <row r="175" spans="64:72" x14ac:dyDescent="0.2">
      <c r="BL175" s="193"/>
      <c r="BM175" s="193"/>
      <c r="BN175" s="193"/>
      <c r="BO175" s="193"/>
      <c r="BP175" s="193"/>
      <c r="BQ175" s="193"/>
      <c r="BR175" s="193"/>
      <c r="BS175" s="193"/>
      <c r="BT175" s="193"/>
    </row>
    <row r="176" spans="64:72" x14ac:dyDescent="0.2">
      <c r="BL176" s="193"/>
      <c r="BM176" s="193"/>
      <c r="BN176" s="193"/>
      <c r="BO176" s="193"/>
      <c r="BP176" s="193"/>
      <c r="BQ176" s="193"/>
      <c r="BR176" s="193"/>
      <c r="BS176" s="193"/>
      <c r="BT176" s="193"/>
    </row>
    <row r="177" spans="64:72" x14ac:dyDescent="0.2">
      <c r="BL177" s="193"/>
      <c r="BM177" s="193"/>
      <c r="BN177" s="193"/>
      <c r="BO177" s="193"/>
      <c r="BP177" s="193"/>
      <c r="BQ177" s="193"/>
      <c r="BR177" s="193"/>
      <c r="BS177" s="193"/>
      <c r="BT177" s="193"/>
    </row>
    <row r="178" spans="64:72" x14ac:dyDescent="0.2">
      <c r="BL178" s="193"/>
      <c r="BM178" s="193"/>
      <c r="BN178" s="193"/>
      <c r="BO178" s="193"/>
      <c r="BP178" s="193"/>
      <c r="BQ178" s="193"/>
      <c r="BR178" s="193"/>
      <c r="BS178" s="193"/>
      <c r="BT178" s="193"/>
    </row>
    <row r="179" spans="64:72" x14ac:dyDescent="0.2">
      <c r="BL179" s="193"/>
      <c r="BM179" s="193"/>
      <c r="BN179" s="193"/>
      <c r="BO179" s="193"/>
      <c r="BP179" s="193"/>
      <c r="BQ179" s="193"/>
      <c r="BR179" s="193"/>
      <c r="BS179" s="193"/>
      <c r="BT179" s="193"/>
    </row>
    <row r="180" spans="64:72" x14ac:dyDescent="0.2">
      <c r="BL180" s="193"/>
      <c r="BM180" s="193"/>
      <c r="BN180" s="193"/>
      <c r="BO180" s="193"/>
      <c r="BP180" s="193"/>
      <c r="BQ180" s="193"/>
      <c r="BR180" s="193"/>
      <c r="BS180" s="193"/>
      <c r="BT180" s="193"/>
    </row>
    <row r="181" spans="64:72" x14ac:dyDescent="0.2">
      <c r="BL181" s="193"/>
      <c r="BM181" s="193"/>
      <c r="BN181" s="193"/>
      <c r="BO181" s="193"/>
      <c r="BP181" s="193"/>
      <c r="BQ181" s="193"/>
      <c r="BR181" s="193"/>
      <c r="BS181" s="193"/>
      <c r="BT181" s="193"/>
    </row>
    <row r="182" spans="64:72" x14ac:dyDescent="0.2">
      <c r="BL182" s="193"/>
      <c r="BM182" s="193"/>
      <c r="BN182" s="193"/>
      <c r="BO182" s="193"/>
      <c r="BP182" s="193"/>
      <c r="BQ182" s="193"/>
      <c r="BR182" s="193"/>
      <c r="BS182" s="193"/>
      <c r="BT182" s="193"/>
    </row>
    <row r="183" spans="64:72" x14ac:dyDescent="0.2">
      <c r="BL183" s="193"/>
      <c r="BM183" s="193"/>
      <c r="BN183" s="193"/>
      <c r="BO183" s="193"/>
      <c r="BP183" s="193"/>
      <c r="BQ183" s="193"/>
      <c r="BR183" s="193"/>
      <c r="BS183" s="193"/>
      <c r="BT183" s="193"/>
    </row>
    <row r="184" spans="64:72" x14ac:dyDescent="0.2">
      <c r="BL184" s="193"/>
      <c r="BM184" s="193"/>
      <c r="BN184" s="193"/>
      <c r="BO184" s="193"/>
      <c r="BP184" s="193"/>
      <c r="BQ184" s="193"/>
      <c r="BR184" s="193"/>
      <c r="BS184" s="193"/>
      <c r="BT184" s="193"/>
    </row>
    <row r="185" spans="64:72" x14ac:dyDescent="0.2">
      <c r="BL185" s="193"/>
      <c r="BM185" s="193"/>
      <c r="BN185" s="193"/>
      <c r="BO185" s="193"/>
      <c r="BP185" s="193"/>
      <c r="BQ185" s="193"/>
      <c r="BR185" s="193"/>
      <c r="BS185" s="193"/>
      <c r="BT185" s="193"/>
    </row>
    <row r="186" spans="64:72" x14ac:dyDescent="0.2">
      <c r="BL186" s="193"/>
      <c r="BM186" s="193"/>
      <c r="BN186" s="193"/>
      <c r="BO186" s="193"/>
      <c r="BP186" s="193"/>
      <c r="BQ186" s="193"/>
      <c r="BR186" s="193"/>
      <c r="BS186" s="193"/>
      <c r="BT186" s="193"/>
    </row>
    <row r="187" spans="64:72" x14ac:dyDescent="0.2">
      <c r="BL187" s="193"/>
      <c r="BM187" s="193"/>
      <c r="BN187" s="193"/>
      <c r="BO187" s="193"/>
      <c r="BP187" s="193"/>
      <c r="BQ187" s="193"/>
      <c r="BR187" s="193"/>
      <c r="BS187" s="193"/>
      <c r="BT187" s="193"/>
    </row>
    <row r="188" spans="64:72" x14ac:dyDescent="0.2">
      <c r="BL188" s="193"/>
      <c r="BM188" s="193"/>
      <c r="BN188" s="193"/>
      <c r="BO188" s="193"/>
      <c r="BP188" s="193"/>
      <c r="BQ188" s="193"/>
      <c r="BR188" s="193"/>
      <c r="BS188" s="193"/>
      <c r="BT188" s="193"/>
    </row>
    <row r="189" spans="64:72" x14ac:dyDescent="0.2">
      <c r="BL189" s="193"/>
      <c r="BM189" s="193"/>
      <c r="BN189" s="193"/>
      <c r="BO189" s="193"/>
      <c r="BP189" s="193"/>
      <c r="BQ189" s="193"/>
      <c r="BR189" s="193"/>
      <c r="BS189" s="193"/>
      <c r="BT189" s="193"/>
    </row>
    <row r="190" spans="64:72" x14ac:dyDescent="0.2">
      <c r="BL190" s="193"/>
      <c r="BM190" s="193"/>
      <c r="BN190" s="193"/>
      <c r="BO190" s="193"/>
      <c r="BP190" s="193"/>
      <c r="BQ190" s="193"/>
      <c r="BR190" s="193"/>
      <c r="BS190" s="193"/>
      <c r="BT190" s="193"/>
    </row>
    <row r="191" spans="64:72" x14ac:dyDescent="0.2">
      <c r="BL191" s="193"/>
      <c r="BM191" s="193"/>
      <c r="BN191" s="193"/>
      <c r="BO191" s="193"/>
      <c r="BP191" s="193"/>
      <c r="BQ191" s="193"/>
      <c r="BR191" s="193"/>
      <c r="BS191" s="193"/>
      <c r="BT191" s="193"/>
    </row>
    <row r="192" spans="64:72" x14ac:dyDescent="0.2">
      <c r="BL192" s="193"/>
      <c r="BM192" s="193"/>
      <c r="BN192" s="193"/>
      <c r="BO192" s="193"/>
      <c r="BP192" s="193"/>
      <c r="BQ192" s="193"/>
      <c r="BR192" s="193"/>
      <c r="BS192" s="193"/>
      <c r="BT192" s="193"/>
    </row>
    <row r="193" spans="64:72" x14ac:dyDescent="0.2">
      <c r="BL193" s="193"/>
      <c r="BM193" s="193"/>
      <c r="BN193" s="193"/>
      <c r="BO193" s="193"/>
      <c r="BP193" s="193"/>
      <c r="BQ193" s="193"/>
      <c r="BR193" s="193"/>
      <c r="BS193" s="193"/>
      <c r="BT193" s="193"/>
    </row>
    <row r="194" spans="64:72" x14ac:dyDescent="0.2">
      <c r="BL194" s="193"/>
      <c r="BM194" s="193"/>
      <c r="BN194" s="193"/>
      <c r="BO194" s="193"/>
      <c r="BP194" s="193"/>
      <c r="BQ194" s="193"/>
      <c r="BR194" s="193"/>
      <c r="BS194" s="193"/>
      <c r="BT194" s="193"/>
    </row>
    <row r="195" spans="64:72" x14ac:dyDescent="0.2">
      <c r="BL195" s="193"/>
      <c r="BM195" s="193"/>
      <c r="BN195" s="193"/>
      <c r="BO195" s="193"/>
      <c r="BP195" s="193"/>
      <c r="BQ195" s="193"/>
      <c r="BR195" s="193"/>
      <c r="BS195" s="193"/>
      <c r="BT195" s="193"/>
    </row>
    <row r="196" spans="64:72" x14ac:dyDescent="0.2">
      <c r="BL196" s="193"/>
      <c r="BM196" s="193"/>
      <c r="BN196" s="193"/>
      <c r="BO196" s="193"/>
      <c r="BP196" s="193"/>
      <c r="BQ196" s="193"/>
      <c r="BR196" s="193"/>
      <c r="BS196" s="193"/>
      <c r="BT196" s="193"/>
    </row>
    <row r="197" spans="64:72" x14ac:dyDescent="0.2">
      <c r="BL197" s="193"/>
      <c r="BM197" s="193"/>
      <c r="BN197" s="193"/>
      <c r="BO197" s="193"/>
      <c r="BP197" s="193"/>
      <c r="BQ197" s="193"/>
      <c r="BR197" s="193"/>
      <c r="BS197" s="193"/>
      <c r="BT197" s="193"/>
    </row>
    <row r="198" spans="64:72" x14ac:dyDescent="0.2">
      <c r="BL198" s="193"/>
      <c r="BM198" s="193"/>
      <c r="BN198" s="193"/>
      <c r="BO198" s="193"/>
      <c r="BP198" s="193"/>
      <c r="BQ198" s="193"/>
      <c r="BR198" s="193"/>
      <c r="BS198" s="193"/>
      <c r="BT198" s="193"/>
    </row>
    <row r="199" spans="64:72" x14ac:dyDescent="0.2">
      <c r="BL199" s="193"/>
      <c r="BM199" s="193"/>
      <c r="BN199" s="193"/>
      <c r="BO199" s="193"/>
      <c r="BP199" s="193"/>
      <c r="BQ199" s="193"/>
      <c r="BR199" s="193"/>
      <c r="BS199" s="193"/>
      <c r="BT199" s="193"/>
    </row>
    <row r="200" spans="64:72" x14ac:dyDescent="0.2">
      <c r="BL200" s="193"/>
      <c r="BM200" s="193"/>
      <c r="BN200" s="193"/>
      <c r="BO200" s="193"/>
      <c r="BP200" s="193"/>
      <c r="BQ200" s="193"/>
      <c r="BR200" s="193"/>
      <c r="BS200" s="193"/>
      <c r="BT200" s="193"/>
    </row>
    <row r="201" spans="64:72" x14ac:dyDescent="0.2">
      <c r="BL201" s="193"/>
      <c r="BM201" s="193"/>
      <c r="BN201" s="193"/>
      <c r="BO201" s="193"/>
      <c r="BP201" s="193"/>
      <c r="BQ201" s="193"/>
      <c r="BR201" s="193"/>
      <c r="BS201" s="193"/>
      <c r="BT201" s="193"/>
    </row>
    <row r="202" spans="64:72" x14ac:dyDescent="0.2">
      <c r="BL202" s="193"/>
      <c r="BM202" s="193"/>
      <c r="BN202" s="193"/>
      <c r="BO202" s="193"/>
      <c r="BP202" s="193"/>
      <c r="BQ202" s="193"/>
      <c r="BR202" s="193"/>
      <c r="BS202" s="193"/>
      <c r="BT202" s="193"/>
    </row>
    <row r="203" spans="64:72" x14ac:dyDescent="0.2">
      <c r="BL203" s="193"/>
      <c r="BM203" s="193"/>
      <c r="BN203" s="193"/>
      <c r="BO203" s="193"/>
      <c r="BP203" s="193"/>
      <c r="BQ203" s="193"/>
      <c r="BR203" s="193"/>
      <c r="BS203" s="193"/>
      <c r="BT203" s="193"/>
    </row>
    <row r="204" spans="64:72" x14ac:dyDescent="0.2">
      <c r="BL204" s="193"/>
      <c r="BM204" s="193"/>
      <c r="BN204" s="193"/>
      <c r="BO204" s="193"/>
      <c r="BP204" s="193"/>
      <c r="BQ204" s="193"/>
      <c r="BR204" s="193"/>
      <c r="BS204" s="193"/>
      <c r="BT204" s="193"/>
    </row>
    <row r="205" spans="64:72" x14ac:dyDescent="0.2">
      <c r="BL205" s="193"/>
      <c r="BM205" s="193"/>
      <c r="BN205" s="193"/>
      <c r="BO205" s="193"/>
      <c r="BP205" s="193"/>
      <c r="BQ205" s="193"/>
      <c r="BR205" s="193"/>
      <c r="BS205" s="193"/>
      <c r="BT205" s="193"/>
    </row>
    <row r="206" spans="64:72" x14ac:dyDescent="0.2">
      <c r="BL206" s="193"/>
      <c r="BM206" s="193"/>
      <c r="BN206" s="193"/>
      <c r="BO206" s="193"/>
      <c r="BP206" s="193"/>
      <c r="BQ206" s="193"/>
      <c r="BR206" s="193"/>
      <c r="BS206" s="193"/>
      <c r="BT206" s="193"/>
    </row>
    <row r="207" spans="64:72" x14ac:dyDescent="0.2">
      <c r="BL207" s="193"/>
      <c r="BM207" s="193"/>
      <c r="BN207" s="193"/>
      <c r="BO207" s="193"/>
      <c r="BP207" s="193"/>
      <c r="BQ207" s="193"/>
      <c r="BR207" s="193"/>
      <c r="BS207" s="193"/>
      <c r="BT207" s="193"/>
    </row>
    <row r="208" spans="64:72" x14ac:dyDescent="0.2">
      <c r="BL208" s="193"/>
      <c r="BM208" s="193"/>
      <c r="BN208" s="193"/>
      <c r="BO208" s="193"/>
      <c r="BP208" s="193"/>
      <c r="BQ208" s="193"/>
      <c r="BR208" s="193"/>
      <c r="BS208" s="193"/>
      <c r="BT208" s="193"/>
    </row>
    <row r="209" spans="64:72" x14ac:dyDescent="0.2">
      <c r="BL209" s="193"/>
      <c r="BM209" s="193"/>
      <c r="BN209" s="193"/>
      <c r="BO209" s="193"/>
      <c r="BP209" s="193"/>
      <c r="BQ209" s="193"/>
      <c r="BR209" s="193"/>
      <c r="BS209" s="193"/>
      <c r="BT209" s="193"/>
    </row>
    <row r="210" spans="64:72" x14ac:dyDescent="0.2">
      <c r="BL210" s="193"/>
      <c r="BM210" s="193"/>
      <c r="BN210" s="193"/>
      <c r="BO210" s="193"/>
      <c r="BP210" s="193"/>
      <c r="BQ210" s="193"/>
      <c r="BR210" s="193"/>
      <c r="BS210" s="193"/>
      <c r="BT210" s="193"/>
    </row>
    <row r="211" spans="64:72" x14ac:dyDescent="0.2">
      <c r="BL211" s="193"/>
      <c r="BM211" s="193"/>
      <c r="BN211" s="193"/>
      <c r="BO211" s="193"/>
      <c r="BP211" s="193"/>
      <c r="BQ211" s="193"/>
      <c r="BR211" s="193"/>
      <c r="BS211" s="193"/>
      <c r="BT211" s="193"/>
    </row>
    <row r="212" spans="64:72" x14ac:dyDescent="0.2">
      <c r="BL212" s="193"/>
      <c r="BM212" s="193"/>
      <c r="BN212" s="193"/>
      <c r="BO212" s="193"/>
      <c r="BP212" s="193"/>
      <c r="BQ212" s="193"/>
      <c r="BR212" s="193"/>
      <c r="BS212" s="193"/>
      <c r="BT212" s="193"/>
    </row>
    <row r="213" spans="64:72" x14ac:dyDescent="0.2">
      <c r="BL213" s="193"/>
      <c r="BM213" s="193"/>
      <c r="BN213" s="193"/>
      <c r="BO213" s="193"/>
      <c r="BP213" s="193"/>
      <c r="BQ213" s="193"/>
      <c r="BR213" s="193"/>
      <c r="BS213" s="193"/>
      <c r="BT213" s="193"/>
    </row>
    <row r="214" spans="64:72" x14ac:dyDescent="0.2">
      <c r="BL214" s="193"/>
      <c r="BM214" s="193"/>
      <c r="BN214" s="193"/>
      <c r="BO214" s="193"/>
      <c r="BP214" s="193"/>
      <c r="BQ214" s="193"/>
      <c r="BR214" s="193"/>
      <c r="BS214" s="193"/>
      <c r="BT214" s="193"/>
    </row>
    <row r="215" spans="64:72" x14ac:dyDescent="0.2">
      <c r="BL215" s="193"/>
      <c r="BM215" s="193"/>
      <c r="BN215" s="193"/>
      <c r="BO215" s="193"/>
      <c r="BP215" s="193"/>
      <c r="BQ215" s="193"/>
      <c r="BR215" s="193"/>
      <c r="BS215" s="193"/>
      <c r="BT215" s="193"/>
    </row>
    <row r="216" spans="64:72" x14ac:dyDescent="0.2">
      <c r="BL216" s="193"/>
      <c r="BM216" s="193"/>
      <c r="BN216" s="193"/>
      <c r="BO216" s="193"/>
      <c r="BP216" s="193"/>
      <c r="BQ216" s="193"/>
      <c r="BR216" s="193"/>
      <c r="BS216" s="193"/>
      <c r="BT216" s="193"/>
    </row>
    <row r="217" spans="64:72" x14ac:dyDescent="0.2">
      <c r="BL217" s="193"/>
      <c r="BM217" s="193"/>
      <c r="BN217" s="193"/>
      <c r="BO217" s="193"/>
      <c r="BP217" s="193"/>
      <c r="BQ217" s="193"/>
      <c r="BR217" s="193"/>
      <c r="BS217" s="193"/>
      <c r="BT217" s="193"/>
    </row>
    <row r="218" spans="64:72" x14ac:dyDescent="0.2">
      <c r="BL218" s="193"/>
      <c r="BM218" s="193"/>
      <c r="BN218" s="193"/>
      <c r="BO218" s="193"/>
      <c r="BP218" s="193"/>
      <c r="BQ218" s="193"/>
      <c r="BR218" s="193"/>
      <c r="BS218" s="193"/>
      <c r="BT218" s="193"/>
    </row>
    <row r="219" spans="64:72" x14ac:dyDescent="0.2">
      <c r="BL219" s="193"/>
      <c r="BM219" s="193"/>
      <c r="BN219" s="193"/>
      <c r="BO219" s="193"/>
      <c r="BP219" s="193"/>
      <c r="BQ219" s="193"/>
      <c r="BR219" s="193"/>
      <c r="BS219" s="193"/>
      <c r="BT219" s="193"/>
    </row>
    <row r="220" spans="64:72" x14ac:dyDescent="0.2">
      <c r="BL220" s="193"/>
      <c r="BM220" s="193"/>
      <c r="BN220" s="193"/>
      <c r="BO220" s="193"/>
      <c r="BP220" s="193"/>
      <c r="BQ220" s="193"/>
      <c r="BR220" s="193"/>
      <c r="BS220" s="193"/>
      <c r="BT220" s="193"/>
    </row>
    <row r="221" spans="64:72" x14ac:dyDescent="0.2">
      <c r="BL221" s="193"/>
      <c r="BM221" s="193"/>
      <c r="BN221" s="193"/>
      <c r="BO221" s="193"/>
      <c r="BP221" s="193"/>
      <c r="BQ221" s="193"/>
      <c r="BR221" s="193"/>
      <c r="BS221" s="193"/>
      <c r="BT221" s="193"/>
    </row>
    <row r="222" spans="64:72" x14ac:dyDescent="0.2">
      <c r="BL222" s="193"/>
      <c r="BM222" s="193"/>
      <c r="BN222" s="193"/>
      <c r="BO222" s="193"/>
      <c r="BP222" s="193"/>
      <c r="BQ222" s="193"/>
      <c r="BR222" s="193"/>
      <c r="BS222" s="193"/>
      <c r="BT222" s="193"/>
    </row>
    <row r="223" spans="64:72" x14ac:dyDescent="0.2">
      <c r="BL223" s="193"/>
      <c r="BM223" s="193"/>
      <c r="BN223" s="193"/>
      <c r="BO223" s="193"/>
      <c r="BP223" s="193"/>
      <c r="BQ223" s="193"/>
      <c r="BR223" s="193"/>
      <c r="BS223" s="193"/>
      <c r="BT223" s="193"/>
    </row>
    <row r="224" spans="64:72" x14ac:dyDescent="0.2">
      <c r="BL224" s="193"/>
      <c r="BM224" s="193"/>
      <c r="BN224" s="193"/>
      <c r="BO224" s="193"/>
      <c r="BP224" s="193"/>
      <c r="BQ224" s="193"/>
      <c r="BR224" s="193"/>
      <c r="BS224" s="193"/>
      <c r="BT224" s="193"/>
    </row>
    <row r="225" spans="64:72" x14ac:dyDescent="0.2">
      <c r="BL225" s="193"/>
      <c r="BM225" s="193"/>
      <c r="BN225" s="193"/>
      <c r="BO225" s="193"/>
      <c r="BP225" s="193"/>
      <c r="BQ225" s="193"/>
      <c r="BR225" s="193"/>
      <c r="BS225" s="193"/>
      <c r="BT225" s="193"/>
    </row>
    <row r="226" spans="64:72" x14ac:dyDescent="0.2">
      <c r="BL226" s="193"/>
      <c r="BM226" s="193"/>
      <c r="BN226" s="193"/>
      <c r="BO226" s="193"/>
      <c r="BP226" s="193"/>
      <c r="BQ226" s="193"/>
      <c r="BR226" s="193"/>
      <c r="BS226" s="193"/>
      <c r="BT226" s="193"/>
    </row>
    <row r="227" spans="64:72" x14ac:dyDescent="0.2">
      <c r="BL227" s="193"/>
      <c r="BM227" s="193"/>
      <c r="BN227" s="193"/>
      <c r="BO227" s="193"/>
      <c r="BP227" s="193"/>
      <c r="BQ227" s="193"/>
      <c r="BR227" s="193"/>
      <c r="BS227" s="193"/>
      <c r="BT227" s="193"/>
    </row>
    <row r="228" spans="64:72" x14ac:dyDescent="0.2">
      <c r="BL228" s="193"/>
      <c r="BM228" s="193"/>
      <c r="BN228" s="193"/>
      <c r="BO228" s="193"/>
      <c r="BP228" s="193"/>
      <c r="BQ228" s="193"/>
      <c r="BR228" s="193"/>
      <c r="BS228" s="193"/>
      <c r="BT228" s="193"/>
    </row>
    <row r="229" spans="64:72" x14ac:dyDescent="0.2">
      <c r="BL229" s="193"/>
      <c r="BM229" s="193"/>
      <c r="BN229" s="193"/>
      <c r="BO229" s="193"/>
      <c r="BP229" s="193"/>
      <c r="BQ229" s="193"/>
      <c r="BR229" s="193"/>
      <c r="BS229" s="193"/>
      <c r="BT229" s="193"/>
    </row>
    <row r="230" spans="64:72" x14ac:dyDescent="0.2">
      <c r="BL230" s="193"/>
      <c r="BM230" s="193"/>
      <c r="BN230" s="193"/>
      <c r="BO230" s="193"/>
      <c r="BP230" s="193"/>
      <c r="BQ230" s="193"/>
      <c r="BR230" s="193"/>
      <c r="BS230" s="193"/>
      <c r="BT230" s="193"/>
    </row>
    <row r="231" spans="64:72" x14ac:dyDescent="0.2">
      <c r="BL231" s="193"/>
      <c r="BM231" s="193"/>
      <c r="BN231" s="193"/>
      <c r="BO231" s="193"/>
      <c r="BP231" s="193"/>
      <c r="BQ231" s="193"/>
      <c r="BR231" s="193"/>
      <c r="BS231" s="193"/>
      <c r="BT231" s="193"/>
    </row>
    <row r="232" spans="64:72" x14ac:dyDescent="0.2">
      <c r="BL232" s="193"/>
      <c r="BM232" s="193"/>
      <c r="BN232" s="193"/>
      <c r="BO232" s="193"/>
      <c r="BP232" s="193"/>
      <c r="BQ232" s="193"/>
      <c r="BR232" s="193"/>
      <c r="BS232" s="193"/>
      <c r="BT232" s="193"/>
    </row>
    <row r="233" spans="64:72" x14ac:dyDescent="0.2">
      <c r="BL233" s="193"/>
      <c r="BM233" s="193"/>
      <c r="BN233" s="193"/>
      <c r="BO233" s="193"/>
      <c r="BP233" s="193"/>
      <c r="BQ233" s="193"/>
      <c r="BR233" s="193"/>
      <c r="BS233" s="193"/>
      <c r="BT233" s="193"/>
    </row>
    <row r="234" spans="64:72" x14ac:dyDescent="0.2">
      <c r="BL234" s="193"/>
      <c r="BM234" s="193"/>
      <c r="BN234" s="193"/>
      <c r="BO234" s="193"/>
      <c r="BP234" s="193"/>
      <c r="BQ234" s="193"/>
      <c r="BR234" s="193"/>
      <c r="BS234" s="193"/>
      <c r="BT234" s="193"/>
    </row>
    <row r="235" spans="64:72" x14ac:dyDescent="0.2">
      <c r="BL235" s="193"/>
      <c r="BM235" s="193"/>
      <c r="BN235" s="193"/>
      <c r="BO235" s="193"/>
      <c r="BP235" s="193"/>
      <c r="BQ235" s="193"/>
      <c r="BR235" s="193"/>
      <c r="BS235" s="193"/>
      <c r="BT235" s="193"/>
    </row>
    <row r="236" spans="64:72" x14ac:dyDescent="0.2">
      <c r="BL236" s="193"/>
      <c r="BM236" s="193"/>
      <c r="BN236" s="193"/>
      <c r="BO236" s="193"/>
      <c r="BP236" s="193"/>
      <c r="BQ236" s="193"/>
      <c r="BR236" s="193"/>
      <c r="BS236" s="193"/>
      <c r="BT236" s="193"/>
    </row>
    <row r="237" spans="64:72" x14ac:dyDescent="0.2">
      <c r="BL237" s="193"/>
      <c r="BM237" s="193"/>
      <c r="BN237" s="193"/>
      <c r="BO237" s="193"/>
      <c r="BP237" s="193"/>
      <c r="BQ237" s="193"/>
      <c r="BR237" s="193"/>
      <c r="BS237" s="193"/>
      <c r="BT237" s="193"/>
    </row>
    <row r="238" spans="64:72" x14ac:dyDescent="0.2">
      <c r="BL238" s="193"/>
      <c r="BM238" s="193"/>
      <c r="BN238" s="193"/>
      <c r="BO238" s="193"/>
      <c r="BP238" s="193"/>
      <c r="BQ238" s="193"/>
      <c r="BR238" s="193"/>
      <c r="BS238" s="193"/>
      <c r="BT238" s="193"/>
    </row>
    <row r="239" spans="64:72" x14ac:dyDescent="0.2">
      <c r="BL239" s="193"/>
      <c r="BM239" s="193"/>
      <c r="BN239" s="193"/>
      <c r="BO239" s="193"/>
      <c r="BP239" s="193"/>
      <c r="BQ239" s="193"/>
      <c r="BR239" s="193"/>
      <c r="BS239" s="193"/>
      <c r="BT239" s="193"/>
    </row>
    <row r="240" spans="64:72" x14ac:dyDescent="0.2">
      <c r="BL240" s="193"/>
      <c r="BM240" s="193"/>
      <c r="BN240" s="193"/>
      <c r="BO240" s="193"/>
      <c r="BP240" s="193"/>
      <c r="BQ240" s="193"/>
      <c r="BR240" s="193"/>
      <c r="BS240" s="193"/>
      <c r="BT240" s="193"/>
    </row>
    <row r="241" spans="64:72" x14ac:dyDescent="0.2">
      <c r="BL241" s="193"/>
      <c r="BM241" s="193"/>
      <c r="BN241" s="193"/>
      <c r="BO241" s="193"/>
      <c r="BP241" s="193"/>
      <c r="BQ241" s="193"/>
      <c r="BR241" s="193"/>
      <c r="BS241" s="193"/>
      <c r="BT241" s="193"/>
    </row>
    <row r="242" spans="64:72" x14ac:dyDescent="0.2">
      <c r="BL242" s="193"/>
      <c r="BM242" s="193"/>
      <c r="BN242" s="193"/>
      <c r="BO242" s="193"/>
      <c r="BP242" s="193"/>
      <c r="BQ242" s="193"/>
      <c r="BR242" s="193"/>
      <c r="BS242" s="193"/>
      <c r="BT242" s="193"/>
    </row>
    <row r="243" spans="64:72" x14ac:dyDescent="0.2">
      <c r="BL243" s="193"/>
      <c r="BM243" s="193"/>
      <c r="BN243" s="193"/>
      <c r="BO243" s="193"/>
      <c r="BP243" s="193"/>
      <c r="BQ243" s="193"/>
      <c r="BR243" s="193"/>
      <c r="BS243" s="193"/>
      <c r="BT243" s="193"/>
    </row>
    <row r="244" spans="64:72" x14ac:dyDescent="0.2">
      <c r="BL244" s="193"/>
      <c r="BM244" s="193"/>
      <c r="BN244" s="193"/>
      <c r="BO244" s="193"/>
      <c r="BP244" s="193"/>
      <c r="BQ244" s="193"/>
      <c r="BR244" s="193"/>
      <c r="BS244" s="193"/>
      <c r="BT244" s="193"/>
    </row>
    <row r="245" spans="64:72" x14ac:dyDescent="0.2">
      <c r="BL245" s="193"/>
      <c r="BM245" s="193"/>
      <c r="BN245" s="193"/>
      <c r="BO245" s="193"/>
      <c r="BP245" s="193"/>
      <c r="BQ245" s="193"/>
      <c r="BR245" s="193"/>
      <c r="BS245" s="193"/>
      <c r="BT245" s="193"/>
    </row>
    <row r="246" spans="64:72" x14ac:dyDescent="0.2">
      <c r="BL246" s="193"/>
      <c r="BM246" s="193"/>
      <c r="BN246" s="193"/>
      <c r="BO246" s="193"/>
      <c r="BP246" s="193"/>
      <c r="BQ246" s="193"/>
      <c r="BR246" s="193"/>
      <c r="BS246" s="193"/>
      <c r="BT246" s="193"/>
    </row>
    <row r="247" spans="64:72" x14ac:dyDescent="0.2">
      <c r="BL247" s="193"/>
      <c r="BM247" s="193"/>
      <c r="BN247" s="193"/>
      <c r="BO247" s="193"/>
      <c r="BP247" s="193"/>
      <c r="BQ247" s="193"/>
      <c r="BR247" s="193"/>
      <c r="BS247" s="193"/>
      <c r="BT247" s="193"/>
    </row>
    <row r="248" spans="64:72" x14ac:dyDescent="0.2">
      <c r="BL248" s="193"/>
      <c r="BM248" s="193"/>
      <c r="BN248" s="193"/>
      <c r="BO248" s="193"/>
      <c r="BP248" s="193"/>
      <c r="BQ248" s="193"/>
      <c r="BR248" s="193"/>
      <c r="BS248" s="193"/>
      <c r="BT248" s="193"/>
    </row>
    <row r="249" spans="64:72" x14ac:dyDescent="0.2">
      <c r="BL249" s="193"/>
      <c r="BM249" s="193"/>
      <c r="BN249" s="193"/>
      <c r="BO249" s="193"/>
      <c r="BP249" s="193"/>
      <c r="BQ249" s="193"/>
      <c r="BR249" s="193"/>
      <c r="BS249" s="193"/>
      <c r="BT249" s="193"/>
    </row>
    <row r="250" spans="64:72" x14ac:dyDescent="0.2">
      <c r="BL250" s="193"/>
      <c r="BM250" s="193"/>
      <c r="BN250" s="193"/>
      <c r="BO250" s="193"/>
      <c r="BP250" s="193"/>
      <c r="BQ250" s="193"/>
      <c r="BR250" s="193"/>
      <c r="BS250" s="193"/>
      <c r="BT250" s="193"/>
    </row>
    <row r="251" spans="64:72" x14ac:dyDescent="0.2">
      <c r="BL251" s="193"/>
      <c r="BM251" s="193"/>
      <c r="BN251" s="193"/>
      <c r="BO251" s="193"/>
      <c r="BP251" s="193"/>
      <c r="BQ251" s="193"/>
      <c r="BR251" s="193"/>
      <c r="BS251" s="193"/>
      <c r="BT251" s="193"/>
    </row>
    <row r="252" spans="64:72" x14ac:dyDescent="0.2">
      <c r="BL252" s="193"/>
      <c r="BM252" s="193"/>
      <c r="BN252" s="193"/>
      <c r="BO252" s="193"/>
      <c r="BP252" s="193"/>
      <c r="BQ252" s="193"/>
      <c r="BR252" s="193"/>
      <c r="BS252" s="193"/>
      <c r="BT252" s="193"/>
    </row>
    <row r="253" spans="64:72" x14ac:dyDescent="0.2">
      <c r="BL253" s="193"/>
      <c r="BM253" s="193"/>
      <c r="BN253" s="193"/>
      <c r="BO253" s="193"/>
      <c r="BP253" s="193"/>
      <c r="BQ253" s="193"/>
      <c r="BR253" s="193"/>
      <c r="BS253" s="193"/>
      <c r="BT253" s="193"/>
    </row>
    <row r="254" spans="64:72" x14ac:dyDescent="0.2">
      <c r="BL254" s="193"/>
      <c r="BM254" s="193"/>
      <c r="BN254" s="193"/>
      <c r="BO254" s="193"/>
      <c r="BP254" s="193"/>
      <c r="BQ254" s="193"/>
      <c r="BR254" s="193"/>
      <c r="BS254" s="193"/>
      <c r="BT254" s="193"/>
    </row>
    <row r="255" spans="64:72" x14ac:dyDescent="0.2">
      <c r="BL255" s="193"/>
      <c r="BM255" s="193"/>
      <c r="BN255" s="193"/>
      <c r="BO255" s="193"/>
      <c r="BP255" s="193"/>
      <c r="BQ255" s="193"/>
      <c r="BR255" s="193"/>
      <c r="BS255" s="193"/>
      <c r="BT255" s="193"/>
    </row>
    <row r="256" spans="64:72" x14ac:dyDescent="0.2">
      <c r="BL256" s="193"/>
      <c r="BM256" s="193"/>
      <c r="BN256" s="193"/>
      <c r="BO256" s="193"/>
      <c r="BP256" s="193"/>
      <c r="BQ256" s="193"/>
      <c r="BR256" s="193"/>
      <c r="BS256" s="193"/>
      <c r="BT256" s="193"/>
    </row>
    <row r="257" spans="64:72" x14ac:dyDescent="0.2">
      <c r="BL257" s="193"/>
      <c r="BM257" s="193"/>
      <c r="BN257" s="193"/>
      <c r="BO257" s="193"/>
      <c r="BP257" s="193"/>
      <c r="BQ257" s="193"/>
      <c r="BR257" s="193"/>
      <c r="BS257" s="193"/>
      <c r="BT257" s="193"/>
    </row>
    <row r="258" spans="64:72" x14ac:dyDescent="0.2">
      <c r="BL258" s="193"/>
      <c r="BM258" s="193"/>
      <c r="BN258" s="193"/>
      <c r="BO258" s="193"/>
      <c r="BP258" s="193"/>
      <c r="BQ258" s="193"/>
      <c r="BR258" s="193"/>
      <c r="BS258" s="193"/>
      <c r="BT258" s="193"/>
    </row>
    <row r="259" spans="64:72" x14ac:dyDescent="0.2">
      <c r="BL259" s="193"/>
      <c r="BM259" s="193"/>
      <c r="BN259" s="193"/>
      <c r="BO259" s="193"/>
      <c r="BP259" s="193"/>
      <c r="BQ259" s="193"/>
      <c r="BR259" s="193"/>
      <c r="BS259" s="193"/>
      <c r="BT259" s="193"/>
    </row>
    <row r="260" spans="64:72" x14ac:dyDescent="0.2">
      <c r="BL260" s="193"/>
      <c r="BM260" s="193"/>
      <c r="BN260" s="193"/>
      <c r="BO260" s="193"/>
      <c r="BP260" s="193"/>
      <c r="BQ260" s="193"/>
      <c r="BR260" s="193"/>
      <c r="BS260" s="193"/>
      <c r="BT260" s="193"/>
    </row>
    <row r="261" spans="64:72" x14ac:dyDescent="0.2">
      <c r="BL261" s="193"/>
      <c r="BM261" s="193"/>
      <c r="BN261" s="193"/>
      <c r="BO261" s="193"/>
      <c r="BP261" s="193"/>
      <c r="BQ261" s="193"/>
      <c r="BR261" s="193"/>
      <c r="BS261" s="193"/>
      <c r="BT261" s="193"/>
    </row>
    <row r="262" spans="64:72" x14ac:dyDescent="0.2">
      <c r="BL262" s="193"/>
      <c r="BM262" s="193"/>
      <c r="BN262" s="193"/>
      <c r="BO262" s="193"/>
      <c r="BP262" s="193"/>
      <c r="BQ262" s="193"/>
      <c r="BR262" s="193"/>
      <c r="BS262" s="193"/>
      <c r="BT262" s="193"/>
    </row>
    <row r="263" spans="64:72" x14ac:dyDescent="0.2">
      <c r="BL263" s="193"/>
      <c r="BM263" s="193"/>
      <c r="BN263" s="193"/>
      <c r="BO263" s="193"/>
      <c r="BP263" s="193"/>
      <c r="BQ263" s="193"/>
      <c r="BR263" s="193"/>
      <c r="BS263" s="193"/>
      <c r="BT263" s="193"/>
    </row>
    <row r="264" spans="64:72" x14ac:dyDescent="0.2">
      <c r="BL264" s="193"/>
      <c r="BM264" s="193"/>
      <c r="BN264" s="193"/>
      <c r="BO264" s="193"/>
      <c r="BP264" s="193"/>
      <c r="BQ264" s="193"/>
      <c r="BR264" s="193"/>
      <c r="BS264" s="193"/>
      <c r="BT264" s="193"/>
    </row>
    <row r="265" spans="64:72" x14ac:dyDescent="0.2">
      <c r="BL265" s="193"/>
      <c r="BM265" s="193"/>
      <c r="BN265" s="193"/>
      <c r="BO265" s="193"/>
      <c r="BP265" s="193"/>
      <c r="BQ265" s="193"/>
      <c r="BR265" s="193"/>
      <c r="BS265" s="193"/>
      <c r="BT265" s="193"/>
    </row>
    <row r="266" spans="64:72" x14ac:dyDescent="0.2">
      <c r="BL266" s="193"/>
      <c r="BM266" s="193"/>
      <c r="BN266" s="193"/>
      <c r="BO266" s="193"/>
      <c r="BP266" s="193"/>
      <c r="BQ266" s="193"/>
      <c r="BR266" s="193"/>
      <c r="BS266" s="193"/>
      <c r="BT266" s="193"/>
    </row>
    <row r="267" spans="64:72" x14ac:dyDescent="0.2">
      <c r="BL267" s="193"/>
      <c r="BM267" s="193"/>
      <c r="BN267" s="193"/>
      <c r="BO267" s="193"/>
      <c r="BP267" s="193"/>
      <c r="BQ267" s="193"/>
      <c r="BR267" s="193"/>
      <c r="BS267" s="193"/>
      <c r="BT267" s="193"/>
    </row>
    <row r="268" spans="64:72" x14ac:dyDescent="0.2">
      <c r="BL268" s="193"/>
      <c r="BM268" s="193"/>
      <c r="BN268" s="193"/>
      <c r="BO268" s="193"/>
      <c r="BP268" s="193"/>
      <c r="BQ268" s="193"/>
      <c r="BR268" s="193"/>
      <c r="BS268" s="193"/>
      <c r="BT268" s="193"/>
    </row>
    <row r="269" spans="64:72" x14ac:dyDescent="0.2">
      <c r="BL269" s="193"/>
      <c r="BM269" s="193"/>
      <c r="BN269" s="193"/>
      <c r="BO269" s="193"/>
      <c r="BP269" s="193"/>
      <c r="BQ269" s="193"/>
      <c r="BR269" s="193"/>
      <c r="BS269" s="193"/>
      <c r="BT269" s="193"/>
    </row>
    <row r="270" spans="64:72" x14ac:dyDescent="0.2">
      <c r="BL270" s="193"/>
      <c r="BM270" s="193"/>
      <c r="BN270" s="193"/>
      <c r="BO270" s="193"/>
      <c r="BP270" s="193"/>
      <c r="BQ270" s="193"/>
      <c r="BR270" s="193"/>
      <c r="BS270" s="193"/>
      <c r="BT270" s="193"/>
    </row>
    <row r="271" spans="64:72" x14ac:dyDescent="0.2">
      <c r="BL271" s="193"/>
      <c r="BM271" s="193"/>
      <c r="BN271" s="193"/>
      <c r="BO271" s="193"/>
      <c r="BP271" s="193"/>
      <c r="BQ271" s="193"/>
      <c r="BR271" s="193"/>
      <c r="BS271" s="193"/>
      <c r="BT271" s="193"/>
    </row>
    <row r="272" spans="64:72" x14ac:dyDescent="0.2">
      <c r="BL272" s="193"/>
      <c r="BM272" s="193"/>
      <c r="BN272" s="193"/>
      <c r="BO272" s="193"/>
      <c r="BP272" s="193"/>
      <c r="BQ272" s="193"/>
      <c r="BR272" s="193"/>
      <c r="BS272" s="193"/>
      <c r="BT272" s="193"/>
    </row>
    <row r="273" spans="64:72" x14ac:dyDescent="0.2">
      <c r="BL273" s="193"/>
      <c r="BM273" s="193"/>
      <c r="BN273" s="193"/>
      <c r="BO273" s="193"/>
      <c r="BP273" s="193"/>
      <c r="BQ273" s="193"/>
      <c r="BR273" s="193"/>
      <c r="BS273" s="193"/>
      <c r="BT273" s="193"/>
    </row>
    <row r="274" spans="64:72" x14ac:dyDescent="0.2">
      <c r="BL274" s="193"/>
      <c r="BM274" s="193"/>
      <c r="BN274" s="193"/>
      <c r="BO274" s="193"/>
      <c r="BP274" s="193"/>
      <c r="BQ274" s="193"/>
      <c r="BR274" s="193"/>
      <c r="BS274" s="193"/>
      <c r="BT274" s="193"/>
    </row>
    <row r="275" spans="64:72" x14ac:dyDescent="0.2">
      <c r="BL275" s="193"/>
      <c r="BM275" s="193"/>
      <c r="BN275" s="193"/>
      <c r="BO275" s="193"/>
      <c r="BP275" s="193"/>
      <c r="BQ275" s="193"/>
      <c r="BR275" s="193"/>
      <c r="BS275" s="193"/>
      <c r="BT275" s="193"/>
    </row>
    <row r="276" spans="64:72" x14ac:dyDescent="0.2">
      <c r="BL276" s="193"/>
      <c r="BM276" s="193"/>
      <c r="BN276" s="193"/>
      <c r="BO276" s="193"/>
      <c r="BP276" s="193"/>
      <c r="BQ276" s="193"/>
      <c r="BR276" s="193"/>
      <c r="BS276" s="193"/>
      <c r="BT276" s="193"/>
    </row>
    <row r="277" spans="64:72" x14ac:dyDescent="0.2">
      <c r="BL277" s="193"/>
      <c r="BM277" s="193"/>
      <c r="BN277" s="193"/>
      <c r="BO277" s="193"/>
      <c r="BP277" s="193"/>
      <c r="BQ277" s="193"/>
      <c r="BR277" s="193"/>
      <c r="BS277" s="193"/>
      <c r="BT277" s="193"/>
    </row>
    <row r="278" spans="64:72" x14ac:dyDescent="0.2">
      <c r="BL278" s="193"/>
      <c r="BM278" s="193"/>
      <c r="BN278" s="193"/>
      <c r="BO278" s="193"/>
      <c r="BP278" s="193"/>
      <c r="BQ278" s="193"/>
      <c r="BR278" s="193"/>
      <c r="BS278" s="193"/>
      <c r="BT278" s="193"/>
    </row>
    <row r="279" spans="64:72" x14ac:dyDescent="0.2">
      <c r="BL279" s="193"/>
      <c r="BM279" s="193"/>
      <c r="BN279" s="193"/>
      <c r="BO279" s="193"/>
      <c r="BP279" s="193"/>
      <c r="BQ279" s="193"/>
      <c r="BR279" s="193"/>
      <c r="BS279" s="193"/>
      <c r="BT279" s="193"/>
    </row>
    <row r="280" spans="64:72" x14ac:dyDescent="0.2">
      <c r="BL280" s="193"/>
      <c r="BM280" s="193"/>
      <c r="BN280" s="193"/>
      <c r="BO280" s="193"/>
      <c r="BP280" s="193"/>
      <c r="BQ280" s="193"/>
      <c r="BR280" s="193"/>
      <c r="BS280" s="193"/>
      <c r="BT280" s="193"/>
    </row>
    <row r="281" spans="64:72" x14ac:dyDescent="0.2">
      <c r="BL281" s="193"/>
      <c r="BM281" s="193"/>
      <c r="BN281" s="193"/>
      <c r="BO281" s="193"/>
      <c r="BP281" s="193"/>
      <c r="BQ281" s="193"/>
      <c r="BR281" s="193"/>
      <c r="BS281" s="193"/>
      <c r="BT281" s="193"/>
    </row>
    <row r="282" spans="64:72" x14ac:dyDescent="0.2">
      <c r="BL282" s="193"/>
      <c r="BM282" s="193"/>
      <c r="BN282" s="193"/>
      <c r="BO282" s="193"/>
      <c r="BP282" s="193"/>
      <c r="BQ282" s="193"/>
      <c r="BR282" s="193"/>
      <c r="BS282" s="193"/>
      <c r="BT282" s="193"/>
    </row>
    <row r="283" spans="64:72" x14ac:dyDescent="0.2">
      <c r="BL283" s="193"/>
      <c r="BM283" s="193"/>
      <c r="BN283" s="193"/>
      <c r="BO283" s="193"/>
      <c r="BP283" s="193"/>
      <c r="BQ283" s="193"/>
      <c r="BR283" s="193"/>
      <c r="BS283" s="193"/>
      <c r="BT283" s="193"/>
    </row>
    <row r="284" spans="64:72" x14ac:dyDescent="0.2">
      <c r="BL284" s="193"/>
      <c r="BM284" s="193"/>
      <c r="BN284" s="193"/>
      <c r="BO284" s="193"/>
      <c r="BP284" s="193"/>
      <c r="BQ284" s="193"/>
      <c r="BR284" s="193"/>
      <c r="BS284" s="193"/>
      <c r="BT284" s="193"/>
    </row>
    <row r="285" spans="64:72" x14ac:dyDescent="0.2">
      <c r="BL285" s="193"/>
      <c r="BM285" s="193"/>
      <c r="BN285" s="193"/>
      <c r="BO285" s="193"/>
      <c r="BP285" s="193"/>
      <c r="BQ285" s="193"/>
      <c r="BR285" s="193"/>
      <c r="BS285" s="193"/>
      <c r="BT285" s="193"/>
    </row>
    <row r="286" spans="64:72" x14ac:dyDescent="0.2">
      <c r="BL286" s="193"/>
      <c r="BM286" s="193"/>
      <c r="BN286" s="193"/>
      <c r="BO286" s="193"/>
      <c r="BP286" s="193"/>
      <c r="BQ286" s="193"/>
      <c r="BR286" s="193"/>
      <c r="BS286" s="193"/>
      <c r="BT286" s="193"/>
    </row>
    <row r="287" spans="64:72" x14ac:dyDescent="0.2">
      <c r="BL287" s="193"/>
      <c r="BM287" s="193"/>
      <c r="BN287" s="193"/>
      <c r="BO287" s="193"/>
      <c r="BP287" s="193"/>
      <c r="BQ287" s="193"/>
      <c r="BR287" s="193"/>
      <c r="BS287" s="193"/>
      <c r="BT287" s="193"/>
    </row>
    <row r="288" spans="64:72" x14ac:dyDescent="0.2">
      <c r="BL288" s="193"/>
      <c r="BM288" s="193"/>
      <c r="BN288" s="193"/>
      <c r="BO288" s="193"/>
      <c r="BP288" s="193"/>
      <c r="BQ288" s="193"/>
      <c r="BR288" s="193"/>
      <c r="BS288" s="193"/>
      <c r="BT288" s="193"/>
    </row>
    <row r="289" spans="64:72" x14ac:dyDescent="0.2">
      <c r="BL289" s="193"/>
      <c r="BM289" s="193"/>
      <c r="BN289" s="193"/>
      <c r="BO289" s="193"/>
      <c r="BP289" s="193"/>
      <c r="BQ289" s="193"/>
      <c r="BR289" s="193"/>
      <c r="BS289" s="193"/>
      <c r="BT289" s="193"/>
    </row>
    <row r="290" spans="64:72" x14ac:dyDescent="0.2">
      <c r="BL290" s="193"/>
      <c r="BM290" s="193"/>
      <c r="BN290" s="193"/>
      <c r="BO290" s="193"/>
      <c r="BP290" s="193"/>
      <c r="BQ290" s="193"/>
      <c r="BR290" s="193"/>
      <c r="BS290" s="193"/>
      <c r="BT290" s="193"/>
    </row>
    <row r="291" spans="64:72" x14ac:dyDescent="0.2">
      <c r="BL291" s="193"/>
      <c r="BM291" s="193"/>
      <c r="BN291" s="193"/>
      <c r="BO291" s="193"/>
      <c r="BP291" s="193"/>
      <c r="BQ291" s="193"/>
      <c r="BR291" s="193"/>
      <c r="BS291" s="193"/>
      <c r="BT291" s="193"/>
    </row>
    <row r="292" spans="64:72" x14ac:dyDescent="0.2">
      <c r="BL292" s="193"/>
      <c r="BM292" s="193"/>
      <c r="BN292" s="193"/>
      <c r="BO292" s="193"/>
      <c r="BP292" s="193"/>
      <c r="BQ292" s="193"/>
      <c r="BR292" s="193"/>
      <c r="BS292" s="193"/>
      <c r="BT292" s="193"/>
    </row>
    <row r="293" spans="64:72" x14ac:dyDescent="0.2">
      <c r="BL293" s="193"/>
      <c r="BM293" s="193"/>
      <c r="BN293" s="193"/>
      <c r="BO293" s="193"/>
      <c r="BP293" s="193"/>
      <c r="BQ293" s="193"/>
      <c r="BR293" s="193"/>
      <c r="BS293" s="193"/>
      <c r="BT293" s="193"/>
    </row>
    <row r="294" spans="64:72" x14ac:dyDescent="0.2">
      <c r="BL294" s="193"/>
      <c r="BM294" s="193"/>
      <c r="BN294" s="193"/>
      <c r="BO294" s="193"/>
      <c r="BP294" s="193"/>
      <c r="BQ294" s="193"/>
      <c r="BR294" s="193"/>
      <c r="BS294" s="193"/>
      <c r="BT294" s="193"/>
    </row>
    <row r="295" spans="64:72" x14ac:dyDescent="0.2">
      <c r="BL295" s="193"/>
      <c r="BM295" s="193"/>
      <c r="BN295" s="193"/>
      <c r="BO295" s="193"/>
      <c r="BP295" s="193"/>
      <c r="BQ295" s="193"/>
      <c r="BR295" s="193"/>
      <c r="BS295" s="193"/>
      <c r="BT295" s="193"/>
    </row>
    <row r="296" spans="64:72" x14ac:dyDescent="0.2">
      <c r="BL296" s="193"/>
      <c r="BM296" s="193"/>
      <c r="BN296" s="193"/>
      <c r="BO296" s="193"/>
      <c r="BP296" s="193"/>
      <c r="BQ296" s="193"/>
      <c r="BR296" s="193"/>
      <c r="BS296" s="193"/>
      <c r="BT296" s="193"/>
    </row>
    <row r="297" spans="64:72" x14ac:dyDescent="0.2">
      <c r="BL297" s="193"/>
      <c r="BM297" s="193"/>
      <c r="BN297" s="193"/>
      <c r="BO297" s="193"/>
      <c r="BP297" s="193"/>
      <c r="BQ297" s="193"/>
      <c r="BR297" s="193"/>
      <c r="BS297" s="193"/>
      <c r="BT297" s="193"/>
    </row>
    <row r="298" spans="64:72" x14ac:dyDescent="0.2">
      <c r="BL298" s="193"/>
      <c r="BM298" s="193"/>
      <c r="BN298" s="193"/>
      <c r="BO298" s="193"/>
      <c r="BP298" s="193"/>
      <c r="BQ298" s="193"/>
      <c r="BR298" s="193"/>
      <c r="BS298" s="193"/>
      <c r="BT298" s="193"/>
    </row>
    <row r="299" spans="64:72" x14ac:dyDescent="0.2">
      <c r="BL299" s="193"/>
      <c r="BM299" s="193"/>
      <c r="BN299" s="193"/>
      <c r="BO299" s="193"/>
      <c r="BP299" s="193"/>
      <c r="BQ299" s="193"/>
      <c r="BR299" s="193"/>
      <c r="BS299" s="193"/>
      <c r="BT299" s="193"/>
    </row>
    <row r="300" spans="64:72" x14ac:dyDescent="0.2">
      <c r="BL300" s="193"/>
      <c r="BM300" s="193"/>
      <c r="BN300" s="193"/>
      <c r="BO300" s="193"/>
      <c r="BP300" s="193"/>
      <c r="BQ300" s="193"/>
      <c r="BR300" s="193"/>
      <c r="BS300" s="193"/>
      <c r="BT300" s="193"/>
    </row>
    <row r="301" spans="64:72" x14ac:dyDescent="0.2">
      <c r="BL301" s="193"/>
      <c r="BM301" s="193"/>
      <c r="BN301" s="193"/>
      <c r="BO301" s="193"/>
      <c r="BP301" s="193"/>
      <c r="BQ301" s="193"/>
      <c r="BR301" s="193"/>
      <c r="BS301" s="193"/>
      <c r="BT301" s="193"/>
    </row>
    <row r="302" spans="64:72" x14ac:dyDescent="0.2">
      <c r="BL302" s="193"/>
      <c r="BM302" s="193"/>
      <c r="BN302" s="193"/>
      <c r="BO302" s="193"/>
      <c r="BP302" s="193"/>
      <c r="BQ302" s="193"/>
      <c r="BR302" s="193"/>
      <c r="BS302" s="193"/>
      <c r="BT302" s="193"/>
    </row>
    <row r="303" spans="64:72" x14ac:dyDescent="0.2">
      <c r="BL303" s="193"/>
      <c r="BM303" s="193"/>
      <c r="BN303" s="193"/>
      <c r="BO303" s="193"/>
      <c r="BP303" s="193"/>
      <c r="BQ303" s="193"/>
      <c r="BR303" s="193"/>
      <c r="BS303" s="193"/>
      <c r="BT303" s="193"/>
    </row>
    <row r="304" spans="64:72" x14ac:dyDescent="0.2">
      <c r="BL304" s="193"/>
      <c r="BM304" s="193"/>
      <c r="BN304" s="193"/>
      <c r="BO304" s="193"/>
      <c r="BP304" s="193"/>
      <c r="BQ304" s="193"/>
      <c r="BR304" s="193"/>
      <c r="BS304" s="193"/>
      <c r="BT304" s="193"/>
    </row>
    <row r="305" spans="64:72" x14ac:dyDescent="0.2">
      <c r="BL305" s="193"/>
      <c r="BM305" s="193"/>
      <c r="BN305" s="193"/>
      <c r="BO305" s="193"/>
      <c r="BP305" s="193"/>
      <c r="BQ305" s="193"/>
      <c r="BR305" s="193"/>
      <c r="BS305" s="193"/>
      <c r="BT305" s="193"/>
    </row>
    <row r="306" spans="64:72" x14ac:dyDescent="0.2">
      <c r="BL306" s="193"/>
      <c r="BM306" s="193"/>
      <c r="BN306" s="193"/>
      <c r="BO306" s="193"/>
      <c r="BP306" s="193"/>
      <c r="BQ306" s="193"/>
      <c r="BR306" s="193"/>
      <c r="BS306" s="193"/>
      <c r="BT306" s="193"/>
    </row>
    <row r="307" spans="64:72" x14ac:dyDescent="0.2">
      <c r="BL307" s="193"/>
      <c r="BM307" s="193"/>
      <c r="BN307" s="193"/>
      <c r="BO307" s="193"/>
      <c r="BP307" s="193"/>
      <c r="BQ307" s="193"/>
      <c r="BR307" s="193"/>
      <c r="BS307" s="193"/>
      <c r="BT307" s="193"/>
    </row>
    <row r="308" spans="64:72" x14ac:dyDescent="0.2">
      <c r="BL308" s="193"/>
      <c r="BM308" s="193"/>
      <c r="BN308" s="193"/>
      <c r="BO308" s="193"/>
      <c r="BP308" s="193"/>
      <c r="BQ308" s="193"/>
      <c r="BR308" s="193"/>
      <c r="BS308" s="193"/>
      <c r="BT308" s="193"/>
    </row>
    <row r="309" spans="64:72" x14ac:dyDescent="0.2">
      <c r="BL309" s="193"/>
      <c r="BM309" s="193"/>
      <c r="BN309" s="193"/>
      <c r="BO309" s="193"/>
      <c r="BP309" s="193"/>
      <c r="BQ309" s="193"/>
      <c r="BR309" s="193"/>
      <c r="BS309" s="193"/>
      <c r="BT309" s="193"/>
    </row>
    <row r="310" spans="64:72" x14ac:dyDescent="0.2">
      <c r="BL310" s="193"/>
      <c r="BM310" s="193"/>
      <c r="BN310" s="193"/>
      <c r="BO310" s="193"/>
      <c r="BP310" s="193"/>
      <c r="BQ310" s="193"/>
      <c r="BR310" s="193"/>
      <c r="BS310" s="193"/>
      <c r="BT310" s="193"/>
    </row>
    <row r="311" spans="64:72" x14ac:dyDescent="0.2">
      <c r="BL311" s="193"/>
      <c r="BM311" s="193"/>
      <c r="BN311" s="193"/>
      <c r="BO311" s="193"/>
      <c r="BP311" s="193"/>
      <c r="BQ311" s="193"/>
      <c r="BR311" s="193"/>
      <c r="BS311" s="193"/>
      <c r="BT311" s="193"/>
    </row>
    <row r="312" spans="64:72" x14ac:dyDescent="0.2">
      <c r="BL312" s="193"/>
      <c r="BM312" s="193"/>
      <c r="BN312" s="193"/>
      <c r="BO312" s="193"/>
      <c r="BP312" s="193"/>
      <c r="BQ312" s="193"/>
      <c r="BR312" s="193"/>
      <c r="BS312" s="193"/>
      <c r="BT312" s="193"/>
    </row>
    <row r="313" spans="64:72" x14ac:dyDescent="0.2">
      <c r="BL313" s="193"/>
      <c r="BM313" s="193"/>
      <c r="BN313" s="193"/>
      <c r="BO313" s="193"/>
      <c r="BP313" s="193"/>
      <c r="BQ313" s="193"/>
      <c r="BR313" s="193"/>
      <c r="BS313" s="193"/>
      <c r="BT313" s="193"/>
    </row>
    <row r="314" spans="64:72" x14ac:dyDescent="0.2">
      <c r="BL314" s="193"/>
      <c r="BM314" s="193"/>
      <c r="BN314" s="193"/>
      <c r="BO314" s="193"/>
      <c r="BP314" s="193"/>
      <c r="BQ314" s="193"/>
      <c r="BR314" s="193"/>
      <c r="BS314" s="193"/>
      <c r="BT314" s="193"/>
    </row>
    <row r="315" spans="64:72" x14ac:dyDescent="0.2">
      <c r="BL315" s="193"/>
      <c r="BM315" s="193"/>
      <c r="BN315" s="193"/>
      <c r="BO315" s="193"/>
      <c r="BP315" s="193"/>
      <c r="BQ315" s="193"/>
      <c r="BR315" s="193"/>
      <c r="BS315" s="193"/>
      <c r="BT315" s="193"/>
    </row>
    <row r="316" spans="64:72" x14ac:dyDescent="0.2">
      <c r="BL316" s="193"/>
      <c r="BM316" s="193"/>
      <c r="BN316" s="193"/>
      <c r="BO316" s="193"/>
      <c r="BP316" s="193"/>
      <c r="BQ316" s="193"/>
      <c r="BR316" s="193"/>
      <c r="BS316" s="193"/>
      <c r="BT316" s="193"/>
    </row>
    <row r="317" spans="64:72" x14ac:dyDescent="0.2">
      <c r="BL317" s="193"/>
      <c r="BM317" s="193"/>
      <c r="BN317" s="193"/>
      <c r="BO317" s="193"/>
      <c r="BP317" s="193"/>
      <c r="BQ317" s="193"/>
      <c r="BR317" s="193"/>
      <c r="BS317" s="193"/>
      <c r="BT317" s="193"/>
    </row>
    <row r="318" spans="64:72" x14ac:dyDescent="0.2">
      <c r="BL318" s="193"/>
      <c r="BM318" s="193"/>
      <c r="BN318" s="193"/>
      <c r="BO318" s="193"/>
      <c r="BP318" s="193"/>
      <c r="BQ318" s="193"/>
      <c r="BR318" s="193"/>
      <c r="BS318" s="193"/>
      <c r="BT318" s="193"/>
    </row>
    <row r="319" spans="64:72" x14ac:dyDescent="0.2">
      <c r="BL319" s="193"/>
      <c r="BM319" s="193"/>
      <c r="BN319" s="193"/>
      <c r="BO319" s="193"/>
      <c r="BP319" s="193"/>
      <c r="BQ319" s="193"/>
      <c r="BR319" s="193"/>
      <c r="BS319" s="193"/>
      <c r="BT319" s="193"/>
    </row>
    <row r="320" spans="64:72" x14ac:dyDescent="0.2">
      <c r="BL320" s="193"/>
      <c r="BM320" s="193"/>
      <c r="BN320" s="193"/>
      <c r="BO320" s="193"/>
      <c r="BP320" s="193"/>
      <c r="BQ320" s="193"/>
      <c r="BR320" s="193"/>
      <c r="BS320" s="193"/>
      <c r="BT320" s="193"/>
    </row>
    <row r="321" spans="64:72" x14ac:dyDescent="0.2">
      <c r="BL321" s="193"/>
      <c r="BM321" s="193"/>
      <c r="BN321" s="193"/>
      <c r="BO321" s="193"/>
      <c r="BP321" s="193"/>
      <c r="BQ321" s="193"/>
      <c r="BR321" s="193"/>
      <c r="BS321" s="193"/>
      <c r="BT321" s="193"/>
    </row>
    <row r="322" spans="64:72" x14ac:dyDescent="0.2">
      <c r="BL322" s="193"/>
      <c r="BM322" s="193"/>
      <c r="BN322" s="193"/>
      <c r="BO322" s="193"/>
      <c r="BP322" s="193"/>
      <c r="BQ322" s="193"/>
      <c r="BR322" s="193"/>
      <c r="BS322" s="193"/>
      <c r="BT322" s="193"/>
    </row>
    <row r="323" spans="64:72" x14ac:dyDescent="0.2">
      <c r="BL323" s="193"/>
      <c r="BM323" s="193"/>
      <c r="BN323" s="193"/>
      <c r="BO323" s="193"/>
      <c r="BP323" s="193"/>
      <c r="BQ323" s="193"/>
      <c r="BR323" s="193"/>
      <c r="BS323" s="193"/>
      <c r="BT323" s="193"/>
    </row>
    <row r="324" spans="64:72" x14ac:dyDescent="0.2">
      <c r="BL324" s="193"/>
      <c r="BM324" s="193"/>
      <c r="BN324" s="193"/>
      <c r="BO324" s="193"/>
      <c r="BP324" s="193"/>
      <c r="BQ324" s="193"/>
      <c r="BR324" s="193"/>
      <c r="BS324" s="193"/>
      <c r="BT324" s="193"/>
    </row>
    <row r="325" spans="64:72" x14ac:dyDescent="0.2">
      <c r="BL325" s="193"/>
      <c r="BM325" s="193"/>
      <c r="BN325" s="193"/>
      <c r="BO325" s="193"/>
      <c r="BP325" s="193"/>
      <c r="BQ325" s="193"/>
      <c r="BR325" s="193"/>
      <c r="BS325" s="193"/>
      <c r="BT325" s="193"/>
    </row>
    <row r="326" spans="64:72" x14ac:dyDescent="0.2">
      <c r="BL326" s="193"/>
      <c r="BM326" s="193"/>
      <c r="BN326" s="193"/>
      <c r="BO326" s="193"/>
      <c r="BP326" s="193"/>
      <c r="BQ326" s="193"/>
      <c r="BR326" s="193"/>
      <c r="BS326" s="193"/>
      <c r="BT326" s="193"/>
    </row>
    <row r="327" spans="64:72" x14ac:dyDescent="0.2">
      <c r="BL327" s="193"/>
      <c r="BM327" s="193"/>
      <c r="BN327" s="193"/>
      <c r="BO327" s="193"/>
      <c r="BP327" s="193"/>
      <c r="BQ327" s="193"/>
      <c r="BR327" s="193"/>
      <c r="BS327" s="193"/>
      <c r="BT327" s="193"/>
    </row>
    <row r="328" spans="64:72" x14ac:dyDescent="0.2">
      <c r="BL328" s="193"/>
      <c r="BM328" s="193"/>
      <c r="BN328" s="193"/>
      <c r="BO328" s="193"/>
      <c r="BP328" s="193"/>
      <c r="BQ328" s="193"/>
      <c r="BR328" s="193"/>
      <c r="BS328" s="193"/>
      <c r="BT328" s="193"/>
    </row>
    <row r="329" spans="64:72" x14ac:dyDescent="0.2">
      <c r="BL329" s="193"/>
      <c r="BM329" s="193"/>
      <c r="BN329" s="193"/>
      <c r="BO329" s="193"/>
      <c r="BP329" s="193"/>
      <c r="BQ329" s="193"/>
      <c r="BR329" s="193"/>
      <c r="BS329" s="193"/>
      <c r="BT329" s="193"/>
    </row>
    <row r="330" spans="64:72" x14ac:dyDescent="0.2">
      <c r="BL330" s="193"/>
      <c r="BM330" s="193"/>
      <c r="BN330" s="193"/>
      <c r="BO330" s="193"/>
      <c r="BP330" s="193"/>
      <c r="BQ330" s="193"/>
      <c r="BR330" s="193"/>
      <c r="BS330" s="193"/>
      <c r="BT330" s="193"/>
    </row>
    <row r="331" spans="64:72" x14ac:dyDescent="0.2">
      <c r="BL331" s="193"/>
      <c r="BM331" s="193"/>
      <c r="BN331" s="193"/>
      <c r="BO331" s="193"/>
      <c r="BP331" s="193"/>
      <c r="BQ331" s="193"/>
      <c r="BR331" s="193"/>
      <c r="BS331" s="193"/>
      <c r="BT331" s="193"/>
    </row>
    <row r="332" spans="64:72" x14ac:dyDescent="0.2">
      <c r="BL332" s="193"/>
      <c r="BM332" s="193"/>
      <c r="BN332" s="193"/>
      <c r="BO332" s="193"/>
      <c r="BP332" s="193"/>
      <c r="BQ332" s="193"/>
      <c r="BR332" s="193"/>
      <c r="BS332" s="193"/>
      <c r="BT332" s="193"/>
    </row>
    <row r="333" spans="64:72" x14ac:dyDescent="0.2">
      <c r="BL333" s="193"/>
      <c r="BM333" s="193"/>
      <c r="BN333" s="193"/>
      <c r="BO333" s="193"/>
      <c r="BP333" s="193"/>
      <c r="BQ333" s="193"/>
      <c r="BR333" s="193"/>
      <c r="BS333" s="193"/>
      <c r="BT333" s="193"/>
    </row>
    <row r="334" spans="64:72" x14ac:dyDescent="0.2">
      <c r="BL334" s="193"/>
      <c r="BM334" s="193"/>
      <c r="BN334" s="193"/>
      <c r="BO334" s="193"/>
      <c r="BP334" s="193"/>
      <c r="BQ334" s="193"/>
      <c r="BR334" s="193"/>
      <c r="BS334" s="193"/>
      <c r="BT334" s="193"/>
    </row>
    <row r="335" spans="64:72" x14ac:dyDescent="0.2">
      <c r="BL335" s="193"/>
      <c r="BM335" s="193"/>
      <c r="BN335" s="193"/>
      <c r="BO335" s="193"/>
      <c r="BP335" s="193"/>
      <c r="BQ335" s="193"/>
      <c r="BR335" s="193"/>
      <c r="BS335" s="193"/>
      <c r="BT335" s="193"/>
    </row>
    <row r="336" spans="64:72" x14ac:dyDescent="0.2">
      <c r="BL336" s="193"/>
      <c r="BM336" s="193"/>
      <c r="BN336" s="193"/>
      <c r="BO336" s="193"/>
      <c r="BP336" s="193"/>
      <c r="BQ336" s="193"/>
      <c r="BR336" s="193"/>
      <c r="BS336" s="193"/>
      <c r="BT336" s="193"/>
    </row>
    <row r="337" spans="64:72" x14ac:dyDescent="0.2">
      <c r="BL337" s="193"/>
      <c r="BM337" s="193"/>
      <c r="BN337" s="193"/>
      <c r="BO337" s="193"/>
      <c r="BP337" s="193"/>
      <c r="BQ337" s="193"/>
      <c r="BR337" s="193"/>
      <c r="BS337" s="193"/>
      <c r="BT337" s="193"/>
    </row>
    <row r="338" spans="64:72" x14ac:dyDescent="0.2">
      <c r="BL338" s="193"/>
      <c r="BM338" s="193"/>
      <c r="BN338" s="193"/>
      <c r="BO338" s="193"/>
      <c r="BP338" s="193"/>
      <c r="BQ338" s="193"/>
      <c r="BR338" s="193"/>
      <c r="BS338" s="193"/>
      <c r="BT338" s="193"/>
    </row>
    <row r="339" spans="64:72" x14ac:dyDescent="0.2">
      <c r="BL339" s="193"/>
      <c r="BM339" s="193"/>
      <c r="BN339" s="193"/>
      <c r="BO339" s="193"/>
      <c r="BP339" s="193"/>
      <c r="BQ339" s="193"/>
      <c r="BR339" s="193"/>
      <c r="BS339" s="193"/>
      <c r="BT339" s="193"/>
    </row>
    <row r="340" spans="64:72" x14ac:dyDescent="0.2">
      <c r="BL340" s="193"/>
      <c r="BM340" s="193"/>
      <c r="BN340" s="193"/>
      <c r="BO340" s="193"/>
      <c r="BP340" s="193"/>
      <c r="BQ340" s="193"/>
      <c r="BR340" s="193"/>
      <c r="BS340" s="193"/>
      <c r="BT340" s="193"/>
    </row>
    <row r="341" spans="64:72" x14ac:dyDescent="0.2">
      <c r="BL341" s="193"/>
      <c r="BM341" s="193"/>
      <c r="BN341" s="193"/>
      <c r="BO341" s="193"/>
      <c r="BP341" s="193"/>
      <c r="BQ341" s="193"/>
      <c r="BR341" s="193"/>
      <c r="BS341" s="193"/>
      <c r="BT341" s="193"/>
    </row>
    <row r="342" spans="64:72" x14ac:dyDescent="0.2">
      <c r="BL342" s="193"/>
      <c r="BM342" s="193"/>
      <c r="BN342" s="193"/>
      <c r="BO342" s="193"/>
      <c r="BP342" s="193"/>
      <c r="BQ342" s="193"/>
      <c r="BR342" s="193"/>
      <c r="BS342" s="193"/>
      <c r="BT342" s="193"/>
    </row>
    <row r="343" spans="64:72" x14ac:dyDescent="0.2">
      <c r="BL343" s="193"/>
      <c r="BM343" s="193"/>
      <c r="BN343" s="193"/>
      <c r="BO343" s="193"/>
      <c r="BP343" s="193"/>
      <c r="BQ343" s="193"/>
      <c r="BR343" s="193"/>
      <c r="BS343" s="193"/>
      <c r="BT343" s="193"/>
    </row>
    <row r="344" spans="64:72" x14ac:dyDescent="0.2">
      <c r="BL344" s="193"/>
      <c r="BM344" s="193"/>
      <c r="BN344" s="193"/>
      <c r="BO344" s="193"/>
      <c r="BP344" s="193"/>
      <c r="BQ344" s="193"/>
      <c r="BR344" s="193"/>
      <c r="BS344" s="193"/>
      <c r="BT344" s="193"/>
    </row>
    <row r="345" spans="64:72" x14ac:dyDescent="0.2">
      <c r="BL345" s="193"/>
      <c r="BM345" s="193"/>
      <c r="BN345" s="193"/>
      <c r="BO345" s="193"/>
      <c r="BP345" s="193"/>
      <c r="BQ345" s="193"/>
      <c r="BR345" s="193"/>
      <c r="BS345" s="193"/>
      <c r="BT345" s="193"/>
    </row>
    <row r="346" spans="64:72" x14ac:dyDescent="0.2">
      <c r="BL346" s="193"/>
      <c r="BM346" s="193"/>
      <c r="BN346" s="193"/>
      <c r="BO346" s="193"/>
      <c r="BP346" s="193"/>
      <c r="BQ346" s="193"/>
      <c r="BR346" s="193"/>
      <c r="BS346" s="193"/>
      <c r="BT346" s="193"/>
    </row>
    <row r="347" spans="64:72" x14ac:dyDescent="0.2">
      <c r="BL347" s="193"/>
      <c r="BM347" s="193"/>
      <c r="BN347" s="193"/>
      <c r="BO347" s="193"/>
      <c r="BP347" s="193"/>
      <c r="BQ347" s="193"/>
      <c r="BR347" s="193"/>
      <c r="BS347" s="193"/>
      <c r="BT347" s="193"/>
    </row>
    <row r="348" spans="64:72" x14ac:dyDescent="0.2">
      <c r="BL348" s="193"/>
      <c r="BM348" s="193"/>
      <c r="BN348" s="193"/>
      <c r="BO348" s="193"/>
      <c r="BP348" s="193"/>
      <c r="BQ348" s="193"/>
      <c r="BR348" s="193"/>
      <c r="BS348" s="193"/>
      <c r="BT348" s="193"/>
    </row>
    <row r="349" spans="64:72" x14ac:dyDescent="0.2">
      <c r="BL349" s="193"/>
      <c r="BM349" s="193"/>
      <c r="BN349" s="193"/>
      <c r="BO349" s="193"/>
      <c r="BP349" s="193"/>
      <c r="BQ349" s="193"/>
      <c r="BR349" s="193"/>
      <c r="BS349" s="193"/>
      <c r="BT349" s="193"/>
    </row>
    <row r="350" spans="64:72" x14ac:dyDescent="0.2">
      <c r="BL350" s="193"/>
      <c r="BM350" s="193"/>
      <c r="BN350" s="193"/>
      <c r="BO350" s="193"/>
      <c r="BP350" s="193"/>
      <c r="BQ350" s="193"/>
      <c r="BR350" s="193"/>
      <c r="BS350" s="193"/>
      <c r="BT350" s="193"/>
    </row>
    <row r="351" spans="64:72" x14ac:dyDescent="0.2">
      <c r="BL351" s="193"/>
      <c r="BM351" s="193"/>
      <c r="BN351" s="193"/>
      <c r="BO351" s="193"/>
      <c r="BP351" s="193"/>
      <c r="BQ351" s="193"/>
      <c r="BR351" s="193"/>
      <c r="BS351" s="193"/>
      <c r="BT351" s="193"/>
    </row>
    <row r="352" spans="64:72" x14ac:dyDescent="0.2">
      <c r="BL352" s="193"/>
      <c r="BM352" s="193"/>
      <c r="BN352" s="193"/>
      <c r="BO352" s="193"/>
      <c r="BP352" s="193"/>
      <c r="BQ352" s="193"/>
      <c r="BR352" s="193"/>
      <c r="BS352" s="193"/>
      <c r="BT352" s="193"/>
    </row>
    <row r="353" spans="64:72" x14ac:dyDescent="0.2">
      <c r="BL353" s="193"/>
      <c r="BM353" s="193"/>
      <c r="BN353" s="193"/>
      <c r="BO353" s="193"/>
      <c r="BP353" s="193"/>
      <c r="BQ353" s="193"/>
      <c r="BR353" s="193"/>
      <c r="BS353" s="193"/>
      <c r="BT353" s="193"/>
    </row>
    <row r="354" spans="64:72" x14ac:dyDescent="0.2">
      <c r="BL354" s="193"/>
      <c r="BM354" s="193"/>
      <c r="BN354" s="193"/>
      <c r="BO354" s="193"/>
      <c r="BP354" s="193"/>
      <c r="BQ354" s="193"/>
      <c r="BR354" s="193"/>
      <c r="BS354" s="193"/>
      <c r="BT354" s="193"/>
    </row>
    <row r="355" spans="64:72" x14ac:dyDescent="0.2">
      <c r="BL355" s="193"/>
      <c r="BM355" s="193"/>
      <c r="BN355" s="193"/>
      <c r="BO355" s="193"/>
      <c r="BP355" s="193"/>
      <c r="BQ355" s="193"/>
      <c r="BR355" s="193"/>
      <c r="BS355" s="193"/>
      <c r="BT355" s="193"/>
    </row>
    <row r="356" spans="64:72" x14ac:dyDescent="0.2">
      <c r="BL356" s="193"/>
      <c r="BM356" s="193"/>
      <c r="BN356" s="193"/>
      <c r="BO356" s="193"/>
      <c r="BP356" s="193"/>
      <c r="BQ356" s="193"/>
      <c r="BR356" s="193"/>
      <c r="BS356" s="193"/>
      <c r="BT356" s="193"/>
    </row>
    <row r="357" spans="64:72" x14ac:dyDescent="0.2">
      <c r="BL357" s="193"/>
      <c r="BM357" s="193"/>
      <c r="BN357" s="193"/>
      <c r="BO357" s="193"/>
      <c r="BP357" s="193"/>
      <c r="BQ357" s="193"/>
      <c r="BR357" s="193"/>
      <c r="BS357" s="193"/>
      <c r="BT357" s="193"/>
    </row>
    <row r="358" spans="64:72" x14ac:dyDescent="0.2">
      <c r="BL358" s="193"/>
      <c r="BM358" s="193"/>
      <c r="BN358" s="193"/>
      <c r="BO358" s="193"/>
      <c r="BP358" s="193"/>
      <c r="BQ358" s="193"/>
      <c r="BR358" s="193"/>
      <c r="BS358" s="193"/>
      <c r="BT358" s="193"/>
    </row>
    <row r="359" spans="64:72" x14ac:dyDescent="0.2">
      <c r="BL359" s="193"/>
      <c r="BM359" s="193"/>
      <c r="BN359" s="193"/>
      <c r="BO359" s="193"/>
      <c r="BP359" s="193"/>
      <c r="BQ359" s="193"/>
      <c r="BR359" s="193"/>
      <c r="BS359" s="193"/>
      <c r="BT359" s="193"/>
    </row>
    <row r="360" spans="64:72" x14ac:dyDescent="0.2">
      <c r="BL360" s="193"/>
      <c r="BM360" s="193"/>
      <c r="BN360" s="193"/>
      <c r="BO360" s="193"/>
      <c r="BP360" s="193"/>
      <c r="BQ360" s="193"/>
      <c r="BR360" s="193"/>
      <c r="BS360" s="193"/>
      <c r="BT360" s="193"/>
    </row>
    <row r="361" spans="64:72" x14ac:dyDescent="0.2">
      <c r="BL361" s="193"/>
      <c r="BM361" s="193"/>
      <c r="BN361" s="193"/>
      <c r="BO361" s="193"/>
      <c r="BP361" s="193"/>
      <c r="BQ361" s="193"/>
      <c r="BR361" s="193"/>
      <c r="BS361" s="193"/>
      <c r="BT361" s="193"/>
    </row>
    <row r="362" spans="64:72" x14ac:dyDescent="0.2">
      <c r="BL362" s="193"/>
      <c r="BM362" s="193"/>
      <c r="BN362" s="193"/>
      <c r="BO362" s="193"/>
      <c r="BP362" s="193"/>
      <c r="BQ362" s="193"/>
      <c r="BR362" s="193"/>
      <c r="BS362" s="193"/>
      <c r="BT362" s="193"/>
    </row>
    <row r="363" spans="64:72" x14ac:dyDescent="0.2">
      <c r="BL363" s="193"/>
      <c r="BM363" s="193"/>
      <c r="BN363" s="193"/>
      <c r="BO363" s="193"/>
      <c r="BP363" s="193"/>
      <c r="BQ363" s="193"/>
      <c r="BR363" s="193"/>
      <c r="BS363" s="193"/>
      <c r="BT363" s="193"/>
    </row>
    <row r="364" spans="64:72" x14ac:dyDescent="0.2">
      <c r="BL364" s="193"/>
      <c r="BM364" s="193"/>
      <c r="BN364" s="193"/>
      <c r="BO364" s="193"/>
      <c r="BP364" s="193"/>
      <c r="BQ364" s="193"/>
      <c r="BR364" s="193"/>
      <c r="BS364" s="193"/>
      <c r="BT364" s="193"/>
    </row>
    <row r="365" spans="64:72" x14ac:dyDescent="0.2">
      <c r="BL365" s="193"/>
      <c r="BM365" s="193"/>
      <c r="BN365" s="193"/>
      <c r="BO365" s="193"/>
      <c r="BP365" s="193"/>
      <c r="BQ365" s="193"/>
      <c r="BR365" s="193"/>
      <c r="BS365" s="193"/>
      <c r="BT365" s="193"/>
    </row>
    <row r="366" spans="64:72" x14ac:dyDescent="0.2">
      <c r="BL366" s="193"/>
      <c r="BM366" s="193"/>
      <c r="BN366" s="193"/>
      <c r="BO366" s="193"/>
      <c r="BP366" s="193"/>
      <c r="BQ366" s="193"/>
      <c r="BR366" s="193"/>
      <c r="BS366" s="193"/>
      <c r="BT366" s="193"/>
    </row>
    <row r="367" spans="64:72" x14ac:dyDescent="0.2">
      <c r="BL367" s="193"/>
      <c r="BM367" s="193"/>
      <c r="BN367" s="193"/>
      <c r="BO367" s="193"/>
      <c r="BP367" s="193"/>
      <c r="BQ367" s="193"/>
      <c r="BR367" s="193"/>
      <c r="BS367" s="193"/>
      <c r="BT367" s="193"/>
    </row>
    <row r="368" spans="64:72" x14ac:dyDescent="0.2">
      <c r="BL368" s="193"/>
      <c r="BM368" s="193"/>
      <c r="BN368" s="193"/>
      <c r="BO368" s="193"/>
      <c r="BP368" s="193"/>
      <c r="BQ368" s="193"/>
      <c r="BR368" s="193"/>
      <c r="BS368" s="193"/>
      <c r="BT368" s="193"/>
    </row>
    <row r="369" spans="64:72" x14ac:dyDescent="0.2">
      <c r="BL369" s="193"/>
      <c r="BM369" s="193"/>
      <c r="BN369" s="193"/>
      <c r="BO369" s="193"/>
      <c r="BP369" s="193"/>
      <c r="BQ369" s="193"/>
      <c r="BR369" s="193"/>
      <c r="BS369" s="193"/>
      <c r="BT369" s="193"/>
    </row>
    <row r="370" spans="64:72" x14ac:dyDescent="0.2">
      <c r="BL370" s="193"/>
      <c r="BM370" s="193"/>
      <c r="BN370" s="193"/>
      <c r="BO370" s="193"/>
      <c r="BP370" s="193"/>
      <c r="BQ370" s="193"/>
      <c r="BR370" s="193"/>
      <c r="BS370" s="193"/>
      <c r="BT370" s="193"/>
    </row>
    <row r="371" spans="64:72" x14ac:dyDescent="0.2">
      <c r="BL371" s="193"/>
      <c r="BM371" s="193"/>
      <c r="BN371" s="193"/>
      <c r="BO371" s="193"/>
      <c r="BP371" s="193"/>
      <c r="BQ371" s="193"/>
      <c r="BR371" s="193"/>
      <c r="BS371" s="193"/>
      <c r="BT371" s="193"/>
    </row>
    <row r="372" spans="64:72" x14ac:dyDescent="0.2">
      <c r="BL372" s="193"/>
      <c r="BM372" s="193"/>
      <c r="BN372" s="193"/>
      <c r="BO372" s="193"/>
      <c r="BP372" s="193"/>
      <c r="BQ372" s="193"/>
      <c r="BR372" s="193"/>
      <c r="BS372" s="193"/>
      <c r="BT372" s="193"/>
    </row>
    <row r="373" spans="64:72" x14ac:dyDescent="0.2">
      <c r="BL373" s="193"/>
      <c r="BM373" s="193"/>
      <c r="BN373" s="193"/>
      <c r="BO373" s="193"/>
      <c r="BP373" s="193"/>
      <c r="BQ373" s="193"/>
      <c r="BR373" s="193"/>
      <c r="BS373" s="193"/>
      <c r="BT373" s="193"/>
    </row>
  </sheetData>
  <sheetProtection algorithmName="SHA-512" hashValue="MofZcblQEoegy1dWZn7nhKLgcUTnPVe3LgXdURBghrRv+aTo8q6Nhy/G/Pz7jpS5xgHWpzqyWUVfh/j2kXyPdA==" saltValue="OETBLQiMDTULay3PkWAXoQ==" spinCount="100000" sheet="1" objects="1" scenarios="1"/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FC9A6-A0BE-2244-B6BD-835CC16C945E}">
  <sheetPr codeName="Sheet16">
    <tabColor theme="5" tint="0.39997558519241921"/>
  </sheetPr>
  <dimension ref="A1:BT373"/>
  <sheetViews>
    <sheetView topLeftCell="B1" zoomScale="90" zoomScaleNormal="90" workbookViewId="0">
      <selection activeCell="D22" sqref="D22"/>
    </sheetView>
  </sheetViews>
  <sheetFormatPr baseColWidth="10" defaultRowHeight="15" x14ac:dyDescent="0.2"/>
  <cols>
    <col min="1" max="1" width="14.83203125" style="108" customWidth="1"/>
    <col min="2" max="2" width="14.5" style="108" customWidth="1"/>
    <col min="3" max="3" width="22.33203125" style="108" bestFit="1" customWidth="1"/>
    <col min="4" max="4" width="14.1640625" style="108" customWidth="1"/>
    <col min="5" max="6" width="14.1640625" style="108" hidden="1" customWidth="1"/>
    <col min="7" max="16" width="14.1640625" style="108" customWidth="1"/>
    <col min="17" max="18" width="14.1640625" style="108" hidden="1" customWidth="1"/>
    <col min="19" max="23" width="14.1640625" style="108" customWidth="1"/>
    <col min="24" max="27" width="14.1640625" style="108" hidden="1" customWidth="1"/>
    <col min="28" max="28" width="14.33203125" style="108" customWidth="1"/>
    <col min="29" max="41" width="14.1640625" style="108" customWidth="1"/>
    <col min="42" max="72" width="12.5" style="108" customWidth="1"/>
    <col min="73" max="16384" width="10.83203125" style="108"/>
  </cols>
  <sheetData>
    <row r="1" spans="1:72" x14ac:dyDescent="0.2">
      <c r="A1" s="107" t="s">
        <v>31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107"/>
      <c r="BO1" s="107"/>
      <c r="BP1" s="107"/>
      <c r="BQ1" s="107"/>
      <c r="BR1" s="107"/>
      <c r="BS1" s="107"/>
      <c r="BT1" s="107"/>
    </row>
    <row r="2" spans="1:72" x14ac:dyDescent="0.2">
      <c r="A2" s="109" t="s">
        <v>92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</row>
    <row r="3" spans="1:72" ht="16" thickBot="1" x14ac:dyDescent="0.25">
      <c r="A3" s="107"/>
      <c r="B3" s="110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  <c r="BP3" s="107"/>
      <c r="BQ3" s="107"/>
      <c r="BR3" s="107"/>
      <c r="BS3" s="107"/>
      <c r="BT3" s="107"/>
    </row>
    <row r="4" spans="1:72" x14ac:dyDescent="0.2">
      <c r="A4" s="77" t="s">
        <v>60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9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</row>
    <row r="5" spans="1:72" x14ac:dyDescent="0.2">
      <c r="A5" s="80" t="s">
        <v>228</v>
      </c>
      <c r="B5" s="81"/>
      <c r="C5" s="85">
        <v>100000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2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</row>
    <row r="6" spans="1:72" x14ac:dyDescent="0.2">
      <c r="A6" s="32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2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</row>
    <row r="7" spans="1:72" ht="76" x14ac:dyDescent="0.2">
      <c r="A7" s="178" t="s">
        <v>67</v>
      </c>
      <c r="B7" s="129" t="s">
        <v>68</v>
      </c>
      <c r="C7" s="129" t="s">
        <v>69</v>
      </c>
      <c r="D7" s="130" t="s">
        <v>70</v>
      </c>
      <c r="E7" s="176" t="s">
        <v>213</v>
      </c>
      <c r="F7" s="176" t="s">
        <v>214</v>
      </c>
      <c r="G7" s="130" t="s">
        <v>71</v>
      </c>
      <c r="H7" s="130" t="s">
        <v>72</v>
      </c>
      <c r="I7" s="130" t="s">
        <v>73</v>
      </c>
      <c r="J7" s="130" t="s">
        <v>215</v>
      </c>
      <c r="K7" s="130" t="s">
        <v>75</v>
      </c>
      <c r="L7" s="130" t="s">
        <v>76</v>
      </c>
      <c r="M7" s="130" t="s">
        <v>77</v>
      </c>
      <c r="N7" s="130" t="s">
        <v>78</v>
      </c>
      <c r="O7" s="130" t="s">
        <v>74</v>
      </c>
      <c r="P7" s="130" t="s">
        <v>79</v>
      </c>
      <c r="Q7" s="175" t="s">
        <v>216</v>
      </c>
      <c r="R7" s="175" t="s">
        <v>80</v>
      </c>
      <c r="S7" s="131" t="s">
        <v>217</v>
      </c>
      <c r="T7" s="132" t="s">
        <v>81</v>
      </c>
      <c r="U7" s="132" t="s">
        <v>82</v>
      </c>
      <c r="V7" s="132" t="s">
        <v>0</v>
      </c>
      <c r="W7" s="132" t="s">
        <v>87</v>
      </c>
      <c r="X7" s="177" t="s">
        <v>218</v>
      </c>
      <c r="Y7" s="177" t="s">
        <v>219</v>
      </c>
      <c r="Z7" s="133" t="s">
        <v>88</v>
      </c>
      <c r="AA7" s="133" t="s">
        <v>89</v>
      </c>
      <c r="AB7" s="134" t="s">
        <v>32</v>
      </c>
      <c r="AC7" s="134" t="s">
        <v>33</v>
      </c>
      <c r="AD7" s="135" t="s">
        <v>90</v>
      </c>
      <c r="AE7" s="136" t="s">
        <v>91</v>
      </c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  <c r="BL7" s="113"/>
      <c r="BM7" s="113"/>
      <c r="BN7" s="113"/>
      <c r="BO7" s="113"/>
      <c r="BP7" s="113"/>
      <c r="BQ7" s="113"/>
      <c r="BR7" s="113"/>
      <c r="BS7" s="113"/>
      <c r="BT7" s="113"/>
    </row>
    <row r="8" spans="1:72" ht="20" customHeight="1" x14ac:dyDescent="0.2">
      <c r="A8" s="91" t="str">
        <f>'ACT Apr 2020'!D2</f>
        <v>EvoEnergy</v>
      </c>
      <c r="B8" s="92" t="str">
        <f>'ACT Apr 2020'!F2</f>
        <v>ActewAGL</v>
      </c>
      <c r="C8" s="92" t="str">
        <f>'ACT Apr 2020'!G2</f>
        <v>Standard Business Plan</v>
      </c>
      <c r="D8" s="93">
        <f>365*'ACT Apr 2020'!H2/100</f>
        <v>606.33800000000008</v>
      </c>
      <c r="E8" s="169">
        <f>IF('ACT Apr 2020'!AQ2=3,0.5,IF('ACT Apr 2020'!AQ2=2,0.33,0))</f>
        <v>0.5</v>
      </c>
      <c r="F8" s="169">
        <f>1-E8</f>
        <v>0.5</v>
      </c>
      <c r="G8" s="94">
        <f>IF('ACT Apr 2020'!K2="",($C$5*E8/'ACT Apr 2020'!AQ2*'ACT Apr 2020'!W2/100)*'ACT Apr 2020'!AQ2,IF($C$5*E8/'ACT Apr 2020'!AQ2&gt;='ACT Apr 2020'!L2,('ACT Apr 2020'!L2*'ACT Apr 2020'!W2/100)*'ACT Apr 2020'!AQ2,($C$5*E8/'ACT Apr 2020'!AQ2*'ACT Apr 2020'!W2/100)*'ACT Apr 2020'!AQ2))</f>
        <v>443.79</v>
      </c>
      <c r="H8" s="95">
        <f>IF(AND('ACT Apr 2020'!L2&gt;0,'ACT Apr 2020'!M2&gt;0),IF($C$5*E8/'ACT Apr 2020'!AQ2&lt;'ACT Apr 2020'!L2,0,IF(($C$5*E8/'ACT Apr 2020'!AQ2-'ACT Apr 2020'!L2)&lt;=('ACT Apr 2020'!M2+'ACT Apr 2020'!L2),((($C$5*E8/'ACT Apr 2020'!AQ2-'ACT Apr 2020'!L2)*'ACT Apr 2020'!X2/100))*'ACT Apr 2020'!AQ2,((('ACT Apr 2020'!M2)*'ACT Apr 2020'!X2/100)*'ACT Apr 2020'!AQ2))),0)</f>
        <v>964.6718000000003</v>
      </c>
      <c r="I8" s="93">
        <f>IF(AND('ACT Apr 2020'!M2&gt;0,'ACT Apr 2020'!N2&gt;0),IF($C$5*E8/'ACT Apr 2020'!AQ2&lt;('ACT Apr 2020'!L2+'ACT Apr 2020'!M2),0,IF(($C$5*E8/'ACT Apr 2020'!AQ2-'ACT Apr 2020'!L2+'ACT Apr 2020'!M2)&lt;=('ACT Apr 2020'!L2+'ACT Apr 2020'!M2+'ACT Apr 2020'!N2),((($C$5*E8/'ACT Apr 2020'!AQ2-('ACT Apr 2020'!L2+'ACT Apr 2020'!M2))*'ACT Apr 2020'!Y2/100))*'ACT Apr 2020'!AQ2,('ACT Apr 2020'!N2*'ACT Apr 2020'!Y2/100)* 'ACT Apr 2020'!AQ2)),0)</f>
        <v>0</v>
      </c>
      <c r="J8" s="93">
        <f>IF(AND('ACT Apr 2020'!N2&gt;0,'ACT Apr 2020'!O2&gt;0),IF($C$5*E8/'ACT Apr 2020'!AQ2&lt;('ACT Apr 2020'!L2+'ACT Apr 2020'!M2+'ACT Apr 2020'!N2),0,IF(($C$5*E8/'ACT Apr 2020'!AQ2-'ACT Apr 2020'!L2+'ACT Apr 2020'!M2+'ACT Apr 2020'!N2)&lt;=('ACT Apr 2020'!L2+'ACT Apr 2020'!M2+'ACT Apr 2020'!N2+'ACT Apr 2020'!O2),(($C$5*E8/'ACT Apr 2020'!AQ2-('ACT Apr 2020'!L2+'ACT Apr 2020'!M2+'ACT Apr 2020'!N2))*'ACT Apr 2020'!Z2/100)*'ACT Apr 2020'!AQ2,('ACT Apr 2020'!O2*'ACT Apr 2020'!Z2/100)*'ACT Apr 2020'!AQ2)),0)</f>
        <v>0</v>
      </c>
      <c r="K8" s="93">
        <f>IF(AND('ACT Apr 2020'!P2&gt;0,'ACT Apr 2020'!O2&gt;0),IF(($C$5*E8/'ACT Apr 2020'!AQ2&lt;SUM('ACT Apr 2020'!L2:P2)),(0),($C$5*E8/'ACT Apr 2020'!AQ2-SUM('ACT Apr 2020'!L2:P2))*'ACT Apr 2020'!AB2/100)* 'ACT Apr 2020'!AQ2,IF(AND('ACT Apr 2020'!O2&gt;0,'ACT Apr 2020'!P2=""),IF(($C$5*E8/'ACT Apr 2020'!AQ2&lt; SUM('ACT Apr 2020'!L2:O2)),(0),($C$5*E8/'ACT Apr 2020'!AQ2-SUM('ACT Apr 2020'!L2:O2))*'ACT Apr 2020'!AA2/100)* 'ACT Apr 2020'!AQ2,IF(AND('ACT Apr 2020'!N2&gt;0,'ACT Apr 2020'!O2=""),IF(($C$5*E8/'ACT Apr 2020'!AQ2&lt; SUM('ACT Apr 2020'!L2:N2)),(0),($C$5*E8/'ACT Apr 2020'!AQ2-SUM('ACT Apr 2020'!L2:N2))*'ACT Apr 2020'!Z2/100)* 'ACT Apr 2020'!AQ2,IF(AND('ACT Apr 2020'!M2&gt;0,'ACT Apr 2020'!N2=""),IF(($C$5*E8/'ACT Apr 2020'!AQ2&lt;'ACT Apr 2020'!M2+'ACT Apr 2020'!L2),(0),(($C$5*E8/'ACT Apr 2020'!AQ2-('ACT Apr 2020'!M2+'ACT Apr 2020'!L2))*'ACT Apr 2020'!Y2/100))*'ACT Apr 2020'!AQ2,IF(AND('ACT Apr 2020'!L2&gt;0,'ACT Apr 2020'!M2=""&gt;0),IF(($C$5*E8/'ACT Apr 2020'!AQ2&lt;'ACT Apr 2020'!L2),(0),($C$5*E8/'ACT Apr 2020'!AQ2-'ACT Apr 2020'!L2)*'ACT Apr 2020'!X2/100)*'ACT Apr 2020'!AQ2,0)))))</f>
        <v>0</v>
      </c>
      <c r="L8" s="95">
        <f>IF('ACT Apr 2020'!K2="",($C$5*F8/'ACT Apr 2020'!AR2*'ACT Apr 2020'!AC2/100)*'ACT Apr 2020'!AR2,IF($C$5*F8/'ACT Apr 2020'!AR2&gt;='ACT Apr 2020'!L2,('ACT Apr 2020'!L2*'ACT Apr 2020'!AC2/100)*'ACT Apr 2020'!AR2,($C$5*F8/'ACT Apr 2020'!AR2*'ACT Apr 2020'!AC2/100)*'ACT Apr 2020'!AR2))</f>
        <v>443.79</v>
      </c>
      <c r="M8" s="95">
        <f>IF(AND('ACT Apr 2020'!L2&gt;0,'ACT Apr 2020'!M2&gt;0),IF($C$5*F8/'ACT Apr 2020'!AR2&lt;'ACT Apr 2020'!L2,0,IF(($C$5*F8/'ACT Apr 2020'!AR2-'ACT Apr 2020'!L2)&lt;=('ACT Apr 2020'!M2+'ACT Apr 2020'!L2),((($C$5*F8/'ACT Apr 2020'!AR2-'ACT Apr 2020'!L2)*'ACT Apr 2020'!AD2/100))*'ACT Apr 2020'!AR2,((('ACT Apr 2020'!M2)*'ACT Apr 2020'!AD2/100)*'ACT Apr 2020'!AR2))),0)</f>
        <v>964.6718000000003</v>
      </c>
      <c r="N8" s="93">
        <f>IF(AND('ACT Apr 2020'!M2&gt;0,'ACT Apr 2020'!N2&gt;0),IF($C$5*F8/'ACT Apr 2020'!AR2&lt;('ACT Apr 2020'!L2+'ACT Apr 2020'!M2),0,IF(($C$5*F8/'ACT Apr 2020'!AR2-'ACT Apr 2020'!L2+'ACT Apr 2020'!M2)&lt;=('ACT Apr 2020'!L2+'ACT Apr 2020'!M2+'ACT Apr 2020'!N2),((($C$5*F8/'ACT Apr 2020'!AR2-('ACT Apr 2020'!L2+'ACT Apr 2020'!M2))*'ACT Apr 2020'!AE2/100))*'ACT Apr 2020'!AR2,('ACT Apr 2020'!N2*'ACT Apr 2020'!AE2/100)*'ACT Apr 2020'!AR2)),0)</f>
        <v>0</v>
      </c>
      <c r="O8" s="93">
        <f>IF(AND('ACT Apr 2020'!N2&gt;0,'ACT Apr 2020'!O2&gt;0),IF($C$5*F8/'ACT Apr 2020'!AR2&lt;('ACT Apr 2020'!L2+'ACT Apr 2020'!M2+'ACT Apr 2020'!N2),0,IF(($C$5*F8/'ACT Apr 2020'!AR2-'ACT Apr 2020'!L2+'ACT Apr 2020'!M2+'ACT Apr 2020'!N2)&lt;=('ACT Apr 2020'!L2+'ACT Apr 2020'!M2+'ACT Apr 2020'!N2+'ACT Apr 2020'!O2),(($C$5*F8/'ACT Apr 2020'!AR2-('ACT Apr 2020'!L2+'ACT Apr 2020'!M2+'ACT Apr 2020'!N2))*'ACT Apr 2020'!AF2/100)*'ACT Apr 2020'!AR2,('ACT Apr 2020'!O2*'ACT Apr 2020'!AF2/100)*'ACT Apr 2020'!AR2)),0)</f>
        <v>0</v>
      </c>
      <c r="P8" s="96">
        <f>IF(AND('ACT Apr 2020'!P2&gt;0,'ACT Apr 2020'!O2&gt;0),IF(($C$5*F8/'ACT Apr 2020'!AR2&lt;SUM('ACT Apr 2020'!L2:P2)),(0),($C$5*F8/'ACT Apr 2020'!AR2-SUM('ACT Apr 2020'!L2:P2))*'ACT Apr 2020'!AB2/100)* 'ACT Apr 2020'!AR2,IF(AND('ACT Apr 2020'!O2&gt;0,'ACT Apr 2020'!P2=""),IF(($C$5*F8/'ACT Apr 2020'!AR2&lt; SUM('ACT Apr 2020'!L2:O2)),(0),($C$5*F8/'ACT Apr 2020'!AR2-SUM('ACT Apr 2020'!L2:O2))*'ACT Apr 2020'!AG2/100)* 'ACT Apr 2020'!AR2,IF(AND('ACT Apr 2020'!N2&gt;0,'ACT Apr 2020'!O2=""),IF(($C$5*F8/'ACT Apr 2020'!AR2&lt; SUM('ACT Apr 2020'!L2:N2)),(0),($C$5*F8/'ACT Apr 2020'!AR2-SUM('ACT Apr 2020'!L2:N2))*'ACT Apr 2020'!AF2/100)* 'ACT Apr 2020'!AR2,IF(AND('ACT Apr 2020'!M2&gt;0,'ACT Apr 2020'!N2=""),IF(($C$5*F8/'ACT Apr 2020'!AR2&lt;'ACT Apr 2020'!M2+'ACT Apr 2020'!L2),(0),(($C$5*F8/'ACT Apr 2020'!AR2-('ACT Apr 2020'!M2+'ACT Apr 2020'!L2))*'ACT Apr 2020'!AE2/100))*'ACT Apr 2020'!AR2,IF(AND('ACT Apr 2020'!L2&gt;0,'ACT Apr 2020'!M2=""&gt;0),IF(($C$5*F8/'ACT Apr 2020'!AR2&lt;'ACT Apr 2020'!L2),(0),($C$5*F8/'ACT Apr 2020'!AR2-'ACT Apr 2020'!L2)*'ACT Apr 2020'!AD2/100)*'ACT Apr 2020'!AR2,0)))))</f>
        <v>0</v>
      </c>
      <c r="Q8" s="159">
        <f>SUM(G8:P8)</f>
        <v>2816.9236000000005</v>
      </c>
      <c r="R8" s="171">
        <f>Q8+D8</f>
        <v>3423.2616000000007</v>
      </c>
      <c r="S8" s="97">
        <f>R8*1.1</f>
        <v>3765.5877600000013</v>
      </c>
      <c r="T8" s="98">
        <f>'ACT Apr 2020'!AT2</f>
        <v>0</v>
      </c>
      <c r="U8" s="98">
        <f>'ACT Apr 2020'!AU2</f>
        <v>0</v>
      </c>
      <c r="V8" s="98">
        <f>'ACT Apr 2020'!AV2</f>
        <v>0</v>
      </c>
      <c r="W8" s="98">
        <f>'ACT Apr 2020'!AW2</f>
        <v>0</v>
      </c>
      <c r="X8" s="173" t="str">
        <f t="shared" ref="X8:X10" si="0">IF(SUM(T8:W8)=0,"No discount",IF(T8&gt;0,"Guaranteed off bill",IF(U8&gt;0,"Guaranteed off usage",IF(V8&gt;0,"Pay-on-time off bill","Pay-on-time off usage"))))</f>
        <v>No discount</v>
      </c>
      <c r="Y8" s="173" t="str">
        <f>IF(OR(B8="Origin Energy",B8="Red Energy",B8="Powershop"),"Inclusive","Exclusive")</f>
        <v>Exclusive</v>
      </c>
      <c r="Z8" s="162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3423.2616000000007</v>
      </c>
      <c r="AA8" s="162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3423.2616000000007</v>
      </c>
      <c r="AB8" s="163">
        <f t="shared" ref="AB8:AC10" si="1">Z8*1.1</f>
        <v>3765.5877600000013</v>
      </c>
      <c r="AC8" s="163">
        <f t="shared" si="1"/>
        <v>3765.5877600000013</v>
      </c>
      <c r="AD8" s="100">
        <f>'ACT Apr 2020'!BF2</f>
        <v>0</v>
      </c>
      <c r="AE8" s="101" t="str">
        <f>'ACT Apr 2020'!BG2</f>
        <v>n</v>
      </c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</row>
    <row r="9" spans="1:72" ht="20" customHeight="1" x14ac:dyDescent="0.2">
      <c r="A9" s="91" t="str">
        <f>'ACT Apr 2020'!D3</f>
        <v>EvoEnergy</v>
      </c>
      <c r="B9" s="92" t="str">
        <f>'ACT Apr 2020'!F3</f>
        <v>EnergyAustralia</v>
      </c>
      <c r="C9" s="92" t="str">
        <f>'ACT Apr 2020'!G3</f>
        <v>Toatal Plan</v>
      </c>
      <c r="D9" s="93">
        <f>365*'ACT Apr 2020'!H3/100</f>
        <v>512.46</v>
      </c>
      <c r="E9" s="169">
        <f>IF('ACT Apr 2020'!AQ3=3,0.5,IF('ACT Apr 2020'!AQ3=2,0.33,0))</f>
        <v>0.5</v>
      </c>
      <c r="F9" s="169">
        <f>1-E9</f>
        <v>0.5</v>
      </c>
      <c r="G9" s="94">
        <f>IF('ACT Apr 2020'!K3="",($C$5*E9/'ACT Apr 2020'!AQ3*'ACT Apr 2020'!W3/100)*'ACT Apr 2020'!AQ3,IF($C$5*E9/'ACT Apr 2020'!AQ3&gt;='ACT Apr 2020'!L3,('ACT Apr 2020'!L3*'ACT Apr 2020'!W3/100)*'ACT Apr 2020'!AQ3,($C$5*E9/'ACT Apr 2020'!AQ3*'ACT Apr 2020'!W3/100)*'ACT Apr 2020'!AQ3))</f>
        <v>221.17867200000001</v>
      </c>
      <c r="H9" s="95">
        <f>IF(AND('ACT Apr 2020'!L3&gt;0,'ACT Apr 2020'!M3&gt;0),IF($C$5*E9/'ACT Apr 2020'!AQ3&lt;'ACT Apr 2020'!L3,0,IF(($C$5*E9/'ACT Apr 2020'!AQ3-'ACT Apr 2020'!L3)&lt;=('ACT Apr 2020'!M3+'ACT Apr 2020'!L3),((($C$5*E9/'ACT Apr 2020'!AQ3-'ACT Apr 2020'!L3)*'ACT Apr 2020'!X3/100))*'ACT Apr 2020'!AQ3,((('ACT Apr 2020'!M3)*'ACT Apr 2020'!X3/100)*'ACT Apr 2020'!AQ3))),0)</f>
        <v>1180.0953440000003</v>
      </c>
      <c r="I9" s="93">
        <f>IF(AND('ACT Apr 2020'!M3&gt;0,'ACT Apr 2020'!N3&gt;0),IF($C$5*E9/'ACT Apr 2020'!AQ3&lt;('ACT Apr 2020'!L3+'ACT Apr 2020'!M3),0,IF(($C$5*E9/'ACT Apr 2020'!AQ3-'ACT Apr 2020'!L3+'ACT Apr 2020'!M3)&lt;=('ACT Apr 2020'!L3+'ACT Apr 2020'!M3+'ACT Apr 2020'!N3),((($C$5*E9/'ACT Apr 2020'!AQ3-('ACT Apr 2020'!L3+'ACT Apr 2020'!M3))*'ACT Apr 2020'!Y3/100))*'ACT Apr 2020'!AQ3,('ACT Apr 2020'!N3*'ACT Apr 2020'!Y3/100)* 'ACT Apr 2020'!AQ3)),0)</f>
        <v>0</v>
      </c>
      <c r="J9" s="93">
        <f>IF(AND('ACT Apr 2020'!N3&gt;0,'ACT Apr 2020'!O3&gt;0),IF($C$5*E9/'ACT Apr 2020'!AQ3&lt;('ACT Apr 2020'!L3+'ACT Apr 2020'!M3+'ACT Apr 2020'!N3),0,IF(($C$5*E9/'ACT Apr 2020'!AQ3-'ACT Apr 2020'!L3+'ACT Apr 2020'!M3+'ACT Apr 2020'!N3)&lt;=('ACT Apr 2020'!L3+'ACT Apr 2020'!M3+'ACT Apr 2020'!N3+'ACT Apr 2020'!O3),(($C$5*E9/'ACT Apr 2020'!AQ3-('ACT Apr 2020'!L3+'ACT Apr 2020'!M3+'ACT Apr 2020'!N3))*'ACT Apr 2020'!Z3/100)*'ACT Apr 2020'!AQ3,('ACT Apr 2020'!O3*'ACT Apr 2020'!Z3/100)*'ACT Apr 2020'!AQ3)),0)</f>
        <v>0</v>
      </c>
      <c r="K9" s="93">
        <f>IF(AND('ACT Apr 2020'!P3&gt;0,'ACT Apr 2020'!O3&gt;0),IF(($C$5*E9/'ACT Apr 2020'!AQ3&lt;SUM('ACT Apr 2020'!L3:P3)),(0),($C$5*E9/'ACT Apr 2020'!AQ3-SUM('ACT Apr 2020'!L3:P3))*'ACT Apr 2020'!AB3/100)* 'ACT Apr 2020'!AQ3,IF(AND('ACT Apr 2020'!O3&gt;0,'ACT Apr 2020'!P3=""),IF(($C$5*E9/'ACT Apr 2020'!AQ3&lt; SUM('ACT Apr 2020'!L3:O3)),(0),($C$5*E9/'ACT Apr 2020'!AQ3-SUM('ACT Apr 2020'!L3:O3))*'ACT Apr 2020'!AA3/100)* 'ACT Apr 2020'!AQ3,IF(AND('ACT Apr 2020'!N3&gt;0,'ACT Apr 2020'!O3=""),IF(($C$5*E9/'ACT Apr 2020'!AQ3&lt; SUM('ACT Apr 2020'!L3:N3)),(0),($C$5*E9/'ACT Apr 2020'!AQ3-SUM('ACT Apr 2020'!L3:N3))*'ACT Apr 2020'!Z3/100)* 'ACT Apr 2020'!AQ3,IF(AND('ACT Apr 2020'!M3&gt;0,'ACT Apr 2020'!N3=""),IF(($C$5*E9/'ACT Apr 2020'!AQ3&lt;'ACT Apr 2020'!M3+'ACT Apr 2020'!L3),(0),(($C$5*E9/'ACT Apr 2020'!AQ3-('ACT Apr 2020'!M3+'ACT Apr 2020'!L3))*'ACT Apr 2020'!Y3/100))*'ACT Apr 2020'!AQ3,IF(AND('ACT Apr 2020'!L3&gt;0,'ACT Apr 2020'!M3=""&gt;0),IF(($C$5*E9/'ACT Apr 2020'!AQ3&lt;'ACT Apr 2020'!L3),(0),($C$5*E9/'ACT Apr 2020'!AQ3-'ACT Apr 2020'!L3)*'ACT Apr 2020'!X3/100)*'ACT Apr 2020'!AQ3,0)))))</f>
        <v>0</v>
      </c>
      <c r="L9" s="95">
        <f>IF('ACT Apr 2020'!K3="",($C$5*F9/'ACT Apr 2020'!AR3*'ACT Apr 2020'!AC3/100)*'ACT Apr 2020'!AR3,IF($C$5*F9/'ACT Apr 2020'!AR3&gt;='ACT Apr 2020'!L3,('ACT Apr 2020'!L3*'ACT Apr 2020'!AC3/100)*'ACT Apr 2020'!AR3,($C$5*F9/'ACT Apr 2020'!AR3*'ACT Apr 2020'!AC3/100)*'ACT Apr 2020'!AR3))</f>
        <v>221.17867200000001</v>
      </c>
      <c r="M9" s="95">
        <f>IF(AND('ACT Apr 2020'!L3&gt;0,'ACT Apr 2020'!M3&gt;0),IF($C$5*F9/'ACT Apr 2020'!AR3&lt;'ACT Apr 2020'!L3,0,IF(($C$5*F9/'ACT Apr 2020'!AR3-'ACT Apr 2020'!L3)&lt;=('ACT Apr 2020'!M3+'ACT Apr 2020'!L3),((($C$5*F9/'ACT Apr 2020'!AR3-'ACT Apr 2020'!L3)*'ACT Apr 2020'!AD3/100))*'ACT Apr 2020'!AR3,((('ACT Apr 2020'!M3)*'ACT Apr 2020'!AD3/100)*'ACT Apr 2020'!AR3))),0)</f>
        <v>1180.0953440000003</v>
      </c>
      <c r="N9" s="93">
        <f>IF(AND('ACT Apr 2020'!M3&gt;0,'ACT Apr 2020'!N3&gt;0),IF($C$5*F9/'ACT Apr 2020'!AR3&lt;('ACT Apr 2020'!L3+'ACT Apr 2020'!M3),0,IF(($C$5*F9/'ACT Apr 2020'!AR3-'ACT Apr 2020'!L3+'ACT Apr 2020'!M3)&lt;=('ACT Apr 2020'!L3+'ACT Apr 2020'!M3+'ACT Apr 2020'!N3),((($C$5*F9/'ACT Apr 2020'!AR3-('ACT Apr 2020'!L3+'ACT Apr 2020'!M3))*'ACT Apr 2020'!AE3/100))*'ACT Apr 2020'!AR3,('ACT Apr 2020'!N3*'ACT Apr 2020'!AE3/100)*'ACT Apr 2020'!AR3)),0)</f>
        <v>0</v>
      </c>
      <c r="O9" s="93">
        <f>IF(AND('ACT Apr 2020'!N3&gt;0,'ACT Apr 2020'!O3&gt;0),IF($C$5*F9/'ACT Apr 2020'!AR3&lt;('ACT Apr 2020'!L3+'ACT Apr 2020'!M3+'ACT Apr 2020'!N3),0,IF(($C$5*F9/'ACT Apr 2020'!AR3-'ACT Apr 2020'!L3+'ACT Apr 2020'!M3+'ACT Apr 2020'!N3)&lt;=('ACT Apr 2020'!L3+'ACT Apr 2020'!M3+'ACT Apr 2020'!N3+'ACT Apr 2020'!O3),(($C$5*F9/'ACT Apr 2020'!AR3-('ACT Apr 2020'!L3+'ACT Apr 2020'!M3+'ACT Apr 2020'!N3))*'ACT Apr 2020'!AF3/100)*'ACT Apr 2020'!AR3,('ACT Apr 2020'!O3*'ACT Apr 2020'!AF3/100)*'ACT Apr 2020'!AR3)),0)</f>
        <v>0</v>
      </c>
      <c r="P9" s="96">
        <f>IF(AND('ACT Apr 2020'!P3&gt;0,'ACT Apr 2020'!O3&gt;0),IF(($C$5*F9/'ACT Apr 2020'!AR3&lt;SUM('ACT Apr 2020'!L3:P3)),(0),($C$5*F9/'ACT Apr 2020'!AR3-SUM('ACT Apr 2020'!L3:P3))*'ACT Apr 2020'!AB3/100)* 'ACT Apr 2020'!AR3,IF(AND('ACT Apr 2020'!O3&gt;0,'ACT Apr 2020'!P3=""),IF(($C$5*F9/'ACT Apr 2020'!AR3&lt; SUM('ACT Apr 2020'!L3:O3)),(0),($C$5*F9/'ACT Apr 2020'!AR3-SUM('ACT Apr 2020'!L3:O3))*'ACT Apr 2020'!AG3/100)* 'ACT Apr 2020'!AR3,IF(AND('ACT Apr 2020'!N3&gt;0,'ACT Apr 2020'!O3=""),IF(($C$5*F9/'ACT Apr 2020'!AR3&lt; SUM('ACT Apr 2020'!L3:N3)),(0),($C$5*F9/'ACT Apr 2020'!AR3-SUM('ACT Apr 2020'!L3:N3))*'ACT Apr 2020'!AF3/100)* 'ACT Apr 2020'!AR3,IF(AND('ACT Apr 2020'!M3&gt;0,'ACT Apr 2020'!N3=""),IF(($C$5*F9/'ACT Apr 2020'!AR3&lt;'ACT Apr 2020'!M3+'ACT Apr 2020'!L3),(0),(($C$5*F9/'ACT Apr 2020'!AR3-('ACT Apr 2020'!M3+'ACT Apr 2020'!L3))*'ACT Apr 2020'!AE3/100))*'ACT Apr 2020'!AR3,IF(AND('ACT Apr 2020'!L3&gt;0,'ACT Apr 2020'!M3=""&gt;0),IF(($C$5*F9/'ACT Apr 2020'!AR3&lt;'ACT Apr 2020'!L3),(0),($C$5*F9/'ACT Apr 2020'!AR3-'ACT Apr 2020'!L3)*'ACT Apr 2020'!AD3/100)*'ACT Apr 2020'!AR3,0)))))</f>
        <v>0</v>
      </c>
      <c r="Q9" s="159">
        <f>SUM(G9:P9)</f>
        <v>2802.5480320000006</v>
      </c>
      <c r="R9" s="171">
        <f>Q9+D9</f>
        <v>3315.0080320000006</v>
      </c>
      <c r="S9" s="97">
        <f>R9*1.1</f>
        <v>3646.5088352000012</v>
      </c>
      <c r="T9" s="98">
        <f>'ACT Apr 2020'!AT3</f>
        <v>19</v>
      </c>
      <c r="U9" s="98">
        <f>'ACT Apr 2020'!AU3</f>
        <v>0</v>
      </c>
      <c r="V9" s="98">
        <f>'ACT Apr 2020'!AV3</f>
        <v>0</v>
      </c>
      <c r="W9" s="98">
        <f>'ACT Apr 2020'!AW3</f>
        <v>0</v>
      </c>
      <c r="X9" s="173" t="str">
        <f t="shared" si="0"/>
        <v>Guaranteed off bill</v>
      </c>
      <c r="Y9" s="173" t="str">
        <f>IF(OR(B9="Origin Energy",B9="Red Energy",B9="Powershop"),"Inclusive","Exclusive")</f>
        <v>Exclusive</v>
      </c>
      <c r="Z9" s="162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2685.1565059200007</v>
      </c>
      <c r="AA9" s="162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2685.1565059200007</v>
      </c>
      <c r="AB9" s="163">
        <f t="shared" si="1"/>
        <v>2953.672156512001</v>
      </c>
      <c r="AC9" s="163">
        <f t="shared" si="1"/>
        <v>2953.672156512001</v>
      </c>
      <c r="AD9" s="100">
        <f>'ACT Apr 2020'!BF3</f>
        <v>0</v>
      </c>
      <c r="AE9" s="101" t="str">
        <f>'ACT Apr 2020'!BG3</f>
        <v>n</v>
      </c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</row>
    <row r="10" spans="1:72" ht="20" customHeight="1" thickBot="1" x14ac:dyDescent="0.25">
      <c r="A10" s="119" t="str">
        <f>'ACT Apr 2020'!D4</f>
        <v>EvoEnergy</v>
      </c>
      <c r="B10" s="120" t="str">
        <f>'ACT Apr 2020'!F4</f>
        <v>Origin Energy</v>
      </c>
      <c r="C10" s="120" t="str">
        <f>'ACT Apr 2020'!G4</f>
        <v>Business  Flexi</v>
      </c>
      <c r="D10" s="121">
        <f>365*'ACT Apr 2020'!H4/100</f>
        <v>539.3605</v>
      </c>
      <c r="E10" s="170">
        <f>IF('ACT Apr 2020'!AQ4=3,0.5,IF('ACT Apr 2020'!AQ4=2,0.33,0))</f>
        <v>0.5</v>
      </c>
      <c r="F10" s="170">
        <f>1-E10</f>
        <v>0.5</v>
      </c>
      <c r="G10" s="122">
        <f>IF('ACT Apr 2020'!K4="",($C$5*E10/'ACT Apr 2020'!AQ4*'ACT Apr 2020'!W4/100)*'ACT Apr 2020'!AQ4,IF($C$5*E10/'ACT Apr 2020'!AQ4&gt;='ACT Apr 2020'!L4,('ACT Apr 2020'!L4*'ACT Apr 2020'!W4/100)*'ACT Apr 2020'!AQ4,($C$5*E10/'ACT Apr 2020'!AQ4*'ACT Apr 2020'!W4/100)*'ACT Apr 2020'!AQ4))</f>
        <v>422.35854545454538</v>
      </c>
      <c r="H10" s="121">
        <f>IF(AND('ACT Apr 2020'!L4&gt;0,'ACT Apr 2020'!M4&gt;0),IF($C$5*E10/'ACT Apr 2020'!AQ4&lt;'ACT Apr 2020'!L4,0,IF(($C$5*E10/'ACT Apr 2020'!AQ4-'ACT Apr 2020'!L4)&lt;=('ACT Apr 2020'!M4+'ACT Apr 2020'!L4),((($C$5*E10/'ACT Apr 2020'!AQ4-'ACT Apr 2020'!L4)*'ACT Apr 2020'!X4/100))*'ACT Apr 2020'!AQ4,((('ACT Apr 2020'!M4)*'ACT Apr 2020'!X4/100)*'ACT Apr 2020'!AQ4))),0)</f>
        <v>912.1036363636365</v>
      </c>
      <c r="I10" s="121">
        <f>IF(AND('ACT Apr 2020'!M4&gt;0,'ACT Apr 2020'!N4&gt;0),IF($C$5*E10/'ACT Apr 2020'!AQ4&lt;('ACT Apr 2020'!L4+'ACT Apr 2020'!M4),0,IF(($C$5*E10/'ACT Apr 2020'!AQ4-'ACT Apr 2020'!L4+'ACT Apr 2020'!M4)&lt;=('ACT Apr 2020'!L4+'ACT Apr 2020'!M4+'ACT Apr 2020'!N4),((($C$5*E10/'ACT Apr 2020'!AQ4-('ACT Apr 2020'!L4+'ACT Apr 2020'!M4))*'ACT Apr 2020'!Y4/100))*'ACT Apr 2020'!AQ4,('ACT Apr 2020'!N4*'ACT Apr 2020'!Y4/100)* 'ACT Apr 2020'!AQ4)),0)</f>
        <v>0</v>
      </c>
      <c r="J10" s="121">
        <f>IF(AND('ACT Apr 2020'!N4&gt;0,'ACT Apr 2020'!O4&gt;0),IF($C$5*E10/'ACT Apr 2020'!AQ4&lt;('ACT Apr 2020'!L4+'ACT Apr 2020'!M4+'ACT Apr 2020'!N4),0,IF(($C$5*E10/'ACT Apr 2020'!AQ4-'ACT Apr 2020'!L4+'ACT Apr 2020'!M4+'ACT Apr 2020'!N4)&lt;=('ACT Apr 2020'!L4+'ACT Apr 2020'!M4+'ACT Apr 2020'!N4+'ACT Apr 2020'!O4),(($C$5*E10/'ACT Apr 2020'!AQ4-('ACT Apr 2020'!L4+'ACT Apr 2020'!M4+'ACT Apr 2020'!N4))*'ACT Apr 2020'!Z4/100)*'ACT Apr 2020'!AQ4,('ACT Apr 2020'!O4*'ACT Apr 2020'!Z4/100)*'ACT Apr 2020'!AQ4)),0)</f>
        <v>0</v>
      </c>
      <c r="K10" s="121">
        <f>IF(AND('ACT Apr 2020'!P4&gt;0,'ACT Apr 2020'!O4&gt;0),IF(($C$5*E10/'ACT Apr 2020'!AQ4&lt;SUM('ACT Apr 2020'!L4:P4)),(0),($C$5*E10/'ACT Apr 2020'!AQ4-SUM('ACT Apr 2020'!L4:P4))*'ACT Apr 2020'!AB4/100)* 'ACT Apr 2020'!AQ4,IF(AND('ACT Apr 2020'!O4&gt;0,'ACT Apr 2020'!P4=""),IF(($C$5*E10/'ACT Apr 2020'!AQ4&lt; SUM('ACT Apr 2020'!L4:O4)),(0),($C$5*E10/'ACT Apr 2020'!AQ4-SUM('ACT Apr 2020'!L4:O4))*'ACT Apr 2020'!AA4/100)* 'ACT Apr 2020'!AQ4,IF(AND('ACT Apr 2020'!N4&gt;0,'ACT Apr 2020'!O4=""),IF(($C$5*E10/'ACT Apr 2020'!AQ4&lt; SUM('ACT Apr 2020'!L4:N4)),(0),($C$5*E10/'ACT Apr 2020'!AQ4-SUM('ACT Apr 2020'!L4:N4))*'ACT Apr 2020'!Z4/100)* 'ACT Apr 2020'!AQ4,IF(AND('ACT Apr 2020'!M4&gt;0,'ACT Apr 2020'!N4=""),IF(($C$5*E10/'ACT Apr 2020'!AQ4&lt;'ACT Apr 2020'!M4+'ACT Apr 2020'!L4),(0),(($C$5*E10/'ACT Apr 2020'!AQ4-('ACT Apr 2020'!M4+'ACT Apr 2020'!L4))*'ACT Apr 2020'!Y4/100))*'ACT Apr 2020'!AQ4,IF(AND('ACT Apr 2020'!L4&gt;0,'ACT Apr 2020'!M4=""&gt;0),IF(($C$5*E10/'ACT Apr 2020'!AQ4&lt;'ACT Apr 2020'!L4),(0),($C$5*E10/'ACT Apr 2020'!AQ4-'ACT Apr 2020'!L4)*'ACT Apr 2020'!X4/100)*'ACT Apr 2020'!AQ4,0)))))</f>
        <v>0</v>
      </c>
      <c r="L10" s="121">
        <f>IF('ACT Apr 2020'!K4="",($C$5*F10/'ACT Apr 2020'!AR4*'ACT Apr 2020'!AC4/100)*'ACT Apr 2020'!AR4,IF($C$5*F10/'ACT Apr 2020'!AR4&gt;='ACT Apr 2020'!L4,('ACT Apr 2020'!L4*'ACT Apr 2020'!AC4/100)*'ACT Apr 2020'!AR4,($C$5*F10/'ACT Apr 2020'!AR4*'ACT Apr 2020'!AC4/100)*'ACT Apr 2020'!AR4))</f>
        <v>422.35854545454538</v>
      </c>
      <c r="M10" s="121">
        <f>IF(AND('ACT Apr 2020'!L4&gt;0,'ACT Apr 2020'!M4&gt;0),IF($C$5*F10/'ACT Apr 2020'!AR4&lt;'ACT Apr 2020'!L4,0,IF(($C$5*F10/'ACT Apr 2020'!AR4-'ACT Apr 2020'!L4)&lt;=('ACT Apr 2020'!M4+'ACT Apr 2020'!L4),((($C$5*F10/'ACT Apr 2020'!AR4-'ACT Apr 2020'!L4)*'ACT Apr 2020'!AD4/100))*'ACT Apr 2020'!AR4,((('ACT Apr 2020'!M4)*'ACT Apr 2020'!AD4/100)*'ACT Apr 2020'!AR4))),0)</f>
        <v>912.1036363636365</v>
      </c>
      <c r="N10" s="121">
        <f>IF(AND('ACT Apr 2020'!M4&gt;0,'ACT Apr 2020'!N4&gt;0),IF($C$5*F10/'ACT Apr 2020'!AR4&lt;('ACT Apr 2020'!L4+'ACT Apr 2020'!M4),0,IF(($C$5*F10/'ACT Apr 2020'!AR4-'ACT Apr 2020'!L4+'ACT Apr 2020'!M4)&lt;=('ACT Apr 2020'!L4+'ACT Apr 2020'!M4+'ACT Apr 2020'!N4),((($C$5*F10/'ACT Apr 2020'!AR4-('ACT Apr 2020'!L4+'ACT Apr 2020'!M4))*'ACT Apr 2020'!AE4/100))*'ACT Apr 2020'!AR4,('ACT Apr 2020'!N4*'ACT Apr 2020'!AE4/100)*'ACT Apr 2020'!AR4)),0)</f>
        <v>0</v>
      </c>
      <c r="O10" s="121">
        <f>IF(AND('ACT Apr 2020'!N4&gt;0,'ACT Apr 2020'!O4&gt;0),IF($C$5*F10/'ACT Apr 2020'!AR4&lt;('ACT Apr 2020'!L4+'ACT Apr 2020'!M4+'ACT Apr 2020'!N4),0,IF(($C$5*F10/'ACT Apr 2020'!AR4-'ACT Apr 2020'!L4+'ACT Apr 2020'!M4+'ACT Apr 2020'!N4)&lt;=('ACT Apr 2020'!L4+'ACT Apr 2020'!M4+'ACT Apr 2020'!N4+'ACT Apr 2020'!O4),(($C$5*F10/'ACT Apr 2020'!AR4-('ACT Apr 2020'!L4+'ACT Apr 2020'!M4+'ACT Apr 2020'!N4))*'ACT Apr 2020'!AF4/100)*'ACT Apr 2020'!AR4,('ACT Apr 2020'!O4*'ACT Apr 2020'!AF4/100)*'ACT Apr 2020'!AR4)),0)</f>
        <v>0</v>
      </c>
      <c r="P10" s="121">
        <f>IF(AND('ACT Apr 2020'!P4&gt;0,'ACT Apr 2020'!O4&gt;0),IF(($C$5*F10/'ACT Apr 2020'!AR4&lt;SUM('ACT Apr 2020'!L4:P4)),(0),($C$5*F10/'ACT Apr 2020'!AR4-SUM('ACT Apr 2020'!L4:P4))*'ACT Apr 2020'!AB4/100)* 'ACT Apr 2020'!AR4,IF(AND('ACT Apr 2020'!O4&gt;0,'ACT Apr 2020'!P4=""),IF(($C$5*F10/'ACT Apr 2020'!AR4&lt; SUM('ACT Apr 2020'!L4:O4)),(0),($C$5*F10/'ACT Apr 2020'!AR4-SUM('ACT Apr 2020'!L4:O4))*'ACT Apr 2020'!AG4/100)* 'ACT Apr 2020'!AR4,IF(AND('ACT Apr 2020'!N4&gt;0,'ACT Apr 2020'!O4=""),IF(($C$5*F10/'ACT Apr 2020'!AR4&lt; SUM('ACT Apr 2020'!L4:N4)),(0),($C$5*F10/'ACT Apr 2020'!AR4-SUM('ACT Apr 2020'!L4:N4))*'ACT Apr 2020'!AF4/100)* 'ACT Apr 2020'!AR4,IF(AND('ACT Apr 2020'!M4&gt;0,'ACT Apr 2020'!N4=""),IF(($C$5*F10/'ACT Apr 2020'!AR4&lt;'ACT Apr 2020'!M4+'ACT Apr 2020'!L4),(0),(($C$5*F10/'ACT Apr 2020'!AR4-('ACT Apr 2020'!M4+'ACT Apr 2020'!L4))*'ACT Apr 2020'!AE4/100))*'ACT Apr 2020'!AR4,IF(AND('ACT Apr 2020'!L4&gt;0,'ACT Apr 2020'!M4=""&gt;0),IF(($C$5*F10/'ACT Apr 2020'!AR4&lt;'ACT Apr 2020'!L4),(0),($C$5*F10/'ACT Apr 2020'!AR4-'ACT Apr 2020'!L4)*'ACT Apr 2020'!AD4/100)*'ACT Apr 2020'!AR4,0)))))</f>
        <v>0</v>
      </c>
      <c r="Q10" s="160">
        <f>SUM(G10:P10)</f>
        <v>2668.9243636363635</v>
      </c>
      <c r="R10" s="172">
        <f>Q10+D10</f>
        <v>3208.2848636363633</v>
      </c>
      <c r="S10" s="161">
        <f>R10*1.1</f>
        <v>3529.1133500000001</v>
      </c>
      <c r="T10" s="125">
        <f>'ACT Apr 2020'!AT4</f>
        <v>13</v>
      </c>
      <c r="U10" s="125">
        <f>'ACT Apr 2020'!AU4</f>
        <v>0</v>
      </c>
      <c r="V10" s="125">
        <f>'ACT Apr 2020'!AV4</f>
        <v>0</v>
      </c>
      <c r="W10" s="125">
        <f>'ACT Apr 2020'!AW4</f>
        <v>0</v>
      </c>
      <c r="X10" s="174" t="str">
        <f t="shared" si="0"/>
        <v>Guaranteed off bill</v>
      </c>
      <c r="Y10" s="174" t="str">
        <f>IF(OR(B10="Origin Energy",B10="Red Energy",B10="Powershop"),"Inclusive","Exclusive")</f>
        <v>Inclusive</v>
      </c>
      <c r="Z10" s="164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2791.2078313636362</v>
      </c>
      <c r="AA10" s="165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2791.2078313636362</v>
      </c>
      <c r="AB10" s="166">
        <f t="shared" si="1"/>
        <v>3070.3286145000002</v>
      </c>
      <c r="AC10" s="166">
        <f t="shared" si="1"/>
        <v>3070.3286145000002</v>
      </c>
      <c r="AD10" s="126">
        <f>'ACT Apr 2020'!BF4</f>
        <v>12</v>
      </c>
      <c r="AE10" s="127" t="str">
        <f>'ACT Apr 2020'!BG4</f>
        <v>y</v>
      </c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</row>
    <row r="11" spans="1:72" x14ac:dyDescent="0.2">
      <c r="BL11" s="113"/>
      <c r="BM11" s="113"/>
      <c r="BN11" s="113"/>
      <c r="BO11" s="113"/>
      <c r="BP11" s="113"/>
      <c r="BQ11" s="113"/>
      <c r="BR11" s="113"/>
      <c r="BS11" s="113"/>
      <c r="BT11" s="113"/>
    </row>
    <row r="12" spans="1:72" x14ac:dyDescent="0.2">
      <c r="BL12" s="113"/>
      <c r="BM12" s="113"/>
      <c r="BN12" s="113"/>
      <c r="BO12" s="113"/>
      <c r="BP12" s="113"/>
      <c r="BQ12" s="113"/>
      <c r="BR12" s="113"/>
      <c r="BS12" s="113"/>
      <c r="BT12" s="113"/>
    </row>
    <row r="13" spans="1:72" x14ac:dyDescent="0.2">
      <c r="BL13" s="113"/>
      <c r="BM13" s="113"/>
      <c r="BN13" s="113"/>
      <c r="BO13" s="113"/>
      <c r="BP13" s="113"/>
      <c r="BQ13" s="113"/>
      <c r="BR13" s="113"/>
      <c r="BS13" s="113"/>
      <c r="BT13" s="113"/>
    </row>
    <row r="14" spans="1:72" x14ac:dyDescent="0.2">
      <c r="BL14" s="113"/>
      <c r="BM14" s="113"/>
      <c r="BN14" s="113"/>
      <c r="BO14" s="113"/>
      <c r="BP14" s="113"/>
      <c r="BQ14" s="113"/>
      <c r="BR14" s="113"/>
      <c r="BS14" s="113"/>
      <c r="BT14" s="113"/>
    </row>
    <row r="15" spans="1:72" x14ac:dyDescent="0.2">
      <c r="BL15" s="113"/>
      <c r="BM15" s="113"/>
      <c r="BN15" s="113"/>
      <c r="BO15" s="113"/>
      <c r="BP15" s="113"/>
      <c r="BQ15" s="113"/>
      <c r="BR15" s="113"/>
      <c r="BS15" s="113"/>
      <c r="BT15" s="113"/>
    </row>
    <row r="16" spans="1:72" x14ac:dyDescent="0.2">
      <c r="BL16" s="113"/>
      <c r="BM16" s="113"/>
      <c r="BN16" s="113"/>
      <c r="BO16" s="113"/>
      <c r="BP16" s="113"/>
      <c r="BQ16" s="113"/>
      <c r="BR16" s="113"/>
      <c r="BS16" s="113"/>
      <c r="BT16" s="113"/>
    </row>
    <row r="17" spans="64:72" x14ac:dyDescent="0.2">
      <c r="BL17" s="113"/>
      <c r="BM17" s="113"/>
      <c r="BN17" s="113"/>
      <c r="BO17" s="113"/>
      <c r="BP17" s="113"/>
      <c r="BQ17" s="113"/>
      <c r="BR17" s="113"/>
      <c r="BS17" s="113"/>
      <c r="BT17" s="113"/>
    </row>
    <row r="18" spans="64:72" x14ac:dyDescent="0.2">
      <c r="BL18" s="113"/>
      <c r="BM18" s="113"/>
      <c r="BN18" s="113"/>
      <c r="BO18" s="113"/>
      <c r="BP18" s="113"/>
      <c r="BQ18" s="113"/>
      <c r="BR18" s="113"/>
      <c r="BS18" s="113"/>
      <c r="BT18" s="113"/>
    </row>
    <row r="19" spans="64:72" x14ac:dyDescent="0.2">
      <c r="BL19" s="113"/>
      <c r="BM19" s="113"/>
      <c r="BN19" s="113"/>
      <c r="BO19" s="113"/>
      <c r="BP19" s="113"/>
      <c r="BQ19" s="113"/>
      <c r="BR19" s="113"/>
      <c r="BS19" s="113"/>
      <c r="BT19" s="113"/>
    </row>
    <row r="20" spans="64:72" x14ac:dyDescent="0.2">
      <c r="BL20" s="113"/>
      <c r="BM20" s="113"/>
      <c r="BN20" s="113"/>
      <c r="BO20" s="113"/>
      <c r="BP20" s="113"/>
      <c r="BQ20" s="113"/>
      <c r="BR20" s="113"/>
      <c r="BS20" s="113"/>
      <c r="BT20" s="113"/>
    </row>
    <row r="21" spans="64:72" x14ac:dyDescent="0.2">
      <c r="BL21" s="113"/>
      <c r="BM21" s="113"/>
      <c r="BN21" s="113"/>
      <c r="BO21" s="113"/>
      <c r="BP21" s="113"/>
      <c r="BQ21" s="113"/>
      <c r="BR21" s="113"/>
      <c r="BS21" s="113"/>
      <c r="BT21" s="113"/>
    </row>
    <row r="22" spans="64:72" x14ac:dyDescent="0.2">
      <c r="BL22" s="113"/>
      <c r="BM22" s="113"/>
      <c r="BN22" s="113"/>
      <c r="BO22" s="113"/>
      <c r="BP22" s="113"/>
      <c r="BQ22" s="113"/>
      <c r="BR22" s="113"/>
      <c r="BS22" s="113"/>
      <c r="BT22" s="113"/>
    </row>
    <row r="23" spans="64:72" x14ac:dyDescent="0.2">
      <c r="BL23" s="113"/>
      <c r="BM23" s="113"/>
      <c r="BN23" s="113"/>
      <c r="BO23" s="113"/>
      <c r="BP23" s="113"/>
      <c r="BQ23" s="113"/>
      <c r="BR23" s="113"/>
      <c r="BS23" s="113"/>
      <c r="BT23" s="113"/>
    </row>
    <row r="24" spans="64:72" x14ac:dyDescent="0.2">
      <c r="BL24" s="113"/>
      <c r="BM24" s="113"/>
      <c r="BN24" s="113"/>
      <c r="BO24" s="113"/>
      <c r="BP24" s="113"/>
      <c r="BQ24" s="113"/>
      <c r="BR24" s="113"/>
      <c r="BS24" s="113"/>
      <c r="BT24" s="113"/>
    </row>
    <row r="25" spans="64:72" x14ac:dyDescent="0.2">
      <c r="BL25" s="113"/>
      <c r="BM25" s="113"/>
      <c r="BN25" s="113"/>
      <c r="BO25" s="113"/>
      <c r="BP25" s="113"/>
      <c r="BQ25" s="113"/>
      <c r="BR25" s="113"/>
      <c r="BS25" s="113"/>
      <c r="BT25" s="113"/>
    </row>
    <row r="26" spans="64:72" x14ac:dyDescent="0.2">
      <c r="BL26" s="113"/>
      <c r="BM26" s="113"/>
      <c r="BN26" s="113"/>
      <c r="BO26" s="113"/>
      <c r="BP26" s="113"/>
      <c r="BQ26" s="113"/>
      <c r="BR26" s="113"/>
      <c r="BS26" s="113"/>
      <c r="BT26" s="113"/>
    </row>
    <row r="27" spans="64:72" x14ac:dyDescent="0.2">
      <c r="BL27" s="113"/>
      <c r="BM27" s="113"/>
      <c r="BN27" s="113"/>
      <c r="BO27" s="113"/>
      <c r="BP27" s="113"/>
      <c r="BQ27" s="113"/>
      <c r="BR27" s="113"/>
      <c r="BS27" s="113"/>
      <c r="BT27" s="113"/>
    </row>
    <row r="28" spans="64:72" x14ac:dyDescent="0.2">
      <c r="BL28" s="113"/>
      <c r="BM28" s="113"/>
      <c r="BN28" s="113"/>
      <c r="BO28" s="113"/>
      <c r="BP28" s="113"/>
      <c r="BQ28" s="113"/>
      <c r="BR28" s="113"/>
      <c r="BS28" s="113"/>
      <c r="BT28" s="113"/>
    </row>
    <row r="29" spans="64:72" x14ac:dyDescent="0.2">
      <c r="BL29" s="113"/>
      <c r="BM29" s="113"/>
      <c r="BN29" s="113"/>
      <c r="BO29" s="113"/>
      <c r="BP29" s="113"/>
      <c r="BQ29" s="113"/>
      <c r="BR29" s="113"/>
      <c r="BS29" s="113"/>
      <c r="BT29" s="113"/>
    </row>
    <row r="30" spans="64:72" x14ac:dyDescent="0.2">
      <c r="BL30" s="113"/>
      <c r="BM30" s="113"/>
      <c r="BN30" s="113"/>
      <c r="BO30" s="113"/>
      <c r="BP30" s="113"/>
      <c r="BQ30" s="113"/>
      <c r="BR30" s="113"/>
      <c r="BS30" s="113"/>
      <c r="BT30" s="113"/>
    </row>
    <row r="31" spans="64:72" x14ac:dyDescent="0.2">
      <c r="BL31" s="113"/>
      <c r="BM31" s="113"/>
      <c r="BN31" s="113"/>
      <c r="BO31" s="113"/>
      <c r="BP31" s="113"/>
      <c r="BQ31" s="113"/>
      <c r="BR31" s="113"/>
      <c r="BS31" s="113"/>
      <c r="BT31" s="113"/>
    </row>
    <row r="32" spans="64:72" x14ac:dyDescent="0.2">
      <c r="BL32" s="113"/>
      <c r="BM32" s="113"/>
      <c r="BN32" s="113"/>
      <c r="BO32" s="113"/>
      <c r="BP32" s="113"/>
      <c r="BQ32" s="113"/>
      <c r="BR32" s="113"/>
      <c r="BS32" s="113"/>
      <c r="BT32" s="113"/>
    </row>
    <row r="33" spans="64:72" x14ac:dyDescent="0.2">
      <c r="BL33" s="113"/>
      <c r="BM33" s="113"/>
      <c r="BN33" s="113"/>
      <c r="BO33" s="113"/>
      <c r="BP33" s="113"/>
      <c r="BQ33" s="113"/>
      <c r="BR33" s="113"/>
      <c r="BS33" s="113"/>
      <c r="BT33" s="113"/>
    </row>
    <row r="34" spans="64:72" x14ac:dyDescent="0.2">
      <c r="BL34" s="113"/>
      <c r="BM34" s="113"/>
      <c r="BN34" s="113"/>
      <c r="BO34" s="113"/>
      <c r="BP34" s="113"/>
      <c r="BQ34" s="113"/>
      <c r="BR34" s="113"/>
      <c r="BS34" s="113"/>
      <c r="BT34" s="113"/>
    </row>
    <row r="35" spans="64:72" x14ac:dyDescent="0.2">
      <c r="BL35" s="113"/>
      <c r="BM35" s="113"/>
      <c r="BN35" s="113"/>
      <c r="BO35" s="113"/>
      <c r="BP35" s="113"/>
      <c r="BQ35" s="113"/>
      <c r="BR35" s="113"/>
      <c r="BS35" s="113"/>
      <c r="BT35" s="113"/>
    </row>
    <row r="36" spans="64:72" x14ac:dyDescent="0.2">
      <c r="BL36" s="113"/>
      <c r="BM36" s="113"/>
      <c r="BN36" s="113"/>
      <c r="BO36" s="113"/>
      <c r="BP36" s="113"/>
      <c r="BQ36" s="113"/>
      <c r="BR36" s="113"/>
      <c r="BS36" s="113"/>
      <c r="BT36" s="113"/>
    </row>
    <row r="37" spans="64:72" x14ac:dyDescent="0.2">
      <c r="BL37" s="113"/>
      <c r="BM37" s="113"/>
      <c r="BN37" s="113"/>
      <c r="BO37" s="113"/>
      <c r="BP37" s="113"/>
      <c r="BQ37" s="113"/>
      <c r="BR37" s="113"/>
      <c r="BS37" s="113"/>
      <c r="BT37" s="113"/>
    </row>
    <row r="38" spans="64:72" x14ac:dyDescent="0.2">
      <c r="BL38" s="113"/>
      <c r="BM38" s="113"/>
      <c r="BN38" s="113"/>
      <c r="BO38" s="113"/>
      <c r="BP38" s="113"/>
      <c r="BQ38" s="113"/>
      <c r="BR38" s="113"/>
      <c r="BS38" s="113"/>
      <c r="BT38" s="113"/>
    </row>
    <row r="39" spans="64:72" x14ac:dyDescent="0.2">
      <c r="BL39" s="113"/>
      <c r="BM39" s="113"/>
      <c r="BN39" s="113"/>
      <c r="BO39" s="113"/>
      <c r="BP39" s="113"/>
      <c r="BQ39" s="113"/>
      <c r="BR39" s="113"/>
      <c r="BS39" s="113"/>
      <c r="BT39" s="113"/>
    </row>
    <row r="40" spans="64:72" x14ac:dyDescent="0.2">
      <c r="BL40" s="113"/>
      <c r="BM40" s="113"/>
      <c r="BN40" s="113"/>
      <c r="BO40" s="113"/>
      <c r="BP40" s="113"/>
      <c r="BQ40" s="113"/>
      <c r="BR40" s="113"/>
      <c r="BS40" s="113"/>
      <c r="BT40" s="113"/>
    </row>
    <row r="41" spans="64:72" x14ac:dyDescent="0.2">
      <c r="BL41" s="113"/>
      <c r="BM41" s="113"/>
      <c r="BN41" s="113"/>
      <c r="BO41" s="113"/>
      <c r="BP41" s="113"/>
      <c r="BQ41" s="113"/>
      <c r="BR41" s="113"/>
      <c r="BS41" s="113"/>
      <c r="BT41" s="113"/>
    </row>
    <row r="42" spans="64:72" x14ac:dyDescent="0.2">
      <c r="BL42" s="113"/>
      <c r="BM42" s="113"/>
      <c r="BN42" s="113"/>
      <c r="BO42" s="113"/>
      <c r="BP42" s="113"/>
      <c r="BQ42" s="113"/>
      <c r="BR42" s="113"/>
      <c r="BS42" s="113"/>
      <c r="BT42" s="113"/>
    </row>
    <row r="43" spans="64:72" x14ac:dyDescent="0.2">
      <c r="BL43" s="113"/>
      <c r="BM43" s="113"/>
      <c r="BN43" s="113"/>
      <c r="BO43" s="113"/>
      <c r="BP43" s="113"/>
      <c r="BQ43" s="113"/>
      <c r="BR43" s="113"/>
      <c r="BS43" s="113"/>
      <c r="BT43" s="113"/>
    </row>
    <row r="44" spans="64:72" x14ac:dyDescent="0.2">
      <c r="BL44" s="113"/>
      <c r="BM44" s="113"/>
      <c r="BN44" s="113"/>
      <c r="BO44" s="113"/>
      <c r="BP44" s="113"/>
      <c r="BQ44" s="113"/>
      <c r="BR44" s="113"/>
      <c r="BS44" s="113"/>
      <c r="BT44" s="113"/>
    </row>
    <row r="45" spans="64:72" x14ac:dyDescent="0.2">
      <c r="BL45" s="113"/>
      <c r="BM45" s="113"/>
      <c r="BN45" s="113"/>
      <c r="BO45" s="113"/>
      <c r="BP45" s="113"/>
      <c r="BQ45" s="113"/>
      <c r="BR45" s="113"/>
      <c r="BS45" s="113"/>
      <c r="BT45" s="113"/>
    </row>
    <row r="46" spans="64:72" x14ac:dyDescent="0.2">
      <c r="BL46" s="113"/>
      <c r="BM46" s="113"/>
      <c r="BN46" s="113"/>
      <c r="BO46" s="113"/>
      <c r="BP46" s="113"/>
      <c r="BQ46" s="113"/>
      <c r="BR46" s="113"/>
      <c r="BS46" s="113"/>
      <c r="BT46" s="113"/>
    </row>
    <row r="47" spans="64:72" x14ac:dyDescent="0.2">
      <c r="BL47" s="113"/>
      <c r="BM47" s="113"/>
      <c r="BN47" s="113"/>
      <c r="BO47" s="113"/>
      <c r="BP47" s="113"/>
      <c r="BQ47" s="113"/>
      <c r="BR47" s="113"/>
      <c r="BS47" s="113"/>
      <c r="BT47" s="113"/>
    </row>
    <row r="48" spans="64:72" x14ac:dyDescent="0.2">
      <c r="BL48" s="113"/>
      <c r="BM48" s="113"/>
      <c r="BN48" s="113"/>
      <c r="BO48" s="113"/>
      <c r="BP48" s="113"/>
      <c r="BQ48" s="113"/>
      <c r="BR48" s="113"/>
      <c r="BS48" s="113"/>
      <c r="BT48" s="113"/>
    </row>
    <row r="49" spans="64:72" x14ac:dyDescent="0.2">
      <c r="BL49" s="113"/>
      <c r="BM49" s="113"/>
      <c r="BN49" s="113"/>
      <c r="BO49" s="113"/>
      <c r="BP49" s="113"/>
      <c r="BQ49" s="113"/>
      <c r="BR49" s="113"/>
      <c r="BS49" s="113"/>
      <c r="BT49" s="113"/>
    </row>
    <row r="50" spans="64:72" x14ac:dyDescent="0.2">
      <c r="BL50" s="113"/>
      <c r="BM50" s="113"/>
      <c r="BN50" s="113"/>
      <c r="BO50" s="113"/>
      <c r="BP50" s="113"/>
      <c r="BQ50" s="113"/>
      <c r="BR50" s="113"/>
      <c r="BS50" s="113"/>
      <c r="BT50" s="113"/>
    </row>
    <row r="51" spans="64:72" x14ac:dyDescent="0.2">
      <c r="BL51" s="113"/>
      <c r="BM51" s="113"/>
      <c r="BN51" s="113"/>
      <c r="BO51" s="113"/>
      <c r="BP51" s="113"/>
      <c r="BQ51" s="113"/>
      <c r="BR51" s="113"/>
      <c r="BS51" s="113"/>
      <c r="BT51" s="113"/>
    </row>
    <row r="52" spans="64:72" x14ac:dyDescent="0.2">
      <c r="BL52" s="113"/>
      <c r="BM52" s="113"/>
      <c r="BN52" s="113"/>
      <c r="BO52" s="113"/>
      <c r="BP52" s="113"/>
      <c r="BQ52" s="113"/>
      <c r="BR52" s="113"/>
      <c r="BS52" s="113"/>
      <c r="BT52" s="113"/>
    </row>
    <row r="53" spans="64:72" x14ac:dyDescent="0.2">
      <c r="BL53" s="113"/>
      <c r="BM53" s="113"/>
      <c r="BN53" s="113"/>
      <c r="BO53" s="113"/>
      <c r="BP53" s="113"/>
      <c r="BQ53" s="113"/>
      <c r="BR53" s="113"/>
      <c r="BS53" s="113"/>
      <c r="BT53" s="113"/>
    </row>
    <row r="54" spans="64:72" x14ac:dyDescent="0.2">
      <c r="BL54" s="113"/>
      <c r="BM54" s="113"/>
      <c r="BN54" s="113"/>
      <c r="BO54" s="113"/>
      <c r="BP54" s="113"/>
      <c r="BQ54" s="113"/>
      <c r="BR54" s="113"/>
      <c r="BS54" s="113"/>
      <c r="BT54" s="113"/>
    </row>
    <row r="55" spans="64:72" x14ac:dyDescent="0.2">
      <c r="BL55" s="113"/>
      <c r="BM55" s="113"/>
      <c r="BN55" s="113"/>
      <c r="BO55" s="113"/>
      <c r="BP55" s="113"/>
      <c r="BQ55" s="113"/>
      <c r="BR55" s="113"/>
      <c r="BS55" s="113"/>
      <c r="BT55" s="113"/>
    </row>
    <row r="56" spans="64:72" x14ac:dyDescent="0.2">
      <c r="BL56" s="113"/>
      <c r="BM56" s="113"/>
      <c r="BN56" s="113"/>
      <c r="BO56" s="113"/>
      <c r="BP56" s="113"/>
      <c r="BQ56" s="113"/>
      <c r="BR56" s="113"/>
      <c r="BS56" s="113"/>
      <c r="BT56" s="113"/>
    </row>
    <row r="57" spans="64:72" x14ac:dyDescent="0.2">
      <c r="BL57" s="113"/>
      <c r="BM57" s="113"/>
      <c r="BN57" s="113"/>
      <c r="BO57" s="113"/>
      <c r="BP57" s="113"/>
      <c r="BQ57" s="113"/>
      <c r="BR57" s="113"/>
      <c r="BS57" s="113"/>
      <c r="BT57" s="113"/>
    </row>
    <row r="58" spans="64:72" x14ac:dyDescent="0.2">
      <c r="BL58" s="113"/>
      <c r="BM58" s="113"/>
      <c r="BN58" s="113"/>
      <c r="BO58" s="113"/>
      <c r="BP58" s="113"/>
      <c r="BQ58" s="113"/>
      <c r="BR58" s="113"/>
      <c r="BS58" s="113"/>
      <c r="BT58" s="113"/>
    </row>
    <row r="59" spans="64:72" x14ac:dyDescent="0.2">
      <c r="BL59" s="113"/>
      <c r="BM59" s="113"/>
      <c r="BN59" s="113"/>
      <c r="BO59" s="113"/>
      <c r="BP59" s="113"/>
      <c r="BQ59" s="113"/>
      <c r="BR59" s="113"/>
      <c r="BS59" s="113"/>
      <c r="BT59" s="113"/>
    </row>
    <row r="60" spans="64:72" x14ac:dyDescent="0.2">
      <c r="BL60" s="113"/>
      <c r="BM60" s="113"/>
      <c r="BN60" s="113"/>
      <c r="BO60" s="113"/>
      <c r="BP60" s="113"/>
      <c r="BQ60" s="113"/>
      <c r="BR60" s="113"/>
      <c r="BS60" s="113"/>
      <c r="BT60" s="113"/>
    </row>
    <row r="61" spans="64:72" x14ac:dyDescent="0.2">
      <c r="BL61" s="113"/>
      <c r="BM61" s="113"/>
      <c r="BN61" s="113"/>
      <c r="BO61" s="113"/>
      <c r="BP61" s="113"/>
      <c r="BQ61" s="113"/>
      <c r="BR61" s="113"/>
      <c r="BS61" s="113"/>
      <c r="BT61" s="113"/>
    </row>
    <row r="62" spans="64:72" x14ac:dyDescent="0.2">
      <c r="BL62" s="113"/>
      <c r="BM62" s="113"/>
      <c r="BN62" s="113"/>
      <c r="BO62" s="113"/>
      <c r="BP62" s="113"/>
      <c r="BQ62" s="113"/>
      <c r="BR62" s="113"/>
      <c r="BS62" s="113"/>
      <c r="BT62" s="113"/>
    </row>
    <row r="63" spans="64:72" x14ac:dyDescent="0.2">
      <c r="BL63" s="113"/>
      <c r="BM63" s="113"/>
      <c r="BN63" s="113"/>
      <c r="BO63" s="113"/>
      <c r="BP63" s="113"/>
      <c r="BQ63" s="113"/>
      <c r="BR63" s="113"/>
      <c r="BS63" s="113"/>
      <c r="BT63" s="113"/>
    </row>
    <row r="64" spans="64:72" x14ac:dyDescent="0.2">
      <c r="BL64" s="113"/>
      <c r="BM64" s="113"/>
      <c r="BN64" s="113"/>
      <c r="BO64" s="113"/>
      <c r="BP64" s="113"/>
      <c r="BQ64" s="113"/>
      <c r="BR64" s="113"/>
      <c r="BS64" s="113"/>
      <c r="BT64" s="113"/>
    </row>
    <row r="65" spans="64:72" x14ac:dyDescent="0.2">
      <c r="BL65" s="113"/>
      <c r="BM65" s="113"/>
      <c r="BN65" s="113"/>
      <c r="BO65" s="113"/>
      <c r="BP65" s="113"/>
      <c r="BQ65" s="113"/>
      <c r="BR65" s="113"/>
      <c r="BS65" s="113"/>
      <c r="BT65" s="113"/>
    </row>
    <row r="66" spans="64:72" x14ac:dyDescent="0.2">
      <c r="BL66" s="113"/>
      <c r="BM66" s="113"/>
      <c r="BN66" s="113"/>
      <c r="BO66" s="113"/>
      <c r="BP66" s="113"/>
      <c r="BQ66" s="113"/>
      <c r="BR66" s="113"/>
      <c r="BS66" s="113"/>
      <c r="BT66" s="113"/>
    </row>
    <row r="67" spans="64:72" x14ac:dyDescent="0.2">
      <c r="BL67" s="113"/>
      <c r="BM67" s="113"/>
      <c r="BN67" s="113"/>
      <c r="BO67" s="113"/>
      <c r="BP67" s="113"/>
      <c r="BQ67" s="113"/>
      <c r="BR67" s="113"/>
      <c r="BS67" s="113"/>
      <c r="BT67" s="113"/>
    </row>
    <row r="68" spans="64:72" x14ac:dyDescent="0.2">
      <c r="BL68" s="113"/>
      <c r="BM68" s="113"/>
      <c r="BN68" s="113"/>
      <c r="BO68" s="113"/>
      <c r="BP68" s="113"/>
      <c r="BQ68" s="113"/>
      <c r="BR68" s="113"/>
      <c r="BS68" s="113"/>
      <c r="BT68" s="113"/>
    </row>
    <row r="69" spans="64:72" x14ac:dyDescent="0.2">
      <c r="BL69" s="113"/>
      <c r="BM69" s="113"/>
      <c r="BN69" s="113"/>
      <c r="BO69" s="113"/>
      <c r="BP69" s="113"/>
      <c r="BQ69" s="113"/>
      <c r="BR69" s="113"/>
      <c r="BS69" s="113"/>
      <c r="BT69" s="113"/>
    </row>
    <row r="70" spans="64:72" x14ac:dyDescent="0.2">
      <c r="BL70" s="113"/>
      <c r="BM70" s="113"/>
      <c r="BN70" s="113"/>
      <c r="BO70" s="113"/>
      <c r="BP70" s="113"/>
      <c r="BQ70" s="113"/>
      <c r="BR70" s="113"/>
      <c r="BS70" s="113"/>
      <c r="BT70" s="113"/>
    </row>
    <row r="71" spans="64:72" x14ac:dyDescent="0.2">
      <c r="BL71" s="113"/>
      <c r="BM71" s="113"/>
      <c r="BN71" s="113"/>
      <c r="BO71" s="113"/>
      <c r="BP71" s="113"/>
      <c r="BQ71" s="113"/>
      <c r="BR71" s="113"/>
      <c r="BS71" s="113"/>
      <c r="BT71" s="113"/>
    </row>
    <row r="72" spans="64:72" x14ac:dyDescent="0.2">
      <c r="BL72" s="113"/>
      <c r="BM72" s="113"/>
      <c r="BN72" s="113"/>
      <c r="BO72" s="113"/>
      <c r="BP72" s="113"/>
      <c r="BQ72" s="113"/>
      <c r="BR72" s="113"/>
      <c r="BS72" s="113"/>
      <c r="BT72" s="113"/>
    </row>
    <row r="73" spans="64:72" x14ac:dyDescent="0.2">
      <c r="BL73" s="113"/>
      <c r="BM73" s="113"/>
      <c r="BN73" s="113"/>
      <c r="BO73" s="113"/>
      <c r="BP73" s="113"/>
      <c r="BQ73" s="113"/>
      <c r="BR73" s="113"/>
      <c r="BS73" s="113"/>
      <c r="BT73" s="113"/>
    </row>
    <row r="74" spans="64:72" x14ac:dyDescent="0.2">
      <c r="BL74" s="113"/>
      <c r="BM74" s="113"/>
      <c r="BN74" s="113"/>
      <c r="BO74" s="113"/>
      <c r="BP74" s="113"/>
      <c r="BQ74" s="113"/>
      <c r="BR74" s="113"/>
      <c r="BS74" s="113"/>
      <c r="BT74" s="113"/>
    </row>
    <row r="75" spans="64:72" x14ac:dyDescent="0.2">
      <c r="BL75" s="113"/>
      <c r="BM75" s="113"/>
      <c r="BN75" s="113"/>
      <c r="BO75" s="113"/>
      <c r="BP75" s="113"/>
      <c r="BQ75" s="113"/>
      <c r="BR75" s="113"/>
      <c r="BS75" s="113"/>
      <c r="BT75" s="113"/>
    </row>
    <row r="76" spans="64:72" x14ac:dyDescent="0.2">
      <c r="BL76" s="113"/>
      <c r="BM76" s="113"/>
      <c r="BN76" s="113"/>
      <c r="BO76" s="113"/>
      <c r="BP76" s="113"/>
      <c r="BQ76" s="113"/>
      <c r="BR76" s="113"/>
      <c r="BS76" s="113"/>
      <c r="BT76" s="113"/>
    </row>
    <row r="77" spans="64:72" x14ac:dyDescent="0.2">
      <c r="BL77" s="113"/>
      <c r="BM77" s="113"/>
      <c r="BN77" s="113"/>
      <c r="BO77" s="113"/>
      <c r="BP77" s="113"/>
      <c r="BQ77" s="113"/>
      <c r="BR77" s="113"/>
      <c r="BS77" s="113"/>
      <c r="BT77" s="113"/>
    </row>
    <row r="78" spans="64:72" x14ac:dyDescent="0.2">
      <c r="BL78" s="113"/>
      <c r="BM78" s="113"/>
      <c r="BN78" s="113"/>
      <c r="BO78" s="113"/>
      <c r="BP78" s="113"/>
      <c r="BQ78" s="113"/>
      <c r="BR78" s="113"/>
      <c r="BS78" s="113"/>
      <c r="BT78" s="113"/>
    </row>
    <row r="79" spans="64:72" x14ac:dyDescent="0.2">
      <c r="BL79" s="113"/>
      <c r="BM79" s="113"/>
      <c r="BN79" s="113"/>
      <c r="BO79" s="113"/>
      <c r="BP79" s="113"/>
      <c r="BQ79" s="113"/>
      <c r="BR79" s="113"/>
      <c r="BS79" s="113"/>
      <c r="BT79" s="113"/>
    </row>
    <row r="80" spans="64:72" x14ac:dyDescent="0.2">
      <c r="BL80" s="113"/>
      <c r="BM80" s="113"/>
      <c r="BN80" s="113"/>
      <c r="BO80" s="113"/>
      <c r="BP80" s="113"/>
      <c r="BQ80" s="113"/>
      <c r="BR80" s="113"/>
      <c r="BS80" s="113"/>
      <c r="BT80" s="113"/>
    </row>
    <row r="81" spans="64:72" x14ac:dyDescent="0.2">
      <c r="BL81" s="113"/>
      <c r="BM81" s="113"/>
      <c r="BN81" s="113"/>
      <c r="BO81" s="113"/>
      <c r="BP81" s="113"/>
      <c r="BQ81" s="113"/>
      <c r="BR81" s="113"/>
      <c r="BS81" s="113"/>
      <c r="BT81" s="113"/>
    </row>
    <row r="82" spans="64:72" x14ac:dyDescent="0.2">
      <c r="BL82" s="113"/>
      <c r="BM82" s="113"/>
      <c r="BN82" s="113"/>
      <c r="BO82" s="113"/>
      <c r="BP82" s="113"/>
      <c r="BQ82" s="113"/>
      <c r="BR82" s="113"/>
      <c r="BS82" s="113"/>
      <c r="BT82" s="113"/>
    </row>
    <row r="83" spans="64:72" x14ac:dyDescent="0.2">
      <c r="BL83" s="113"/>
      <c r="BM83" s="113"/>
      <c r="BN83" s="113"/>
      <c r="BO83" s="113"/>
      <c r="BP83" s="113"/>
      <c r="BQ83" s="113"/>
      <c r="BR83" s="113"/>
      <c r="BS83" s="113"/>
      <c r="BT83" s="113"/>
    </row>
    <row r="84" spans="64:72" x14ac:dyDescent="0.2">
      <c r="BL84" s="113"/>
      <c r="BM84" s="113"/>
      <c r="BN84" s="113"/>
      <c r="BO84" s="113"/>
      <c r="BP84" s="113"/>
      <c r="BQ84" s="113"/>
      <c r="BR84" s="113"/>
      <c r="BS84" s="113"/>
      <c r="BT84" s="113"/>
    </row>
    <row r="85" spans="64:72" x14ac:dyDescent="0.2">
      <c r="BL85" s="113"/>
      <c r="BM85" s="113"/>
      <c r="BN85" s="113"/>
      <c r="BO85" s="113"/>
      <c r="BP85" s="113"/>
      <c r="BQ85" s="113"/>
      <c r="BR85" s="113"/>
      <c r="BS85" s="113"/>
      <c r="BT85" s="113"/>
    </row>
    <row r="86" spans="64:72" x14ac:dyDescent="0.2">
      <c r="BL86" s="113"/>
      <c r="BM86" s="113"/>
      <c r="BN86" s="113"/>
      <c r="BO86" s="113"/>
      <c r="BP86" s="113"/>
      <c r="BQ86" s="113"/>
      <c r="BR86" s="113"/>
      <c r="BS86" s="113"/>
      <c r="BT86" s="113"/>
    </row>
    <row r="87" spans="64:72" x14ac:dyDescent="0.2">
      <c r="BL87" s="113"/>
      <c r="BM87" s="113"/>
      <c r="BN87" s="113"/>
      <c r="BO87" s="113"/>
      <c r="BP87" s="113"/>
      <c r="BQ87" s="113"/>
      <c r="BR87" s="113"/>
      <c r="BS87" s="113"/>
      <c r="BT87" s="113"/>
    </row>
    <row r="88" spans="64:72" x14ac:dyDescent="0.2">
      <c r="BL88" s="113"/>
      <c r="BM88" s="113"/>
      <c r="BN88" s="113"/>
      <c r="BO88" s="113"/>
      <c r="BP88" s="113"/>
      <c r="BQ88" s="113"/>
      <c r="BR88" s="113"/>
      <c r="BS88" s="113"/>
      <c r="BT88" s="113"/>
    </row>
    <row r="89" spans="64:72" x14ac:dyDescent="0.2">
      <c r="BL89" s="113"/>
      <c r="BM89" s="113"/>
      <c r="BN89" s="113"/>
      <c r="BO89" s="113"/>
      <c r="BP89" s="113"/>
      <c r="BQ89" s="113"/>
      <c r="BR89" s="113"/>
      <c r="BS89" s="113"/>
      <c r="BT89" s="113"/>
    </row>
    <row r="90" spans="64:72" x14ac:dyDescent="0.2">
      <c r="BL90" s="113"/>
      <c r="BM90" s="113"/>
      <c r="BN90" s="113"/>
      <c r="BO90" s="113"/>
      <c r="BP90" s="113"/>
      <c r="BQ90" s="113"/>
      <c r="BR90" s="113"/>
      <c r="BS90" s="113"/>
      <c r="BT90" s="113"/>
    </row>
    <row r="91" spans="64:72" x14ac:dyDescent="0.2">
      <c r="BL91" s="113"/>
      <c r="BM91" s="113"/>
      <c r="BN91" s="113"/>
      <c r="BO91" s="113"/>
      <c r="BP91" s="113"/>
      <c r="BQ91" s="113"/>
      <c r="BR91" s="113"/>
      <c r="BS91" s="113"/>
      <c r="BT91" s="113"/>
    </row>
    <row r="92" spans="64:72" x14ac:dyDescent="0.2">
      <c r="BL92" s="113"/>
      <c r="BM92" s="113"/>
      <c r="BN92" s="113"/>
      <c r="BO92" s="113"/>
      <c r="BP92" s="113"/>
      <c r="BQ92" s="113"/>
      <c r="BR92" s="113"/>
      <c r="BS92" s="113"/>
      <c r="BT92" s="113"/>
    </row>
    <row r="93" spans="64:72" x14ac:dyDescent="0.2">
      <c r="BL93" s="113"/>
      <c r="BM93" s="113"/>
      <c r="BN93" s="113"/>
      <c r="BO93" s="113"/>
      <c r="BP93" s="113"/>
      <c r="BQ93" s="113"/>
      <c r="BR93" s="113"/>
      <c r="BS93" s="113"/>
      <c r="BT93" s="113"/>
    </row>
    <row r="94" spans="64:72" x14ac:dyDescent="0.2">
      <c r="BL94" s="113"/>
      <c r="BM94" s="113"/>
      <c r="BN94" s="113"/>
      <c r="BO94" s="113"/>
      <c r="BP94" s="113"/>
      <c r="BQ94" s="113"/>
      <c r="BR94" s="113"/>
      <c r="BS94" s="113"/>
      <c r="BT94" s="113"/>
    </row>
    <row r="95" spans="64:72" x14ac:dyDescent="0.2">
      <c r="BL95" s="113"/>
      <c r="BM95" s="113"/>
      <c r="BN95" s="113"/>
      <c r="BO95" s="113"/>
      <c r="BP95" s="113"/>
      <c r="BQ95" s="113"/>
      <c r="BR95" s="113"/>
      <c r="BS95" s="113"/>
      <c r="BT95" s="113"/>
    </row>
    <row r="96" spans="64:72" x14ac:dyDescent="0.2">
      <c r="BL96" s="113"/>
      <c r="BM96" s="113"/>
      <c r="BN96" s="113"/>
      <c r="BO96" s="113"/>
      <c r="BP96" s="113"/>
      <c r="BQ96" s="113"/>
      <c r="BR96" s="113"/>
      <c r="BS96" s="113"/>
      <c r="BT96" s="113"/>
    </row>
    <row r="97" spans="64:72" x14ac:dyDescent="0.2">
      <c r="BL97" s="113"/>
      <c r="BM97" s="113"/>
      <c r="BN97" s="113"/>
      <c r="BO97" s="113"/>
      <c r="BP97" s="113"/>
      <c r="BQ97" s="113"/>
      <c r="BR97" s="113"/>
      <c r="BS97" s="113"/>
      <c r="BT97" s="113"/>
    </row>
    <row r="98" spans="64:72" x14ac:dyDescent="0.2">
      <c r="BL98" s="113"/>
      <c r="BM98" s="113"/>
      <c r="BN98" s="113"/>
      <c r="BO98" s="113"/>
      <c r="BP98" s="113"/>
      <c r="BQ98" s="113"/>
      <c r="BR98" s="113"/>
      <c r="BS98" s="113"/>
      <c r="BT98" s="113"/>
    </row>
    <row r="99" spans="64:72" x14ac:dyDescent="0.2">
      <c r="BL99" s="113"/>
      <c r="BM99" s="113"/>
      <c r="BN99" s="113"/>
      <c r="BO99" s="113"/>
      <c r="BP99" s="113"/>
      <c r="BQ99" s="113"/>
      <c r="BR99" s="113"/>
      <c r="BS99" s="113"/>
      <c r="BT99" s="113"/>
    </row>
    <row r="100" spans="64:72" x14ac:dyDescent="0.2">
      <c r="BL100" s="113"/>
      <c r="BM100" s="113"/>
      <c r="BN100" s="113"/>
      <c r="BO100" s="113"/>
      <c r="BP100" s="113"/>
      <c r="BQ100" s="113"/>
      <c r="BR100" s="113"/>
      <c r="BS100" s="113"/>
      <c r="BT100" s="113"/>
    </row>
    <row r="101" spans="64:72" x14ac:dyDescent="0.2">
      <c r="BL101" s="113"/>
      <c r="BM101" s="113"/>
      <c r="BN101" s="113"/>
      <c r="BO101" s="113"/>
      <c r="BP101" s="113"/>
      <c r="BQ101" s="113"/>
      <c r="BR101" s="113"/>
      <c r="BS101" s="113"/>
      <c r="BT101" s="113"/>
    </row>
    <row r="102" spans="64:72" x14ac:dyDescent="0.2">
      <c r="BL102" s="113"/>
      <c r="BM102" s="113"/>
      <c r="BN102" s="113"/>
      <c r="BO102" s="113"/>
      <c r="BP102" s="113"/>
      <c r="BQ102" s="113"/>
      <c r="BR102" s="113"/>
      <c r="BS102" s="113"/>
      <c r="BT102" s="113"/>
    </row>
    <row r="103" spans="64:72" x14ac:dyDescent="0.2">
      <c r="BL103" s="113"/>
      <c r="BM103" s="113"/>
      <c r="BN103" s="113"/>
      <c r="BO103" s="113"/>
      <c r="BP103" s="113"/>
      <c r="BQ103" s="113"/>
      <c r="BR103" s="113"/>
      <c r="BS103" s="113"/>
      <c r="BT103" s="113"/>
    </row>
    <row r="104" spans="64:72" x14ac:dyDescent="0.2">
      <c r="BL104" s="113"/>
      <c r="BM104" s="113"/>
      <c r="BN104" s="113"/>
      <c r="BO104" s="113"/>
      <c r="BP104" s="113"/>
      <c r="BQ104" s="113"/>
      <c r="BR104" s="113"/>
      <c r="BS104" s="113"/>
      <c r="BT104" s="113"/>
    </row>
    <row r="105" spans="64:72" x14ac:dyDescent="0.2">
      <c r="BL105" s="113"/>
      <c r="BM105" s="113"/>
      <c r="BN105" s="113"/>
      <c r="BO105" s="113"/>
      <c r="BP105" s="113"/>
      <c r="BQ105" s="113"/>
      <c r="BR105" s="113"/>
      <c r="BS105" s="113"/>
      <c r="BT105" s="113"/>
    </row>
    <row r="106" spans="64:72" x14ac:dyDescent="0.2">
      <c r="BL106" s="113"/>
      <c r="BM106" s="113"/>
      <c r="BN106" s="113"/>
      <c r="BO106" s="113"/>
      <c r="BP106" s="113"/>
      <c r="BQ106" s="113"/>
      <c r="BR106" s="113"/>
      <c r="BS106" s="113"/>
      <c r="BT106" s="113"/>
    </row>
    <row r="107" spans="64:72" x14ac:dyDescent="0.2">
      <c r="BL107" s="113"/>
      <c r="BM107" s="113"/>
      <c r="BN107" s="113"/>
      <c r="BO107" s="113"/>
      <c r="BP107" s="113"/>
      <c r="BQ107" s="113"/>
      <c r="BR107" s="113"/>
      <c r="BS107" s="113"/>
      <c r="BT107" s="113"/>
    </row>
    <row r="108" spans="64:72" x14ac:dyDescent="0.2">
      <c r="BL108" s="113"/>
      <c r="BM108" s="113"/>
      <c r="BN108" s="113"/>
      <c r="BO108" s="113"/>
      <c r="BP108" s="113"/>
      <c r="BQ108" s="113"/>
      <c r="BR108" s="113"/>
      <c r="BS108" s="113"/>
      <c r="BT108" s="113"/>
    </row>
    <row r="109" spans="64:72" x14ac:dyDescent="0.2">
      <c r="BL109" s="113"/>
      <c r="BM109" s="113"/>
      <c r="BN109" s="113"/>
      <c r="BO109" s="113"/>
      <c r="BP109" s="113"/>
      <c r="BQ109" s="113"/>
      <c r="BR109" s="113"/>
      <c r="BS109" s="113"/>
      <c r="BT109" s="113"/>
    </row>
    <row r="110" spans="64:72" x14ac:dyDescent="0.2">
      <c r="BL110" s="113"/>
      <c r="BM110" s="113"/>
      <c r="BN110" s="113"/>
      <c r="BO110" s="113"/>
      <c r="BP110" s="113"/>
      <c r="BQ110" s="113"/>
      <c r="BR110" s="113"/>
      <c r="BS110" s="113"/>
      <c r="BT110" s="113"/>
    </row>
    <row r="111" spans="64:72" x14ac:dyDescent="0.2">
      <c r="BL111" s="113"/>
      <c r="BM111" s="113"/>
      <c r="BN111" s="113"/>
      <c r="BO111" s="113"/>
      <c r="BP111" s="113"/>
      <c r="BQ111" s="113"/>
      <c r="BR111" s="113"/>
      <c r="BS111" s="113"/>
      <c r="BT111" s="113"/>
    </row>
    <row r="112" spans="64:72" x14ac:dyDescent="0.2">
      <c r="BL112" s="113"/>
      <c r="BM112" s="113"/>
      <c r="BN112" s="113"/>
      <c r="BO112" s="113"/>
      <c r="BP112" s="113"/>
      <c r="BQ112" s="113"/>
      <c r="BR112" s="113"/>
      <c r="BS112" s="113"/>
      <c r="BT112" s="113"/>
    </row>
    <row r="113" spans="64:72" x14ac:dyDescent="0.2">
      <c r="BL113" s="113"/>
      <c r="BM113" s="113"/>
      <c r="BN113" s="113"/>
      <c r="BO113" s="113"/>
      <c r="BP113" s="113"/>
      <c r="BQ113" s="113"/>
      <c r="BR113" s="113"/>
      <c r="BS113" s="113"/>
      <c r="BT113" s="113"/>
    </row>
    <row r="114" spans="64:72" x14ac:dyDescent="0.2">
      <c r="BL114" s="113"/>
      <c r="BM114" s="113"/>
      <c r="BN114" s="113"/>
      <c r="BO114" s="113"/>
      <c r="BP114" s="113"/>
      <c r="BQ114" s="113"/>
      <c r="BR114" s="113"/>
      <c r="BS114" s="113"/>
      <c r="BT114" s="113"/>
    </row>
    <row r="115" spans="64:72" x14ac:dyDescent="0.2">
      <c r="BL115" s="113"/>
      <c r="BM115" s="113"/>
      <c r="BN115" s="113"/>
      <c r="BO115" s="113"/>
      <c r="BP115" s="113"/>
      <c r="BQ115" s="113"/>
      <c r="BR115" s="113"/>
      <c r="BS115" s="113"/>
      <c r="BT115" s="113"/>
    </row>
    <row r="116" spans="64:72" x14ac:dyDescent="0.2">
      <c r="BL116" s="113"/>
      <c r="BM116" s="113"/>
      <c r="BN116" s="113"/>
      <c r="BO116" s="113"/>
      <c r="BP116" s="113"/>
      <c r="BQ116" s="113"/>
      <c r="BR116" s="113"/>
      <c r="BS116" s="113"/>
      <c r="BT116" s="113"/>
    </row>
    <row r="117" spans="64:72" x14ac:dyDescent="0.2">
      <c r="BL117" s="113"/>
      <c r="BM117" s="113"/>
      <c r="BN117" s="113"/>
      <c r="BO117" s="113"/>
      <c r="BP117" s="113"/>
      <c r="BQ117" s="113"/>
      <c r="BR117" s="113"/>
      <c r="BS117" s="113"/>
      <c r="BT117" s="113"/>
    </row>
    <row r="118" spans="64:72" x14ac:dyDescent="0.2">
      <c r="BL118" s="113"/>
      <c r="BM118" s="113"/>
      <c r="BN118" s="113"/>
      <c r="BO118" s="113"/>
      <c r="BP118" s="113"/>
      <c r="BQ118" s="113"/>
      <c r="BR118" s="113"/>
      <c r="BS118" s="113"/>
      <c r="BT118" s="113"/>
    </row>
    <row r="119" spans="64:72" x14ac:dyDescent="0.2">
      <c r="BL119" s="113"/>
      <c r="BM119" s="113"/>
      <c r="BN119" s="113"/>
      <c r="BO119" s="113"/>
      <c r="BP119" s="113"/>
      <c r="BQ119" s="113"/>
      <c r="BR119" s="113"/>
      <c r="BS119" s="113"/>
      <c r="BT119" s="113"/>
    </row>
    <row r="120" spans="64:72" x14ac:dyDescent="0.2">
      <c r="BL120" s="113"/>
      <c r="BM120" s="113"/>
      <c r="BN120" s="113"/>
      <c r="BO120" s="113"/>
      <c r="BP120" s="113"/>
      <c r="BQ120" s="113"/>
      <c r="BR120" s="113"/>
      <c r="BS120" s="113"/>
      <c r="BT120" s="113"/>
    </row>
    <row r="121" spans="64:72" x14ac:dyDescent="0.2">
      <c r="BL121" s="113"/>
      <c r="BM121" s="113"/>
      <c r="BN121" s="113"/>
      <c r="BO121" s="113"/>
      <c r="BP121" s="113"/>
      <c r="BQ121" s="113"/>
      <c r="BR121" s="113"/>
      <c r="BS121" s="113"/>
      <c r="BT121" s="113"/>
    </row>
    <row r="122" spans="64:72" x14ac:dyDescent="0.2">
      <c r="BL122" s="113"/>
      <c r="BM122" s="113"/>
      <c r="BN122" s="113"/>
      <c r="BO122" s="113"/>
      <c r="BP122" s="113"/>
      <c r="BQ122" s="113"/>
      <c r="BR122" s="113"/>
      <c r="BS122" s="113"/>
      <c r="BT122" s="113"/>
    </row>
    <row r="123" spans="64:72" x14ac:dyDescent="0.2">
      <c r="BL123" s="113"/>
      <c r="BM123" s="113"/>
      <c r="BN123" s="113"/>
      <c r="BO123" s="113"/>
      <c r="BP123" s="113"/>
      <c r="BQ123" s="113"/>
      <c r="BR123" s="113"/>
      <c r="BS123" s="113"/>
      <c r="BT123" s="113"/>
    </row>
    <row r="124" spans="64:72" x14ac:dyDescent="0.2">
      <c r="BL124" s="113"/>
      <c r="BM124" s="113"/>
      <c r="BN124" s="113"/>
      <c r="BO124" s="113"/>
      <c r="BP124" s="113"/>
      <c r="BQ124" s="113"/>
      <c r="BR124" s="113"/>
      <c r="BS124" s="113"/>
      <c r="BT124" s="113"/>
    </row>
    <row r="125" spans="64:72" x14ac:dyDescent="0.2">
      <c r="BL125" s="113"/>
      <c r="BM125" s="113"/>
      <c r="BN125" s="113"/>
      <c r="BO125" s="113"/>
      <c r="BP125" s="113"/>
      <c r="BQ125" s="113"/>
      <c r="BR125" s="113"/>
      <c r="BS125" s="113"/>
      <c r="BT125" s="113"/>
    </row>
    <row r="126" spans="64:72" x14ac:dyDescent="0.2">
      <c r="BL126" s="113"/>
      <c r="BM126" s="113"/>
      <c r="BN126" s="113"/>
      <c r="BO126" s="113"/>
      <c r="BP126" s="113"/>
      <c r="BQ126" s="113"/>
      <c r="BR126" s="113"/>
      <c r="BS126" s="113"/>
      <c r="BT126" s="113"/>
    </row>
    <row r="127" spans="64:72" x14ac:dyDescent="0.2">
      <c r="BL127" s="113"/>
      <c r="BM127" s="113"/>
      <c r="BN127" s="113"/>
      <c r="BO127" s="113"/>
      <c r="BP127" s="113"/>
      <c r="BQ127" s="113"/>
      <c r="BR127" s="113"/>
      <c r="BS127" s="113"/>
      <c r="BT127" s="113"/>
    </row>
    <row r="128" spans="64:72" x14ac:dyDescent="0.2">
      <c r="BL128" s="113"/>
      <c r="BM128" s="113"/>
      <c r="BN128" s="113"/>
      <c r="BO128" s="113"/>
      <c r="BP128" s="113"/>
      <c r="BQ128" s="113"/>
      <c r="BR128" s="113"/>
      <c r="BS128" s="113"/>
      <c r="BT128" s="113"/>
    </row>
    <row r="129" spans="64:72" x14ac:dyDescent="0.2">
      <c r="BL129" s="113"/>
      <c r="BM129" s="113"/>
      <c r="BN129" s="113"/>
      <c r="BO129" s="113"/>
      <c r="BP129" s="113"/>
      <c r="BQ129" s="113"/>
      <c r="BR129" s="113"/>
      <c r="BS129" s="113"/>
      <c r="BT129" s="113"/>
    </row>
    <row r="130" spans="64:72" x14ac:dyDescent="0.2">
      <c r="BL130" s="113"/>
      <c r="BM130" s="113"/>
      <c r="BN130" s="113"/>
      <c r="BO130" s="113"/>
      <c r="BP130" s="113"/>
      <c r="BQ130" s="113"/>
      <c r="BR130" s="113"/>
      <c r="BS130" s="113"/>
      <c r="BT130" s="113"/>
    </row>
    <row r="131" spans="64:72" x14ac:dyDescent="0.2">
      <c r="BL131" s="113"/>
      <c r="BM131" s="113"/>
      <c r="BN131" s="113"/>
      <c r="BO131" s="113"/>
      <c r="BP131" s="113"/>
      <c r="BQ131" s="113"/>
      <c r="BR131" s="113"/>
      <c r="BS131" s="113"/>
      <c r="BT131" s="113"/>
    </row>
    <row r="132" spans="64:72" x14ac:dyDescent="0.2">
      <c r="BL132" s="113"/>
      <c r="BM132" s="113"/>
      <c r="BN132" s="113"/>
      <c r="BO132" s="113"/>
      <c r="BP132" s="113"/>
      <c r="BQ132" s="113"/>
      <c r="BR132" s="113"/>
      <c r="BS132" s="113"/>
      <c r="BT132" s="113"/>
    </row>
    <row r="133" spans="64:72" x14ac:dyDescent="0.2">
      <c r="BL133" s="113"/>
      <c r="BM133" s="113"/>
      <c r="BN133" s="113"/>
      <c r="BO133" s="113"/>
      <c r="BP133" s="113"/>
      <c r="BQ133" s="113"/>
      <c r="BR133" s="113"/>
      <c r="BS133" s="113"/>
      <c r="BT133" s="113"/>
    </row>
    <row r="134" spans="64:72" x14ac:dyDescent="0.2">
      <c r="BL134" s="113"/>
      <c r="BM134" s="113"/>
      <c r="BN134" s="113"/>
      <c r="BO134" s="113"/>
      <c r="BP134" s="113"/>
      <c r="BQ134" s="113"/>
      <c r="BR134" s="113"/>
      <c r="BS134" s="113"/>
      <c r="BT134" s="113"/>
    </row>
    <row r="135" spans="64:72" x14ac:dyDescent="0.2">
      <c r="BL135" s="113"/>
      <c r="BM135" s="113"/>
      <c r="BN135" s="113"/>
      <c r="BO135" s="113"/>
      <c r="BP135" s="113"/>
      <c r="BQ135" s="113"/>
      <c r="BR135" s="113"/>
      <c r="BS135" s="113"/>
      <c r="BT135" s="113"/>
    </row>
    <row r="136" spans="64:72" x14ac:dyDescent="0.2">
      <c r="BL136" s="113"/>
      <c r="BM136" s="113"/>
      <c r="BN136" s="113"/>
      <c r="BO136" s="113"/>
      <c r="BP136" s="113"/>
      <c r="BQ136" s="113"/>
      <c r="BR136" s="113"/>
      <c r="BS136" s="113"/>
      <c r="BT136" s="113"/>
    </row>
    <row r="137" spans="64:72" x14ac:dyDescent="0.2">
      <c r="BL137" s="113"/>
      <c r="BM137" s="113"/>
      <c r="BN137" s="113"/>
      <c r="BO137" s="113"/>
      <c r="BP137" s="113"/>
      <c r="BQ137" s="113"/>
      <c r="BR137" s="113"/>
      <c r="BS137" s="113"/>
      <c r="BT137" s="113"/>
    </row>
    <row r="138" spans="64:72" x14ac:dyDescent="0.2">
      <c r="BL138" s="113"/>
      <c r="BM138" s="113"/>
      <c r="BN138" s="113"/>
      <c r="BO138" s="113"/>
      <c r="BP138" s="113"/>
      <c r="BQ138" s="113"/>
      <c r="BR138" s="113"/>
      <c r="BS138" s="113"/>
      <c r="BT138" s="113"/>
    </row>
    <row r="139" spans="64:72" x14ac:dyDescent="0.2">
      <c r="BL139" s="113"/>
      <c r="BM139" s="113"/>
      <c r="BN139" s="113"/>
      <c r="BO139" s="113"/>
      <c r="BP139" s="113"/>
      <c r="BQ139" s="113"/>
      <c r="BR139" s="113"/>
      <c r="BS139" s="113"/>
      <c r="BT139" s="113"/>
    </row>
    <row r="140" spans="64:72" x14ac:dyDescent="0.2">
      <c r="BL140" s="113"/>
      <c r="BM140" s="113"/>
      <c r="BN140" s="113"/>
      <c r="BO140" s="113"/>
      <c r="BP140" s="113"/>
      <c r="BQ140" s="113"/>
      <c r="BR140" s="113"/>
      <c r="BS140" s="113"/>
      <c r="BT140" s="113"/>
    </row>
    <row r="141" spans="64:72" x14ac:dyDescent="0.2">
      <c r="BL141" s="113"/>
      <c r="BM141" s="113"/>
      <c r="BN141" s="113"/>
      <c r="BO141" s="113"/>
      <c r="BP141" s="113"/>
      <c r="BQ141" s="113"/>
      <c r="BR141" s="113"/>
      <c r="BS141" s="113"/>
      <c r="BT141" s="113"/>
    </row>
    <row r="142" spans="64:72" x14ac:dyDescent="0.2">
      <c r="BL142" s="113"/>
      <c r="BM142" s="113"/>
      <c r="BN142" s="113"/>
      <c r="BO142" s="113"/>
      <c r="BP142" s="113"/>
      <c r="BQ142" s="113"/>
      <c r="BR142" s="113"/>
      <c r="BS142" s="113"/>
      <c r="BT142" s="113"/>
    </row>
    <row r="143" spans="64:72" x14ac:dyDescent="0.2">
      <c r="BL143" s="113"/>
      <c r="BM143" s="113"/>
      <c r="BN143" s="113"/>
      <c r="BO143" s="113"/>
      <c r="BP143" s="113"/>
      <c r="BQ143" s="113"/>
      <c r="BR143" s="113"/>
      <c r="BS143" s="113"/>
      <c r="BT143" s="113"/>
    </row>
    <row r="144" spans="64:72" x14ac:dyDescent="0.2">
      <c r="BL144" s="113"/>
      <c r="BM144" s="113"/>
      <c r="BN144" s="113"/>
      <c r="BO144" s="113"/>
      <c r="BP144" s="113"/>
      <c r="BQ144" s="113"/>
      <c r="BR144" s="113"/>
      <c r="BS144" s="113"/>
      <c r="BT144" s="113"/>
    </row>
    <row r="145" spans="64:72" x14ac:dyDescent="0.2">
      <c r="BL145" s="113"/>
      <c r="BM145" s="113"/>
      <c r="BN145" s="113"/>
      <c r="BO145" s="113"/>
      <c r="BP145" s="113"/>
      <c r="BQ145" s="113"/>
      <c r="BR145" s="113"/>
      <c r="BS145" s="113"/>
      <c r="BT145" s="113"/>
    </row>
    <row r="146" spans="64:72" x14ac:dyDescent="0.2">
      <c r="BL146" s="113"/>
      <c r="BM146" s="113"/>
      <c r="BN146" s="113"/>
      <c r="BO146" s="113"/>
      <c r="BP146" s="113"/>
      <c r="BQ146" s="113"/>
      <c r="BR146" s="113"/>
      <c r="BS146" s="113"/>
      <c r="BT146" s="113"/>
    </row>
    <row r="147" spans="64:72" x14ac:dyDescent="0.2">
      <c r="BL147" s="113"/>
      <c r="BM147" s="113"/>
      <c r="BN147" s="113"/>
      <c r="BO147" s="113"/>
      <c r="BP147" s="113"/>
      <c r="BQ147" s="113"/>
      <c r="BR147" s="113"/>
      <c r="BS147" s="113"/>
      <c r="BT147" s="113"/>
    </row>
    <row r="148" spans="64:72" x14ac:dyDescent="0.2">
      <c r="BL148" s="113"/>
      <c r="BM148" s="113"/>
      <c r="BN148" s="113"/>
      <c r="BO148" s="113"/>
      <c r="BP148" s="113"/>
      <c r="BQ148" s="113"/>
      <c r="BR148" s="113"/>
      <c r="BS148" s="113"/>
      <c r="BT148" s="113"/>
    </row>
    <row r="149" spans="64:72" x14ac:dyDescent="0.2">
      <c r="BL149" s="113"/>
      <c r="BM149" s="113"/>
      <c r="BN149" s="113"/>
      <c r="BO149" s="113"/>
      <c r="BP149" s="113"/>
      <c r="BQ149" s="113"/>
      <c r="BR149" s="113"/>
      <c r="BS149" s="113"/>
      <c r="BT149" s="113"/>
    </row>
    <row r="150" spans="64:72" x14ac:dyDescent="0.2">
      <c r="BL150" s="113"/>
      <c r="BM150" s="113"/>
      <c r="BN150" s="113"/>
      <c r="BO150" s="113"/>
      <c r="BP150" s="113"/>
      <c r="BQ150" s="113"/>
      <c r="BR150" s="113"/>
      <c r="BS150" s="113"/>
      <c r="BT150" s="113"/>
    </row>
    <row r="151" spans="64:72" x14ac:dyDescent="0.2">
      <c r="BL151" s="113"/>
      <c r="BM151" s="113"/>
      <c r="BN151" s="113"/>
      <c r="BO151" s="113"/>
      <c r="BP151" s="113"/>
      <c r="BQ151" s="113"/>
      <c r="BR151" s="113"/>
      <c r="BS151" s="113"/>
      <c r="BT151" s="113"/>
    </row>
    <row r="152" spans="64:72" x14ac:dyDescent="0.2">
      <c r="BL152" s="113"/>
      <c r="BM152" s="113"/>
      <c r="BN152" s="113"/>
      <c r="BO152" s="113"/>
      <c r="BP152" s="113"/>
      <c r="BQ152" s="113"/>
      <c r="BR152" s="113"/>
      <c r="BS152" s="113"/>
      <c r="BT152" s="113"/>
    </row>
    <row r="153" spans="64:72" x14ac:dyDescent="0.2">
      <c r="BL153" s="113"/>
      <c r="BM153" s="113"/>
      <c r="BN153" s="113"/>
      <c r="BO153" s="113"/>
      <c r="BP153" s="113"/>
      <c r="BQ153" s="113"/>
      <c r="BR153" s="113"/>
      <c r="BS153" s="113"/>
      <c r="BT153" s="113"/>
    </row>
    <row r="154" spans="64:72" x14ac:dyDescent="0.2">
      <c r="BL154" s="113"/>
      <c r="BM154" s="113"/>
      <c r="BN154" s="113"/>
      <c r="BO154" s="113"/>
      <c r="BP154" s="113"/>
      <c r="BQ154" s="113"/>
      <c r="BR154" s="113"/>
      <c r="BS154" s="113"/>
      <c r="BT154" s="113"/>
    </row>
    <row r="155" spans="64:72" x14ac:dyDescent="0.2">
      <c r="BL155" s="113"/>
      <c r="BM155" s="113"/>
      <c r="BN155" s="113"/>
      <c r="BO155" s="113"/>
      <c r="BP155" s="113"/>
      <c r="BQ155" s="113"/>
      <c r="BR155" s="113"/>
      <c r="BS155" s="113"/>
      <c r="BT155" s="113"/>
    </row>
    <row r="156" spans="64:72" x14ac:dyDescent="0.2">
      <c r="BL156" s="113"/>
      <c r="BM156" s="113"/>
      <c r="BN156" s="113"/>
      <c r="BO156" s="113"/>
      <c r="BP156" s="113"/>
      <c r="BQ156" s="113"/>
      <c r="BR156" s="113"/>
      <c r="BS156" s="113"/>
      <c r="BT156" s="113"/>
    </row>
    <row r="157" spans="64:72" x14ac:dyDescent="0.2">
      <c r="BL157" s="113"/>
      <c r="BM157" s="113"/>
      <c r="BN157" s="113"/>
      <c r="BO157" s="113"/>
      <c r="BP157" s="113"/>
      <c r="BQ157" s="113"/>
      <c r="BR157" s="113"/>
      <c r="BS157" s="113"/>
      <c r="BT157" s="113"/>
    </row>
    <row r="158" spans="64:72" x14ac:dyDescent="0.2">
      <c r="BL158" s="113"/>
      <c r="BM158" s="113"/>
      <c r="BN158" s="113"/>
      <c r="BO158" s="113"/>
      <c r="BP158" s="113"/>
      <c r="BQ158" s="113"/>
      <c r="BR158" s="113"/>
      <c r="BS158" s="113"/>
      <c r="BT158" s="113"/>
    </row>
    <row r="159" spans="64:72" x14ac:dyDescent="0.2">
      <c r="BL159" s="113"/>
      <c r="BM159" s="113"/>
      <c r="BN159" s="113"/>
      <c r="BO159" s="113"/>
      <c r="BP159" s="113"/>
      <c r="BQ159" s="113"/>
      <c r="BR159" s="113"/>
      <c r="BS159" s="113"/>
      <c r="BT159" s="113"/>
    </row>
    <row r="160" spans="64:72" x14ac:dyDescent="0.2">
      <c r="BL160" s="113"/>
      <c r="BM160" s="113"/>
      <c r="BN160" s="113"/>
      <c r="BO160" s="113"/>
      <c r="BP160" s="113"/>
      <c r="BQ160" s="113"/>
      <c r="BR160" s="113"/>
      <c r="BS160" s="113"/>
      <c r="BT160" s="113"/>
    </row>
    <row r="161" spans="64:72" x14ac:dyDescent="0.2">
      <c r="BL161" s="113"/>
      <c r="BM161" s="113"/>
      <c r="BN161" s="113"/>
      <c r="BO161" s="113"/>
      <c r="BP161" s="113"/>
      <c r="BQ161" s="113"/>
      <c r="BR161" s="113"/>
      <c r="BS161" s="113"/>
      <c r="BT161" s="113"/>
    </row>
    <row r="162" spans="64:72" x14ac:dyDescent="0.2">
      <c r="BL162" s="113"/>
      <c r="BM162" s="113"/>
      <c r="BN162" s="113"/>
      <c r="BO162" s="113"/>
      <c r="BP162" s="113"/>
      <c r="BQ162" s="113"/>
      <c r="BR162" s="113"/>
      <c r="BS162" s="113"/>
      <c r="BT162" s="113"/>
    </row>
    <row r="163" spans="64:72" x14ac:dyDescent="0.2">
      <c r="BL163" s="113"/>
      <c r="BM163" s="113"/>
      <c r="BN163" s="113"/>
      <c r="BO163" s="113"/>
      <c r="BP163" s="113"/>
      <c r="BQ163" s="113"/>
      <c r="BR163" s="113"/>
      <c r="BS163" s="113"/>
      <c r="BT163" s="113"/>
    </row>
    <row r="164" spans="64:72" x14ac:dyDescent="0.2">
      <c r="BL164" s="113"/>
      <c r="BM164" s="113"/>
      <c r="BN164" s="113"/>
      <c r="BO164" s="113"/>
      <c r="BP164" s="113"/>
      <c r="BQ164" s="113"/>
      <c r="BR164" s="113"/>
      <c r="BS164" s="113"/>
      <c r="BT164" s="113"/>
    </row>
    <row r="165" spans="64:72" x14ac:dyDescent="0.2">
      <c r="BL165" s="113"/>
      <c r="BM165" s="113"/>
      <c r="BN165" s="113"/>
      <c r="BO165" s="113"/>
      <c r="BP165" s="113"/>
      <c r="BQ165" s="113"/>
      <c r="BR165" s="113"/>
      <c r="BS165" s="113"/>
      <c r="BT165" s="113"/>
    </row>
    <row r="166" spans="64:72" x14ac:dyDescent="0.2">
      <c r="BL166" s="113"/>
      <c r="BM166" s="113"/>
      <c r="BN166" s="113"/>
      <c r="BO166" s="113"/>
      <c r="BP166" s="113"/>
      <c r="BQ166" s="113"/>
      <c r="BR166" s="113"/>
      <c r="BS166" s="113"/>
      <c r="BT166" s="113"/>
    </row>
    <row r="167" spans="64:72" x14ac:dyDescent="0.2">
      <c r="BL167" s="113"/>
      <c r="BM167" s="113"/>
      <c r="BN167" s="113"/>
      <c r="BO167" s="113"/>
      <c r="BP167" s="113"/>
      <c r="BQ167" s="113"/>
      <c r="BR167" s="113"/>
      <c r="BS167" s="113"/>
      <c r="BT167" s="113"/>
    </row>
    <row r="168" spans="64:72" x14ac:dyDescent="0.2">
      <c r="BL168" s="113"/>
      <c r="BM168" s="113"/>
      <c r="BN168" s="113"/>
      <c r="BO168" s="113"/>
      <c r="BP168" s="113"/>
      <c r="BQ168" s="113"/>
      <c r="BR168" s="113"/>
      <c r="BS168" s="113"/>
      <c r="BT168" s="113"/>
    </row>
    <row r="169" spans="64:72" x14ac:dyDescent="0.2">
      <c r="BL169" s="113"/>
      <c r="BM169" s="113"/>
      <c r="BN169" s="113"/>
      <c r="BO169" s="113"/>
      <c r="BP169" s="113"/>
      <c r="BQ169" s="113"/>
      <c r="BR169" s="113"/>
      <c r="BS169" s="113"/>
      <c r="BT169" s="113"/>
    </row>
    <row r="170" spans="64:72" x14ac:dyDescent="0.2">
      <c r="BL170" s="113"/>
      <c r="BM170" s="113"/>
      <c r="BN170" s="113"/>
      <c r="BO170" s="113"/>
      <c r="BP170" s="113"/>
      <c r="BQ170" s="113"/>
      <c r="BR170" s="113"/>
      <c r="BS170" s="113"/>
      <c r="BT170" s="113"/>
    </row>
    <row r="171" spans="64:72" x14ac:dyDescent="0.2">
      <c r="BL171" s="113"/>
      <c r="BM171" s="113"/>
      <c r="BN171" s="113"/>
      <c r="BO171" s="113"/>
      <c r="BP171" s="113"/>
      <c r="BQ171" s="113"/>
      <c r="BR171" s="113"/>
      <c r="BS171" s="113"/>
      <c r="BT171" s="113"/>
    </row>
    <row r="172" spans="64:72" x14ac:dyDescent="0.2">
      <c r="BL172" s="113"/>
      <c r="BM172" s="113"/>
      <c r="BN172" s="113"/>
      <c r="BO172" s="113"/>
      <c r="BP172" s="113"/>
      <c r="BQ172" s="113"/>
      <c r="BR172" s="113"/>
      <c r="BS172" s="113"/>
      <c r="BT172" s="113"/>
    </row>
    <row r="173" spans="64:72" x14ac:dyDescent="0.2">
      <c r="BL173" s="113"/>
      <c r="BM173" s="113"/>
      <c r="BN173" s="113"/>
      <c r="BO173" s="113"/>
      <c r="BP173" s="113"/>
      <c r="BQ173" s="113"/>
      <c r="BR173" s="113"/>
      <c r="BS173" s="113"/>
      <c r="BT173" s="113"/>
    </row>
    <row r="174" spans="64:72" x14ac:dyDescent="0.2">
      <c r="BL174" s="113"/>
      <c r="BM174" s="113"/>
      <c r="BN174" s="113"/>
      <c r="BO174" s="113"/>
      <c r="BP174" s="113"/>
      <c r="BQ174" s="113"/>
      <c r="BR174" s="113"/>
      <c r="BS174" s="113"/>
      <c r="BT174" s="113"/>
    </row>
    <row r="175" spans="64:72" x14ac:dyDescent="0.2">
      <c r="BL175" s="113"/>
      <c r="BM175" s="113"/>
      <c r="BN175" s="113"/>
      <c r="BO175" s="113"/>
      <c r="BP175" s="113"/>
      <c r="BQ175" s="113"/>
      <c r="BR175" s="113"/>
      <c r="BS175" s="113"/>
      <c r="BT175" s="113"/>
    </row>
    <row r="176" spans="64:72" x14ac:dyDescent="0.2">
      <c r="BL176" s="113"/>
      <c r="BM176" s="113"/>
      <c r="BN176" s="113"/>
      <c r="BO176" s="113"/>
      <c r="BP176" s="113"/>
      <c r="BQ176" s="113"/>
      <c r="BR176" s="113"/>
      <c r="BS176" s="113"/>
      <c r="BT176" s="113"/>
    </row>
    <row r="177" spans="64:72" x14ac:dyDescent="0.2">
      <c r="BL177" s="113"/>
      <c r="BM177" s="113"/>
      <c r="BN177" s="113"/>
      <c r="BO177" s="113"/>
      <c r="BP177" s="113"/>
      <c r="BQ177" s="113"/>
      <c r="BR177" s="113"/>
      <c r="BS177" s="113"/>
      <c r="BT177" s="113"/>
    </row>
    <row r="178" spans="64:72" x14ac:dyDescent="0.2">
      <c r="BL178" s="113"/>
      <c r="BM178" s="113"/>
      <c r="BN178" s="113"/>
      <c r="BO178" s="113"/>
      <c r="BP178" s="113"/>
      <c r="BQ178" s="113"/>
      <c r="BR178" s="113"/>
      <c r="BS178" s="113"/>
      <c r="BT178" s="113"/>
    </row>
    <row r="179" spans="64:72" x14ac:dyDescent="0.2">
      <c r="BL179" s="113"/>
      <c r="BM179" s="113"/>
      <c r="BN179" s="113"/>
      <c r="BO179" s="113"/>
      <c r="BP179" s="113"/>
      <c r="BQ179" s="113"/>
      <c r="BR179" s="113"/>
      <c r="BS179" s="113"/>
      <c r="BT179" s="113"/>
    </row>
    <row r="180" spans="64:72" x14ac:dyDescent="0.2">
      <c r="BL180" s="113"/>
      <c r="BM180" s="113"/>
      <c r="BN180" s="113"/>
      <c r="BO180" s="113"/>
      <c r="BP180" s="113"/>
      <c r="BQ180" s="113"/>
      <c r="BR180" s="113"/>
      <c r="BS180" s="113"/>
      <c r="BT180" s="113"/>
    </row>
    <row r="181" spans="64:72" x14ac:dyDescent="0.2">
      <c r="BL181" s="113"/>
      <c r="BM181" s="113"/>
      <c r="BN181" s="113"/>
      <c r="BO181" s="113"/>
      <c r="BP181" s="113"/>
      <c r="BQ181" s="113"/>
      <c r="BR181" s="113"/>
      <c r="BS181" s="113"/>
      <c r="BT181" s="113"/>
    </row>
    <row r="182" spans="64:72" x14ac:dyDescent="0.2">
      <c r="BL182" s="113"/>
      <c r="BM182" s="113"/>
      <c r="BN182" s="113"/>
      <c r="BO182" s="113"/>
      <c r="BP182" s="113"/>
      <c r="BQ182" s="113"/>
      <c r="BR182" s="113"/>
      <c r="BS182" s="113"/>
      <c r="BT182" s="113"/>
    </row>
    <row r="183" spans="64:72" x14ac:dyDescent="0.2">
      <c r="BL183" s="113"/>
      <c r="BM183" s="113"/>
      <c r="BN183" s="113"/>
      <c r="BO183" s="113"/>
      <c r="BP183" s="113"/>
      <c r="BQ183" s="113"/>
      <c r="BR183" s="113"/>
      <c r="BS183" s="113"/>
      <c r="BT183" s="113"/>
    </row>
    <row r="184" spans="64:72" x14ac:dyDescent="0.2">
      <c r="BL184" s="113"/>
      <c r="BM184" s="113"/>
      <c r="BN184" s="113"/>
      <c r="BO184" s="113"/>
      <c r="BP184" s="113"/>
      <c r="BQ184" s="113"/>
      <c r="BR184" s="113"/>
      <c r="BS184" s="113"/>
      <c r="BT184" s="113"/>
    </row>
    <row r="185" spans="64:72" x14ac:dyDescent="0.2">
      <c r="BL185" s="113"/>
      <c r="BM185" s="113"/>
      <c r="BN185" s="113"/>
      <c r="BO185" s="113"/>
      <c r="BP185" s="113"/>
      <c r="BQ185" s="113"/>
      <c r="BR185" s="113"/>
      <c r="BS185" s="113"/>
      <c r="BT185" s="113"/>
    </row>
    <row r="186" spans="64:72" x14ac:dyDescent="0.2">
      <c r="BL186" s="113"/>
      <c r="BM186" s="113"/>
      <c r="BN186" s="113"/>
      <c r="BO186" s="113"/>
      <c r="BP186" s="113"/>
      <c r="BQ186" s="113"/>
      <c r="BR186" s="113"/>
      <c r="BS186" s="113"/>
      <c r="BT186" s="113"/>
    </row>
    <row r="187" spans="64:72" x14ac:dyDescent="0.2">
      <c r="BL187" s="113"/>
      <c r="BM187" s="113"/>
      <c r="BN187" s="113"/>
      <c r="BO187" s="113"/>
      <c r="BP187" s="113"/>
      <c r="BQ187" s="113"/>
      <c r="BR187" s="113"/>
      <c r="BS187" s="113"/>
      <c r="BT187" s="113"/>
    </row>
    <row r="188" spans="64:72" x14ac:dyDescent="0.2">
      <c r="BL188" s="113"/>
      <c r="BM188" s="113"/>
      <c r="BN188" s="113"/>
      <c r="BO188" s="113"/>
      <c r="BP188" s="113"/>
      <c r="BQ188" s="113"/>
      <c r="BR188" s="113"/>
      <c r="BS188" s="113"/>
      <c r="BT188" s="113"/>
    </row>
    <row r="189" spans="64:72" x14ac:dyDescent="0.2">
      <c r="BL189" s="113"/>
      <c r="BM189" s="113"/>
      <c r="BN189" s="113"/>
      <c r="BO189" s="113"/>
      <c r="BP189" s="113"/>
      <c r="BQ189" s="113"/>
      <c r="BR189" s="113"/>
      <c r="BS189" s="113"/>
      <c r="BT189" s="113"/>
    </row>
    <row r="190" spans="64:72" x14ac:dyDescent="0.2">
      <c r="BL190" s="113"/>
      <c r="BM190" s="113"/>
      <c r="BN190" s="113"/>
      <c r="BO190" s="113"/>
      <c r="BP190" s="113"/>
      <c r="BQ190" s="113"/>
      <c r="BR190" s="113"/>
      <c r="BS190" s="113"/>
      <c r="BT190" s="113"/>
    </row>
    <row r="191" spans="64:72" x14ac:dyDescent="0.2">
      <c r="BL191" s="113"/>
      <c r="BM191" s="113"/>
      <c r="BN191" s="113"/>
      <c r="BO191" s="113"/>
      <c r="BP191" s="113"/>
      <c r="BQ191" s="113"/>
      <c r="BR191" s="113"/>
      <c r="BS191" s="113"/>
      <c r="BT191" s="113"/>
    </row>
    <row r="192" spans="64:72" x14ac:dyDescent="0.2">
      <c r="BL192" s="113"/>
      <c r="BM192" s="113"/>
      <c r="BN192" s="113"/>
      <c r="BO192" s="113"/>
      <c r="BP192" s="113"/>
      <c r="BQ192" s="113"/>
      <c r="BR192" s="113"/>
      <c r="BS192" s="113"/>
      <c r="BT192" s="113"/>
    </row>
    <row r="193" spans="64:72" x14ac:dyDescent="0.2">
      <c r="BL193" s="113"/>
      <c r="BM193" s="113"/>
      <c r="BN193" s="113"/>
      <c r="BO193" s="113"/>
      <c r="BP193" s="113"/>
      <c r="BQ193" s="113"/>
      <c r="BR193" s="113"/>
      <c r="BS193" s="113"/>
      <c r="BT193" s="113"/>
    </row>
    <row r="194" spans="64:72" x14ac:dyDescent="0.2">
      <c r="BL194" s="113"/>
      <c r="BM194" s="113"/>
      <c r="BN194" s="113"/>
      <c r="BO194" s="113"/>
      <c r="BP194" s="113"/>
      <c r="BQ194" s="113"/>
      <c r="BR194" s="113"/>
      <c r="BS194" s="113"/>
      <c r="BT194" s="113"/>
    </row>
    <row r="195" spans="64:72" x14ac:dyDescent="0.2">
      <c r="BL195" s="113"/>
      <c r="BM195" s="113"/>
      <c r="BN195" s="113"/>
      <c r="BO195" s="113"/>
      <c r="BP195" s="113"/>
      <c r="BQ195" s="113"/>
      <c r="BR195" s="113"/>
      <c r="BS195" s="113"/>
      <c r="BT195" s="113"/>
    </row>
    <row r="196" spans="64:72" x14ac:dyDescent="0.2">
      <c r="BL196" s="113"/>
      <c r="BM196" s="113"/>
      <c r="BN196" s="113"/>
      <c r="BO196" s="113"/>
      <c r="BP196" s="113"/>
      <c r="BQ196" s="113"/>
      <c r="BR196" s="113"/>
      <c r="BS196" s="113"/>
      <c r="BT196" s="113"/>
    </row>
    <row r="197" spans="64:72" x14ac:dyDescent="0.2">
      <c r="BL197" s="113"/>
      <c r="BM197" s="113"/>
      <c r="BN197" s="113"/>
      <c r="BO197" s="113"/>
      <c r="BP197" s="113"/>
      <c r="BQ197" s="113"/>
      <c r="BR197" s="113"/>
      <c r="BS197" s="113"/>
      <c r="BT197" s="113"/>
    </row>
    <row r="198" spans="64:72" x14ac:dyDescent="0.2">
      <c r="BL198" s="113"/>
      <c r="BM198" s="113"/>
      <c r="BN198" s="113"/>
      <c r="BO198" s="113"/>
      <c r="BP198" s="113"/>
      <c r="BQ198" s="113"/>
      <c r="BR198" s="113"/>
      <c r="BS198" s="113"/>
      <c r="BT198" s="113"/>
    </row>
    <row r="199" spans="64:72" x14ac:dyDescent="0.2">
      <c r="BL199" s="113"/>
      <c r="BM199" s="113"/>
      <c r="BN199" s="113"/>
      <c r="BO199" s="113"/>
      <c r="BP199" s="113"/>
      <c r="BQ199" s="113"/>
      <c r="BR199" s="113"/>
      <c r="BS199" s="113"/>
      <c r="BT199" s="113"/>
    </row>
    <row r="200" spans="64:72" x14ac:dyDescent="0.2">
      <c r="BL200" s="113"/>
      <c r="BM200" s="113"/>
      <c r="BN200" s="113"/>
      <c r="BO200" s="113"/>
      <c r="BP200" s="113"/>
      <c r="BQ200" s="113"/>
      <c r="BR200" s="113"/>
      <c r="BS200" s="113"/>
      <c r="BT200" s="113"/>
    </row>
    <row r="201" spans="64:72" x14ac:dyDescent="0.2">
      <c r="BL201" s="113"/>
      <c r="BM201" s="113"/>
      <c r="BN201" s="113"/>
      <c r="BO201" s="113"/>
      <c r="BP201" s="113"/>
      <c r="BQ201" s="113"/>
      <c r="BR201" s="113"/>
      <c r="BS201" s="113"/>
      <c r="BT201" s="113"/>
    </row>
    <row r="202" spans="64:72" x14ac:dyDescent="0.2">
      <c r="BL202" s="113"/>
      <c r="BM202" s="113"/>
      <c r="BN202" s="113"/>
      <c r="BO202" s="113"/>
      <c r="BP202" s="113"/>
      <c r="BQ202" s="113"/>
      <c r="BR202" s="113"/>
      <c r="BS202" s="113"/>
      <c r="BT202" s="113"/>
    </row>
    <row r="203" spans="64:72" x14ac:dyDescent="0.2">
      <c r="BL203" s="113"/>
      <c r="BM203" s="113"/>
      <c r="BN203" s="113"/>
      <c r="BO203" s="113"/>
      <c r="BP203" s="113"/>
      <c r="BQ203" s="113"/>
      <c r="BR203" s="113"/>
      <c r="BS203" s="113"/>
      <c r="BT203" s="113"/>
    </row>
    <row r="204" spans="64:72" x14ac:dyDescent="0.2">
      <c r="BL204" s="113"/>
      <c r="BM204" s="113"/>
      <c r="BN204" s="113"/>
      <c r="BO204" s="113"/>
      <c r="BP204" s="113"/>
      <c r="BQ204" s="113"/>
      <c r="BR204" s="113"/>
      <c r="BS204" s="113"/>
      <c r="BT204" s="113"/>
    </row>
    <row r="205" spans="64:72" x14ac:dyDescent="0.2">
      <c r="BL205" s="113"/>
      <c r="BM205" s="113"/>
      <c r="BN205" s="113"/>
      <c r="BO205" s="113"/>
      <c r="BP205" s="113"/>
      <c r="BQ205" s="113"/>
      <c r="BR205" s="113"/>
      <c r="BS205" s="113"/>
      <c r="BT205" s="113"/>
    </row>
    <row r="206" spans="64:72" x14ac:dyDescent="0.2">
      <c r="BL206" s="113"/>
      <c r="BM206" s="113"/>
      <c r="BN206" s="113"/>
      <c r="BO206" s="113"/>
      <c r="BP206" s="113"/>
      <c r="BQ206" s="113"/>
      <c r="BR206" s="113"/>
      <c r="BS206" s="113"/>
      <c r="BT206" s="113"/>
    </row>
    <row r="207" spans="64:72" x14ac:dyDescent="0.2">
      <c r="BL207" s="113"/>
      <c r="BM207" s="113"/>
      <c r="BN207" s="113"/>
      <c r="BO207" s="113"/>
      <c r="BP207" s="113"/>
      <c r="BQ207" s="113"/>
      <c r="BR207" s="113"/>
      <c r="BS207" s="113"/>
      <c r="BT207" s="113"/>
    </row>
    <row r="208" spans="64:72" x14ac:dyDescent="0.2">
      <c r="BL208" s="113"/>
      <c r="BM208" s="113"/>
      <c r="BN208" s="113"/>
      <c r="BO208" s="113"/>
      <c r="BP208" s="113"/>
      <c r="BQ208" s="113"/>
      <c r="BR208" s="113"/>
      <c r="BS208" s="113"/>
      <c r="BT208" s="113"/>
    </row>
    <row r="209" spans="64:72" x14ac:dyDescent="0.2">
      <c r="BL209" s="113"/>
      <c r="BM209" s="113"/>
      <c r="BN209" s="113"/>
      <c r="BO209" s="113"/>
      <c r="BP209" s="113"/>
      <c r="BQ209" s="113"/>
      <c r="BR209" s="113"/>
      <c r="BS209" s="113"/>
      <c r="BT209" s="113"/>
    </row>
    <row r="210" spans="64:72" x14ac:dyDescent="0.2">
      <c r="BL210" s="113"/>
      <c r="BM210" s="113"/>
      <c r="BN210" s="113"/>
      <c r="BO210" s="113"/>
      <c r="BP210" s="113"/>
      <c r="BQ210" s="113"/>
      <c r="BR210" s="113"/>
      <c r="BS210" s="113"/>
      <c r="BT210" s="113"/>
    </row>
    <row r="211" spans="64:72" x14ac:dyDescent="0.2">
      <c r="BL211" s="113"/>
      <c r="BM211" s="113"/>
      <c r="BN211" s="113"/>
      <c r="BO211" s="113"/>
      <c r="BP211" s="113"/>
      <c r="BQ211" s="113"/>
      <c r="BR211" s="113"/>
      <c r="BS211" s="113"/>
      <c r="BT211" s="113"/>
    </row>
    <row r="212" spans="64:72" x14ac:dyDescent="0.2">
      <c r="BL212" s="113"/>
      <c r="BM212" s="113"/>
      <c r="BN212" s="113"/>
      <c r="BO212" s="113"/>
      <c r="BP212" s="113"/>
      <c r="BQ212" s="113"/>
      <c r="BR212" s="113"/>
      <c r="BS212" s="113"/>
      <c r="BT212" s="113"/>
    </row>
    <row r="213" spans="64:72" x14ac:dyDescent="0.2">
      <c r="BL213" s="113"/>
      <c r="BM213" s="113"/>
      <c r="BN213" s="113"/>
      <c r="BO213" s="113"/>
      <c r="BP213" s="113"/>
      <c r="BQ213" s="113"/>
      <c r="BR213" s="113"/>
      <c r="BS213" s="113"/>
      <c r="BT213" s="113"/>
    </row>
    <row r="214" spans="64:72" x14ac:dyDescent="0.2">
      <c r="BL214" s="113"/>
      <c r="BM214" s="113"/>
      <c r="BN214" s="113"/>
      <c r="BO214" s="113"/>
      <c r="BP214" s="113"/>
      <c r="BQ214" s="113"/>
      <c r="BR214" s="113"/>
      <c r="BS214" s="113"/>
      <c r="BT214" s="113"/>
    </row>
    <row r="215" spans="64:72" x14ac:dyDescent="0.2">
      <c r="BL215" s="113"/>
      <c r="BM215" s="113"/>
      <c r="BN215" s="113"/>
      <c r="BO215" s="113"/>
      <c r="BP215" s="113"/>
      <c r="BQ215" s="113"/>
      <c r="BR215" s="113"/>
      <c r="BS215" s="113"/>
      <c r="BT215" s="113"/>
    </row>
    <row r="216" spans="64:72" x14ac:dyDescent="0.2">
      <c r="BL216" s="113"/>
      <c r="BM216" s="113"/>
      <c r="BN216" s="113"/>
      <c r="BO216" s="113"/>
      <c r="BP216" s="113"/>
      <c r="BQ216" s="113"/>
      <c r="BR216" s="113"/>
      <c r="BS216" s="113"/>
      <c r="BT216" s="113"/>
    </row>
    <row r="217" spans="64:72" x14ac:dyDescent="0.2">
      <c r="BL217" s="113"/>
      <c r="BM217" s="113"/>
      <c r="BN217" s="113"/>
      <c r="BO217" s="113"/>
      <c r="BP217" s="113"/>
      <c r="BQ217" s="113"/>
      <c r="BR217" s="113"/>
      <c r="BS217" s="113"/>
      <c r="BT217" s="113"/>
    </row>
    <row r="218" spans="64:72" x14ac:dyDescent="0.2">
      <c r="BL218" s="113"/>
      <c r="BM218" s="113"/>
      <c r="BN218" s="113"/>
      <c r="BO218" s="113"/>
      <c r="BP218" s="113"/>
      <c r="BQ218" s="113"/>
      <c r="BR218" s="113"/>
      <c r="BS218" s="113"/>
      <c r="BT218" s="113"/>
    </row>
    <row r="219" spans="64:72" x14ac:dyDescent="0.2">
      <c r="BL219" s="113"/>
      <c r="BM219" s="113"/>
      <c r="BN219" s="113"/>
      <c r="BO219" s="113"/>
      <c r="BP219" s="113"/>
      <c r="BQ219" s="113"/>
      <c r="BR219" s="113"/>
      <c r="BS219" s="113"/>
      <c r="BT219" s="113"/>
    </row>
    <row r="220" spans="64:72" x14ac:dyDescent="0.2">
      <c r="BL220" s="113"/>
      <c r="BM220" s="113"/>
      <c r="BN220" s="113"/>
      <c r="BO220" s="113"/>
      <c r="BP220" s="113"/>
      <c r="BQ220" s="113"/>
      <c r="BR220" s="113"/>
      <c r="BS220" s="113"/>
      <c r="BT220" s="113"/>
    </row>
    <row r="221" spans="64:72" x14ac:dyDescent="0.2">
      <c r="BL221" s="113"/>
      <c r="BM221" s="113"/>
      <c r="BN221" s="113"/>
      <c r="BO221" s="113"/>
      <c r="BP221" s="113"/>
      <c r="BQ221" s="113"/>
      <c r="BR221" s="113"/>
      <c r="BS221" s="113"/>
      <c r="BT221" s="113"/>
    </row>
    <row r="222" spans="64:72" x14ac:dyDescent="0.2">
      <c r="BL222" s="113"/>
      <c r="BM222" s="113"/>
      <c r="BN222" s="113"/>
      <c r="BO222" s="113"/>
      <c r="BP222" s="113"/>
      <c r="BQ222" s="113"/>
      <c r="BR222" s="113"/>
      <c r="BS222" s="113"/>
      <c r="BT222" s="113"/>
    </row>
    <row r="223" spans="64:72" x14ac:dyDescent="0.2">
      <c r="BL223" s="113"/>
      <c r="BM223" s="113"/>
      <c r="BN223" s="113"/>
      <c r="BO223" s="113"/>
      <c r="BP223" s="113"/>
      <c r="BQ223" s="113"/>
      <c r="BR223" s="113"/>
      <c r="BS223" s="113"/>
      <c r="BT223" s="113"/>
    </row>
    <row r="224" spans="64:72" x14ac:dyDescent="0.2">
      <c r="BL224" s="113"/>
      <c r="BM224" s="113"/>
      <c r="BN224" s="113"/>
      <c r="BO224" s="113"/>
      <c r="BP224" s="113"/>
      <c r="BQ224" s="113"/>
      <c r="BR224" s="113"/>
      <c r="BS224" s="113"/>
      <c r="BT224" s="113"/>
    </row>
    <row r="225" spans="64:72" x14ac:dyDescent="0.2">
      <c r="BL225" s="113"/>
      <c r="BM225" s="113"/>
      <c r="BN225" s="113"/>
      <c r="BO225" s="113"/>
      <c r="BP225" s="113"/>
      <c r="BQ225" s="113"/>
      <c r="BR225" s="113"/>
      <c r="BS225" s="113"/>
      <c r="BT225" s="113"/>
    </row>
    <row r="226" spans="64:72" x14ac:dyDescent="0.2">
      <c r="BL226" s="113"/>
      <c r="BM226" s="113"/>
      <c r="BN226" s="113"/>
      <c r="BO226" s="113"/>
      <c r="BP226" s="113"/>
      <c r="BQ226" s="113"/>
      <c r="BR226" s="113"/>
      <c r="BS226" s="113"/>
      <c r="BT226" s="113"/>
    </row>
    <row r="227" spans="64:72" x14ac:dyDescent="0.2">
      <c r="BL227" s="113"/>
      <c r="BM227" s="113"/>
      <c r="BN227" s="113"/>
      <c r="BO227" s="113"/>
      <c r="BP227" s="113"/>
      <c r="BQ227" s="113"/>
      <c r="BR227" s="113"/>
      <c r="BS227" s="113"/>
      <c r="BT227" s="113"/>
    </row>
    <row r="228" spans="64:72" x14ac:dyDescent="0.2">
      <c r="BL228" s="113"/>
      <c r="BM228" s="113"/>
      <c r="BN228" s="113"/>
      <c r="BO228" s="113"/>
      <c r="BP228" s="113"/>
      <c r="BQ228" s="113"/>
      <c r="BR228" s="113"/>
      <c r="BS228" s="113"/>
      <c r="BT228" s="113"/>
    </row>
    <row r="229" spans="64:72" x14ac:dyDescent="0.2">
      <c r="BL229" s="113"/>
      <c r="BM229" s="113"/>
      <c r="BN229" s="113"/>
      <c r="BO229" s="113"/>
      <c r="BP229" s="113"/>
      <c r="BQ229" s="113"/>
      <c r="BR229" s="113"/>
      <c r="BS229" s="113"/>
      <c r="BT229" s="113"/>
    </row>
    <row r="230" spans="64:72" x14ac:dyDescent="0.2">
      <c r="BL230" s="113"/>
      <c r="BM230" s="113"/>
      <c r="BN230" s="113"/>
      <c r="BO230" s="113"/>
      <c r="BP230" s="113"/>
      <c r="BQ230" s="113"/>
      <c r="BR230" s="113"/>
      <c r="BS230" s="113"/>
      <c r="BT230" s="113"/>
    </row>
    <row r="231" spans="64:72" x14ac:dyDescent="0.2">
      <c r="BL231" s="113"/>
      <c r="BM231" s="113"/>
      <c r="BN231" s="113"/>
      <c r="BO231" s="113"/>
      <c r="BP231" s="113"/>
      <c r="BQ231" s="113"/>
      <c r="BR231" s="113"/>
      <c r="BS231" s="113"/>
      <c r="BT231" s="113"/>
    </row>
    <row r="232" spans="64:72" x14ac:dyDescent="0.2">
      <c r="BL232" s="113"/>
      <c r="BM232" s="113"/>
      <c r="BN232" s="113"/>
      <c r="BO232" s="113"/>
      <c r="BP232" s="113"/>
      <c r="BQ232" s="113"/>
      <c r="BR232" s="113"/>
      <c r="BS232" s="113"/>
      <c r="BT232" s="113"/>
    </row>
    <row r="233" spans="64:72" x14ac:dyDescent="0.2">
      <c r="BL233" s="113"/>
      <c r="BM233" s="113"/>
      <c r="BN233" s="113"/>
      <c r="BO233" s="113"/>
      <c r="BP233" s="113"/>
      <c r="BQ233" s="113"/>
      <c r="BR233" s="113"/>
      <c r="BS233" s="113"/>
      <c r="BT233" s="113"/>
    </row>
    <row r="234" spans="64:72" x14ac:dyDescent="0.2">
      <c r="BL234" s="113"/>
      <c r="BM234" s="113"/>
      <c r="BN234" s="113"/>
      <c r="BO234" s="113"/>
      <c r="BP234" s="113"/>
      <c r="BQ234" s="113"/>
      <c r="BR234" s="113"/>
      <c r="BS234" s="113"/>
      <c r="BT234" s="113"/>
    </row>
    <row r="235" spans="64:72" x14ac:dyDescent="0.2">
      <c r="BL235" s="113"/>
      <c r="BM235" s="113"/>
      <c r="BN235" s="113"/>
      <c r="BO235" s="113"/>
      <c r="BP235" s="113"/>
      <c r="BQ235" s="113"/>
      <c r="BR235" s="113"/>
      <c r="BS235" s="113"/>
      <c r="BT235" s="113"/>
    </row>
    <row r="236" spans="64:72" x14ac:dyDescent="0.2">
      <c r="BL236" s="113"/>
      <c r="BM236" s="113"/>
      <c r="BN236" s="113"/>
      <c r="BO236" s="113"/>
      <c r="BP236" s="113"/>
      <c r="BQ236" s="113"/>
      <c r="BR236" s="113"/>
      <c r="BS236" s="113"/>
      <c r="BT236" s="113"/>
    </row>
    <row r="237" spans="64:72" x14ac:dyDescent="0.2">
      <c r="BL237" s="113"/>
      <c r="BM237" s="113"/>
      <c r="BN237" s="113"/>
      <c r="BO237" s="113"/>
      <c r="BP237" s="113"/>
      <c r="BQ237" s="113"/>
      <c r="BR237" s="113"/>
      <c r="BS237" s="113"/>
      <c r="BT237" s="113"/>
    </row>
    <row r="238" spans="64:72" x14ac:dyDescent="0.2">
      <c r="BL238" s="113"/>
      <c r="BM238" s="113"/>
      <c r="BN238" s="113"/>
      <c r="BO238" s="113"/>
      <c r="BP238" s="113"/>
      <c r="BQ238" s="113"/>
      <c r="BR238" s="113"/>
      <c r="BS238" s="113"/>
      <c r="BT238" s="113"/>
    </row>
    <row r="239" spans="64:72" x14ac:dyDescent="0.2">
      <c r="BL239" s="113"/>
      <c r="BM239" s="113"/>
      <c r="BN239" s="113"/>
      <c r="BO239" s="113"/>
      <c r="BP239" s="113"/>
      <c r="BQ239" s="113"/>
      <c r="BR239" s="113"/>
      <c r="BS239" s="113"/>
      <c r="BT239" s="113"/>
    </row>
    <row r="240" spans="64:72" x14ac:dyDescent="0.2">
      <c r="BL240" s="113"/>
      <c r="BM240" s="113"/>
      <c r="BN240" s="113"/>
      <c r="BO240" s="113"/>
      <c r="BP240" s="113"/>
      <c r="BQ240" s="113"/>
      <c r="BR240" s="113"/>
      <c r="BS240" s="113"/>
      <c r="BT240" s="113"/>
    </row>
    <row r="241" spans="64:72" x14ac:dyDescent="0.2">
      <c r="BL241" s="113"/>
      <c r="BM241" s="113"/>
      <c r="BN241" s="113"/>
      <c r="BO241" s="113"/>
      <c r="BP241" s="113"/>
      <c r="BQ241" s="113"/>
      <c r="BR241" s="113"/>
      <c r="BS241" s="113"/>
      <c r="BT241" s="113"/>
    </row>
    <row r="242" spans="64:72" x14ac:dyDescent="0.2">
      <c r="BL242" s="113"/>
      <c r="BM242" s="113"/>
      <c r="BN242" s="113"/>
      <c r="BO242" s="113"/>
      <c r="BP242" s="113"/>
      <c r="BQ242" s="113"/>
      <c r="BR242" s="113"/>
      <c r="BS242" s="113"/>
      <c r="BT242" s="113"/>
    </row>
    <row r="243" spans="64:72" x14ac:dyDescent="0.2">
      <c r="BL243" s="113"/>
      <c r="BM243" s="113"/>
      <c r="BN243" s="113"/>
      <c r="BO243" s="113"/>
      <c r="BP243" s="113"/>
      <c r="BQ243" s="113"/>
      <c r="BR243" s="113"/>
      <c r="BS243" s="113"/>
      <c r="BT243" s="113"/>
    </row>
    <row r="244" spans="64:72" x14ac:dyDescent="0.2">
      <c r="BL244" s="113"/>
      <c r="BM244" s="113"/>
      <c r="BN244" s="113"/>
      <c r="BO244" s="113"/>
      <c r="BP244" s="113"/>
      <c r="BQ244" s="113"/>
      <c r="BR244" s="113"/>
      <c r="BS244" s="113"/>
      <c r="BT244" s="113"/>
    </row>
    <row r="245" spans="64:72" x14ac:dyDescent="0.2">
      <c r="BL245" s="113"/>
      <c r="BM245" s="113"/>
      <c r="BN245" s="113"/>
      <c r="BO245" s="113"/>
      <c r="BP245" s="113"/>
      <c r="BQ245" s="113"/>
      <c r="BR245" s="113"/>
      <c r="BS245" s="113"/>
      <c r="BT245" s="113"/>
    </row>
    <row r="246" spans="64:72" x14ac:dyDescent="0.2">
      <c r="BL246" s="113"/>
      <c r="BM246" s="113"/>
      <c r="BN246" s="113"/>
      <c r="BO246" s="113"/>
      <c r="BP246" s="113"/>
      <c r="BQ246" s="113"/>
      <c r="BR246" s="113"/>
      <c r="BS246" s="113"/>
      <c r="BT246" s="113"/>
    </row>
    <row r="247" spans="64:72" x14ac:dyDescent="0.2">
      <c r="BL247" s="113"/>
      <c r="BM247" s="113"/>
      <c r="BN247" s="113"/>
      <c r="BO247" s="113"/>
      <c r="BP247" s="113"/>
      <c r="BQ247" s="113"/>
      <c r="BR247" s="113"/>
      <c r="BS247" s="113"/>
      <c r="BT247" s="113"/>
    </row>
    <row r="248" spans="64:72" x14ac:dyDescent="0.2">
      <c r="BL248" s="113"/>
      <c r="BM248" s="113"/>
      <c r="BN248" s="113"/>
      <c r="BO248" s="113"/>
      <c r="BP248" s="113"/>
      <c r="BQ248" s="113"/>
      <c r="BR248" s="113"/>
      <c r="BS248" s="113"/>
      <c r="BT248" s="113"/>
    </row>
    <row r="249" spans="64:72" x14ac:dyDescent="0.2">
      <c r="BL249" s="113"/>
      <c r="BM249" s="113"/>
      <c r="BN249" s="113"/>
      <c r="BO249" s="113"/>
      <c r="BP249" s="113"/>
      <c r="BQ249" s="113"/>
      <c r="BR249" s="113"/>
      <c r="BS249" s="113"/>
      <c r="BT249" s="113"/>
    </row>
    <row r="250" spans="64:72" x14ac:dyDescent="0.2">
      <c r="BL250" s="113"/>
      <c r="BM250" s="113"/>
      <c r="BN250" s="113"/>
      <c r="BO250" s="113"/>
      <c r="BP250" s="113"/>
      <c r="BQ250" s="113"/>
      <c r="BR250" s="113"/>
      <c r="BS250" s="113"/>
      <c r="BT250" s="113"/>
    </row>
    <row r="251" spans="64:72" x14ac:dyDescent="0.2">
      <c r="BL251" s="113"/>
      <c r="BM251" s="113"/>
      <c r="BN251" s="113"/>
      <c r="BO251" s="113"/>
      <c r="BP251" s="113"/>
      <c r="BQ251" s="113"/>
      <c r="BR251" s="113"/>
      <c r="BS251" s="113"/>
      <c r="BT251" s="113"/>
    </row>
    <row r="252" spans="64:72" x14ac:dyDescent="0.2">
      <c r="BL252" s="113"/>
      <c r="BM252" s="113"/>
      <c r="BN252" s="113"/>
      <c r="BO252" s="113"/>
      <c r="BP252" s="113"/>
      <c r="BQ252" s="113"/>
      <c r="BR252" s="113"/>
      <c r="BS252" s="113"/>
      <c r="BT252" s="113"/>
    </row>
    <row r="253" spans="64:72" x14ac:dyDescent="0.2">
      <c r="BL253" s="113"/>
      <c r="BM253" s="113"/>
      <c r="BN253" s="113"/>
      <c r="BO253" s="113"/>
      <c r="BP253" s="113"/>
      <c r="BQ253" s="113"/>
      <c r="BR253" s="113"/>
      <c r="BS253" s="113"/>
      <c r="BT253" s="113"/>
    </row>
    <row r="254" spans="64:72" x14ac:dyDescent="0.2">
      <c r="BL254" s="113"/>
      <c r="BM254" s="113"/>
      <c r="BN254" s="113"/>
      <c r="BO254" s="113"/>
      <c r="BP254" s="113"/>
      <c r="BQ254" s="113"/>
      <c r="BR254" s="113"/>
      <c r="BS254" s="113"/>
      <c r="BT254" s="113"/>
    </row>
    <row r="255" spans="64:72" x14ac:dyDescent="0.2">
      <c r="BL255" s="113"/>
      <c r="BM255" s="113"/>
      <c r="BN255" s="113"/>
      <c r="BO255" s="113"/>
      <c r="BP255" s="113"/>
      <c r="BQ255" s="113"/>
      <c r="BR255" s="113"/>
      <c r="BS255" s="113"/>
      <c r="BT255" s="113"/>
    </row>
    <row r="256" spans="64:72" x14ac:dyDescent="0.2">
      <c r="BL256" s="113"/>
      <c r="BM256" s="113"/>
      <c r="BN256" s="113"/>
      <c r="BO256" s="113"/>
      <c r="BP256" s="113"/>
      <c r="BQ256" s="113"/>
      <c r="BR256" s="113"/>
      <c r="BS256" s="113"/>
      <c r="BT256" s="113"/>
    </row>
    <row r="257" spans="64:72" x14ac:dyDescent="0.2">
      <c r="BL257" s="113"/>
      <c r="BM257" s="113"/>
      <c r="BN257" s="113"/>
      <c r="BO257" s="113"/>
      <c r="BP257" s="113"/>
      <c r="BQ257" s="113"/>
      <c r="BR257" s="113"/>
      <c r="BS257" s="113"/>
      <c r="BT257" s="113"/>
    </row>
    <row r="258" spans="64:72" x14ac:dyDescent="0.2">
      <c r="BL258" s="113"/>
      <c r="BM258" s="113"/>
      <c r="BN258" s="113"/>
      <c r="BO258" s="113"/>
      <c r="BP258" s="113"/>
      <c r="BQ258" s="113"/>
      <c r="BR258" s="113"/>
      <c r="BS258" s="113"/>
      <c r="BT258" s="113"/>
    </row>
    <row r="259" spans="64:72" x14ac:dyDescent="0.2">
      <c r="BL259" s="113"/>
      <c r="BM259" s="113"/>
      <c r="BN259" s="113"/>
      <c r="BO259" s="113"/>
      <c r="BP259" s="113"/>
      <c r="BQ259" s="113"/>
      <c r="BR259" s="113"/>
      <c r="BS259" s="113"/>
      <c r="BT259" s="113"/>
    </row>
    <row r="260" spans="64:72" x14ac:dyDescent="0.2">
      <c r="BL260" s="113"/>
      <c r="BM260" s="113"/>
      <c r="BN260" s="113"/>
      <c r="BO260" s="113"/>
      <c r="BP260" s="113"/>
      <c r="BQ260" s="113"/>
      <c r="BR260" s="113"/>
      <c r="BS260" s="113"/>
      <c r="BT260" s="113"/>
    </row>
    <row r="261" spans="64:72" x14ac:dyDescent="0.2">
      <c r="BL261" s="113"/>
      <c r="BM261" s="113"/>
      <c r="BN261" s="113"/>
      <c r="BO261" s="113"/>
      <c r="BP261" s="113"/>
      <c r="BQ261" s="113"/>
      <c r="BR261" s="113"/>
      <c r="BS261" s="113"/>
      <c r="BT261" s="113"/>
    </row>
    <row r="262" spans="64:72" x14ac:dyDescent="0.2">
      <c r="BL262" s="113"/>
      <c r="BM262" s="113"/>
      <c r="BN262" s="113"/>
      <c r="BO262" s="113"/>
      <c r="BP262" s="113"/>
      <c r="BQ262" s="113"/>
      <c r="BR262" s="113"/>
      <c r="BS262" s="113"/>
      <c r="BT262" s="113"/>
    </row>
    <row r="263" spans="64:72" x14ac:dyDescent="0.2">
      <c r="BL263" s="113"/>
      <c r="BM263" s="113"/>
      <c r="BN263" s="113"/>
      <c r="BO263" s="113"/>
      <c r="BP263" s="113"/>
      <c r="BQ263" s="113"/>
      <c r="BR263" s="113"/>
      <c r="BS263" s="113"/>
      <c r="BT263" s="113"/>
    </row>
    <row r="264" spans="64:72" x14ac:dyDescent="0.2">
      <c r="BL264" s="113"/>
      <c r="BM264" s="113"/>
      <c r="BN264" s="113"/>
      <c r="BO264" s="113"/>
      <c r="BP264" s="113"/>
      <c r="BQ264" s="113"/>
      <c r="BR264" s="113"/>
      <c r="BS264" s="113"/>
      <c r="BT264" s="113"/>
    </row>
    <row r="265" spans="64:72" x14ac:dyDescent="0.2">
      <c r="BL265" s="113"/>
      <c r="BM265" s="113"/>
      <c r="BN265" s="113"/>
      <c r="BO265" s="113"/>
      <c r="BP265" s="113"/>
      <c r="BQ265" s="113"/>
      <c r="BR265" s="113"/>
      <c r="BS265" s="113"/>
      <c r="BT265" s="113"/>
    </row>
    <row r="266" spans="64:72" x14ac:dyDescent="0.2">
      <c r="BL266" s="113"/>
      <c r="BM266" s="113"/>
      <c r="BN266" s="113"/>
      <c r="BO266" s="113"/>
      <c r="BP266" s="113"/>
      <c r="BQ266" s="113"/>
      <c r="BR266" s="113"/>
      <c r="BS266" s="113"/>
      <c r="BT266" s="113"/>
    </row>
    <row r="267" spans="64:72" x14ac:dyDescent="0.2">
      <c r="BL267" s="113"/>
      <c r="BM267" s="113"/>
      <c r="BN267" s="113"/>
      <c r="BO267" s="113"/>
      <c r="BP267" s="113"/>
      <c r="BQ267" s="113"/>
      <c r="BR267" s="113"/>
      <c r="BS267" s="113"/>
      <c r="BT267" s="113"/>
    </row>
    <row r="268" spans="64:72" x14ac:dyDescent="0.2">
      <c r="BL268" s="113"/>
      <c r="BM268" s="113"/>
      <c r="BN268" s="113"/>
      <c r="BO268" s="113"/>
      <c r="BP268" s="113"/>
      <c r="BQ268" s="113"/>
      <c r="BR268" s="113"/>
      <c r="BS268" s="113"/>
      <c r="BT268" s="113"/>
    </row>
    <row r="269" spans="64:72" x14ac:dyDescent="0.2">
      <c r="BL269" s="113"/>
      <c r="BM269" s="113"/>
      <c r="BN269" s="113"/>
      <c r="BO269" s="113"/>
      <c r="BP269" s="113"/>
      <c r="BQ269" s="113"/>
      <c r="BR269" s="113"/>
      <c r="BS269" s="113"/>
      <c r="BT269" s="113"/>
    </row>
    <row r="270" spans="64:72" x14ac:dyDescent="0.2">
      <c r="BL270" s="113"/>
      <c r="BM270" s="113"/>
      <c r="BN270" s="113"/>
      <c r="BO270" s="113"/>
      <c r="BP270" s="113"/>
      <c r="BQ270" s="113"/>
      <c r="BR270" s="113"/>
      <c r="BS270" s="113"/>
      <c r="BT270" s="113"/>
    </row>
    <row r="271" spans="64:72" x14ac:dyDescent="0.2">
      <c r="BL271" s="113"/>
      <c r="BM271" s="113"/>
      <c r="BN271" s="113"/>
      <c r="BO271" s="113"/>
      <c r="BP271" s="113"/>
      <c r="BQ271" s="113"/>
      <c r="BR271" s="113"/>
      <c r="BS271" s="113"/>
      <c r="BT271" s="113"/>
    </row>
    <row r="272" spans="64:72" x14ac:dyDescent="0.2">
      <c r="BL272" s="113"/>
      <c r="BM272" s="113"/>
      <c r="BN272" s="113"/>
      <c r="BO272" s="113"/>
      <c r="BP272" s="113"/>
      <c r="BQ272" s="113"/>
      <c r="BR272" s="113"/>
      <c r="BS272" s="113"/>
      <c r="BT272" s="113"/>
    </row>
    <row r="273" spans="64:72" x14ac:dyDescent="0.2">
      <c r="BL273" s="113"/>
      <c r="BM273" s="113"/>
      <c r="BN273" s="113"/>
      <c r="BO273" s="113"/>
      <c r="BP273" s="113"/>
      <c r="BQ273" s="113"/>
      <c r="BR273" s="113"/>
      <c r="BS273" s="113"/>
      <c r="BT273" s="113"/>
    </row>
    <row r="274" spans="64:72" x14ac:dyDescent="0.2">
      <c r="BL274" s="113"/>
      <c r="BM274" s="113"/>
      <c r="BN274" s="113"/>
      <c r="BO274" s="113"/>
      <c r="BP274" s="113"/>
      <c r="BQ274" s="113"/>
      <c r="BR274" s="113"/>
      <c r="BS274" s="113"/>
      <c r="BT274" s="113"/>
    </row>
    <row r="275" spans="64:72" x14ac:dyDescent="0.2">
      <c r="BL275" s="113"/>
      <c r="BM275" s="113"/>
      <c r="BN275" s="113"/>
      <c r="BO275" s="113"/>
      <c r="BP275" s="113"/>
      <c r="BQ275" s="113"/>
      <c r="BR275" s="113"/>
      <c r="BS275" s="113"/>
      <c r="BT275" s="113"/>
    </row>
    <row r="276" spans="64:72" x14ac:dyDescent="0.2">
      <c r="BL276" s="113"/>
      <c r="BM276" s="113"/>
      <c r="BN276" s="113"/>
      <c r="BO276" s="113"/>
      <c r="BP276" s="113"/>
      <c r="BQ276" s="113"/>
      <c r="BR276" s="113"/>
      <c r="BS276" s="113"/>
      <c r="BT276" s="113"/>
    </row>
    <row r="277" spans="64:72" x14ac:dyDescent="0.2">
      <c r="BL277" s="113"/>
      <c r="BM277" s="113"/>
      <c r="BN277" s="113"/>
      <c r="BO277" s="113"/>
      <c r="BP277" s="113"/>
      <c r="BQ277" s="113"/>
      <c r="BR277" s="113"/>
      <c r="BS277" s="113"/>
      <c r="BT277" s="113"/>
    </row>
    <row r="278" spans="64:72" x14ac:dyDescent="0.2">
      <c r="BL278" s="113"/>
      <c r="BM278" s="113"/>
      <c r="BN278" s="113"/>
      <c r="BO278" s="113"/>
      <c r="BP278" s="113"/>
      <c r="BQ278" s="113"/>
      <c r="BR278" s="113"/>
      <c r="BS278" s="113"/>
      <c r="BT278" s="113"/>
    </row>
    <row r="279" spans="64:72" x14ac:dyDescent="0.2">
      <c r="BL279" s="113"/>
      <c r="BM279" s="113"/>
      <c r="BN279" s="113"/>
      <c r="BO279" s="113"/>
      <c r="BP279" s="113"/>
      <c r="BQ279" s="113"/>
      <c r="BR279" s="113"/>
      <c r="BS279" s="113"/>
      <c r="BT279" s="113"/>
    </row>
    <row r="280" spans="64:72" x14ac:dyDescent="0.2">
      <c r="BL280" s="113"/>
      <c r="BM280" s="113"/>
      <c r="BN280" s="113"/>
      <c r="BO280" s="113"/>
      <c r="BP280" s="113"/>
      <c r="BQ280" s="113"/>
      <c r="BR280" s="113"/>
      <c r="BS280" s="113"/>
      <c r="BT280" s="113"/>
    </row>
    <row r="281" spans="64:72" x14ac:dyDescent="0.2">
      <c r="BL281" s="113"/>
      <c r="BM281" s="113"/>
      <c r="BN281" s="113"/>
      <c r="BO281" s="113"/>
      <c r="BP281" s="113"/>
      <c r="BQ281" s="113"/>
      <c r="BR281" s="113"/>
      <c r="BS281" s="113"/>
      <c r="BT281" s="113"/>
    </row>
    <row r="282" spans="64:72" x14ac:dyDescent="0.2">
      <c r="BL282" s="113"/>
      <c r="BM282" s="113"/>
      <c r="BN282" s="113"/>
      <c r="BO282" s="113"/>
      <c r="BP282" s="113"/>
      <c r="BQ282" s="113"/>
      <c r="BR282" s="113"/>
      <c r="BS282" s="113"/>
      <c r="BT282" s="113"/>
    </row>
    <row r="283" spans="64:72" x14ac:dyDescent="0.2">
      <c r="BL283" s="113"/>
      <c r="BM283" s="113"/>
      <c r="BN283" s="113"/>
      <c r="BO283" s="113"/>
      <c r="BP283" s="113"/>
      <c r="BQ283" s="113"/>
      <c r="BR283" s="113"/>
      <c r="BS283" s="113"/>
      <c r="BT283" s="113"/>
    </row>
    <row r="284" spans="64:72" x14ac:dyDescent="0.2">
      <c r="BL284" s="113"/>
      <c r="BM284" s="113"/>
      <c r="BN284" s="113"/>
      <c r="BO284" s="113"/>
      <c r="BP284" s="113"/>
      <c r="BQ284" s="113"/>
      <c r="BR284" s="113"/>
      <c r="BS284" s="113"/>
      <c r="BT284" s="113"/>
    </row>
    <row r="285" spans="64:72" x14ac:dyDescent="0.2">
      <c r="BL285" s="113"/>
      <c r="BM285" s="113"/>
      <c r="BN285" s="113"/>
      <c r="BO285" s="113"/>
      <c r="BP285" s="113"/>
      <c r="BQ285" s="113"/>
      <c r="BR285" s="113"/>
      <c r="BS285" s="113"/>
      <c r="BT285" s="113"/>
    </row>
    <row r="286" spans="64:72" x14ac:dyDescent="0.2">
      <c r="BL286" s="113"/>
      <c r="BM286" s="113"/>
      <c r="BN286" s="113"/>
      <c r="BO286" s="113"/>
      <c r="BP286" s="113"/>
      <c r="BQ286" s="113"/>
      <c r="BR286" s="113"/>
      <c r="BS286" s="113"/>
      <c r="BT286" s="113"/>
    </row>
    <row r="287" spans="64:72" x14ac:dyDescent="0.2">
      <c r="BL287" s="113"/>
      <c r="BM287" s="113"/>
      <c r="BN287" s="113"/>
      <c r="BO287" s="113"/>
      <c r="BP287" s="113"/>
      <c r="BQ287" s="113"/>
      <c r="BR287" s="113"/>
      <c r="BS287" s="113"/>
      <c r="BT287" s="113"/>
    </row>
    <row r="288" spans="64:72" x14ac:dyDescent="0.2">
      <c r="BL288" s="113"/>
      <c r="BM288" s="113"/>
      <c r="BN288" s="113"/>
      <c r="BO288" s="113"/>
      <c r="BP288" s="113"/>
      <c r="BQ288" s="113"/>
      <c r="BR288" s="113"/>
      <c r="BS288" s="113"/>
      <c r="BT288" s="113"/>
    </row>
    <row r="289" spans="64:72" x14ac:dyDescent="0.2">
      <c r="BL289" s="113"/>
      <c r="BM289" s="113"/>
      <c r="BN289" s="113"/>
      <c r="BO289" s="113"/>
      <c r="BP289" s="113"/>
      <c r="BQ289" s="113"/>
      <c r="BR289" s="113"/>
      <c r="BS289" s="113"/>
      <c r="BT289" s="113"/>
    </row>
    <row r="290" spans="64:72" x14ac:dyDescent="0.2">
      <c r="BL290" s="113"/>
      <c r="BM290" s="113"/>
      <c r="BN290" s="113"/>
      <c r="BO290" s="113"/>
      <c r="BP290" s="113"/>
      <c r="BQ290" s="113"/>
      <c r="BR290" s="113"/>
      <c r="BS290" s="113"/>
      <c r="BT290" s="113"/>
    </row>
    <row r="291" spans="64:72" x14ac:dyDescent="0.2">
      <c r="BL291" s="113"/>
      <c r="BM291" s="113"/>
      <c r="BN291" s="113"/>
      <c r="BO291" s="113"/>
      <c r="BP291" s="113"/>
      <c r="BQ291" s="113"/>
      <c r="BR291" s="113"/>
      <c r="BS291" s="113"/>
      <c r="BT291" s="113"/>
    </row>
    <row r="292" spans="64:72" x14ac:dyDescent="0.2">
      <c r="BL292" s="113"/>
      <c r="BM292" s="113"/>
      <c r="BN292" s="113"/>
      <c r="BO292" s="113"/>
      <c r="BP292" s="113"/>
      <c r="BQ292" s="113"/>
      <c r="BR292" s="113"/>
      <c r="BS292" s="113"/>
      <c r="BT292" s="113"/>
    </row>
    <row r="293" spans="64:72" x14ac:dyDescent="0.2">
      <c r="BL293" s="113"/>
      <c r="BM293" s="113"/>
      <c r="BN293" s="113"/>
      <c r="BO293" s="113"/>
      <c r="BP293" s="113"/>
      <c r="BQ293" s="113"/>
      <c r="BR293" s="113"/>
      <c r="BS293" s="113"/>
      <c r="BT293" s="113"/>
    </row>
    <row r="294" spans="64:72" x14ac:dyDescent="0.2">
      <c r="BL294" s="113"/>
      <c r="BM294" s="113"/>
      <c r="BN294" s="113"/>
      <c r="BO294" s="113"/>
      <c r="BP294" s="113"/>
      <c r="BQ294" s="113"/>
      <c r="BR294" s="113"/>
      <c r="BS294" s="113"/>
      <c r="BT294" s="113"/>
    </row>
    <row r="295" spans="64:72" x14ac:dyDescent="0.2">
      <c r="BL295" s="113"/>
      <c r="BM295" s="113"/>
      <c r="BN295" s="113"/>
      <c r="BO295" s="113"/>
      <c r="BP295" s="113"/>
      <c r="BQ295" s="113"/>
      <c r="BR295" s="113"/>
      <c r="BS295" s="113"/>
      <c r="BT295" s="113"/>
    </row>
    <row r="296" spans="64:72" x14ac:dyDescent="0.2">
      <c r="BL296" s="113"/>
      <c r="BM296" s="113"/>
      <c r="BN296" s="113"/>
      <c r="BO296" s="113"/>
      <c r="BP296" s="113"/>
      <c r="BQ296" s="113"/>
      <c r="BR296" s="113"/>
      <c r="BS296" s="113"/>
      <c r="BT296" s="113"/>
    </row>
    <row r="297" spans="64:72" x14ac:dyDescent="0.2">
      <c r="BL297" s="113"/>
      <c r="BM297" s="113"/>
      <c r="BN297" s="113"/>
      <c r="BO297" s="113"/>
      <c r="BP297" s="113"/>
      <c r="BQ297" s="113"/>
      <c r="BR297" s="113"/>
      <c r="BS297" s="113"/>
      <c r="BT297" s="113"/>
    </row>
    <row r="298" spans="64:72" x14ac:dyDescent="0.2">
      <c r="BL298" s="113"/>
      <c r="BM298" s="113"/>
      <c r="BN298" s="113"/>
      <c r="BO298" s="113"/>
      <c r="BP298" s="113"/>
      <c r="BQ298" s="113"/>
      <c r="BR298" s="113"/>
      <c r="BS298" s="113"/>
      <c r="BT298" s="113"/>
    </row>
    <row r="299" spans="64:72" x14ac:dyDescent="0.2">
      <c r="BL299" s="113"/>
      <c r="BM299" s="113"/>
      <c r="BN299" s="113"/>
      <c r="BO299" s="113"/>
      <c r="BP299" s="113"/>
      <c r="BQ299" s="113"/>
      <c r="BR299" s="113"/>
      <c r="BS299" s="113"/>
      <c r="BT299" s="113"/>
    </row>
    <row r="300" spans="64:72" x14ac:dyDescent="0.2">
      <c r="BL300" s="113"/>
      <c r="BM300" s="113"/>
      <c r="BN300" s="113"/>
      <c r="BO300" s="113"/>
      <c r="BP300" s="113"/>
      <c r="BQ300" s="113"/>
      <c r="BR300" s="113"/>
      <c r="BS300" s="113"/>
      <c r="BT300" s="113"/>
    </row>
    <row r="301" spans="64:72" x14ac:dyDescent="0.2">
      <c r="BL301" s="113"/>
      <c r="BM301" s="113"/>
      <c r="BN301" s="113"/>
      <c r="BO301" s="113"/>
      <c r="BP301" s="113"/>
      <c r="BQ301" s="113"/>
      <c r="BR301" s="113"/>
      <c r="BS301" s="113"/>
      <c r="BT301" s="113"/>
    </row>
    <row r="302" spans="64:72" x14ac:dyDescent="0.2">
      <c r="BL302" s="113"/>
      <c r="BM302" s="113"/>
      <c r="BN302" s="113"/>
      <c r="BO302" s="113"/>
      <c r="BP302" s="113"/>
      <c r="BQ302" s="113"/>
      <c r="BR302" s="113"/>
      <c r="BS302" s="113"/>
      <c r="BT302" s="113"/>
    </row>
    <row r="303" spans="64:72" x14ac:dyDescent="0.2">
      <c r="BL303" s="113"/>
      <c r="BM303" s="113"/>
      <c r="BN303" s="113"/>
      <c r="BO303" s="113"/>
      <c r="BP303" s="113"/>
      <c r="BQ303" s="113"/>
      <c r="BR303" s="113"/>
      <c r="BS303" s="113"/>
      <c r="BT303" s="113"/>
    </row>
    <row r="304" spans="64:72" x14ac:dyDescent="0.2">
      <c r="BL304" s="113"/>
      <c r="BM304" s="113"/>
      <c r="BN304" s="113"/>
      <c r="BO304" s="113"/>
      <c r="BP304" s="113"/>
      <c r="BQ304" s="113"/>
      <c r="BR304" s="113"/>
      <c r="BS304" s="113"/>
      <c r="BT304" s="113"/>
    </row>
    <row r="305" spans="64:72" x14ac:dyDescent="0.2">
      <c r="BL305" s="113"/>
      <c r="BM305" s="113"/>
      <c r="BN305" s="113"/>
      <c r="BO305" s="113"/>
      <c r="BP305" s="113"/>
      <c r="BQ305" s="113"/>
      <c r="BR305" s="113"/>
      <c r="BS305" s="113"/>
      <c r="BT305" s="113"/>
    </row>
    <row r="306" spans="64:72" x14ac:dyDescent="0.2">
      <c r="BL306" s="113"/>
      <c r="BM306" s="113"/>
      <c r="BN306" s="113"/>
      <c r="BO306" s="113"/>
      <c r="BP306" s="113"/>
      <c r="BQ306" s="113"/>
      <c r="BR306" s="113"/>
      <c r="BS306" s="113"/>
      <c r="BT306" s="113"/>
    </row>
    <row r="307" spans="64:72" x14ac:dyDescent="0.2">
      <c r="BL307" s="113"/>
      <c r="BM307" s="113"/>
      <c r="BN307" s="113"/>
      <c r="BO307" s="113"/>
      <c r="BP307" s="113"/>
      <c r="BQ307" s="113"/>
      <c r="BR307" s="113"/>
      <c r="BS307" s="113"/>
      <c r="BT307" s="113"/>
    </row>
    <row r="308" spans="64:72" x14ac:dyDescent="0.2">
      <c r="BL308" s="113"/>
      <c r="BM308" s="113"/>
      <c r="BN308" s="113"/>
      <c r="BO308" s="113"/>
      <c r="BP308" s="113"/>
      <c r="BQ308" s="113"/>
      <c r="BR308" s="113"/>
      <c r="BS308" s="113"/>
      <c r="BT308" s="113"/>
    </row>
    <row r="309" spans="64:72" x14ac:dyDescent="0.2">
      <c r="BL309" s="113"/>
      <c r="BM309" s="113"/>
      <c r="BN309" s="113"/>
      <c r="BO309" s="113"/>
      <c r="BP309" s="113"/>
      <c r="BQ309" s="113"/>
      <c r="BR309" s="113"/>
      <c r="BS309" s="113"/>
      <c r="BT309" s="113"/>
    </row>
    <row r="310" spans="64:72" x14ac:dyDescent="0.2">
      <c r="BL310" s="113"/>
      <c r="BM310" s="113"/>
      <c r="BN310" s="113"/>
      <c r="BO310" s="113"/>
      <c r="BP310" s="113"/>
      <c r="BQ310" s="113"/>
      <c r="BR310" s="113"/>
      <c r="BS310" s="113"/>
      <c r="BT310" s="113"/>
    </row>
    <row r="311" spans="64:72" x14ac:dyDescent="0.2">
      <c r="BL311" s="113"/>
      <c r="BM311" s="113"/>
      <c r="BN311" s="113"/>
      <c r="BO311" s="113"/>
      <c r="BP311" s="113"/>
      <c r="BQ311" s="113"/>
      <c r="BR311" s="113"/>
      <c r="BS311" s="113"/>
      <c r="BT311" s="113"/>
    </row>
    <row r="312" spans="64:72" x14ac:dyDescent="0.2">
      <c r="BL312" s="113"/>
      <c r="BM312" s="113"/>
      <c r="BN312" s="113"/>
      <c r="BO312" s="113"/>
      <c r="BP312" s="113"/>
      <c r="BQ312" s="113"/>
      <c r="BR312" s="113"/>
      <c r="BS312" s="113"/>
      <c r="BT312" s="113"/>
    </row>
    <row r="313" spans="64:72" x14ac:dyDescent="0.2">
      <c r="BL313" s="113"/>
      <c r="BM313" s="113"/>
      <c r="BN313" s="113"/>
      <c r="BO313" s="113"/>
      <c r="BP313" s="113"/>
      <c r="BQ313" s="113"/>
      <c r="BR313" s="113"/>
      <c r="BS313" s="113"/>
      <c r="BT313" s="113"/>
    </row>
    <row r="314" spans="64:72" x14ac:dyDescent="0.2">
      <c r="BL314" s="113"/>
      <c r="BM314" s="113"/>
      <c r="BN314" s="113"/>
      <c r="BO314" s="113"/>
      <c r="BP314" s="113"/>
      <c r="BQ314" s="113"/>
      <c r="BR314" s="113"/>
      <c r="BS314" s="113"/>
      <c r="BT314" s="113"/>
    </row>
    <row r="315" spans="64:72" x14ac:dyDescent="0.2">
      <c r="BL315" s="113"/>
      <c r="BM315" s="113"/>
      <c r="BN315" s="113"/>
      <c r="BO315" s="113"/>
      <c r="BP315" s="113"/>
      <c r="BQ315" s="113"/>
      <c r="BR315" s="113"/>
      <c r="BS315" s="113"/>
      <c r="BT315" s="113"/>
    </row>
    <row r="316" spans="64:72" x14ac:dyDescent="0.2">
      <c r="BL316" s="113"/>
      <c r="BM316" s="113"/>
      <c r="BN316" s="113"/>
      <c r="BO316" s="113"/>
      <c r="BP316" s="113"/>
      <c r="BQ316" s="113"/>
      <c r="BR316" s="113"/>
      <c r="BS316" s="113"/>
      <c r="BT316" s="113"/>
    </row>
    <row r="317" spans="64:72" x14ac:dyDescent="0.2">
      <c r="BL317" s="113"/>
      <c r="BM317" s="113"/>
      <c r="BN317" s="113"/>
      <c r="BO317" s="113"/>
      <c r="BP317" s="113"/>
      <c r="BQ317" s="113"/>
      <c r="BR317" s="113"/>
      <c r="BS317" s="113"/>
      <c r="BT317" s="113"/>
    </row>
    <row r="318" spans="64:72" x14ac:dyDescent="0.2">
      <c r="BL318" s="113"/>
      <c r="BM318" s="113"/>
      <c r="BN318" s="113"/>
      <c r="BO318" s="113"/>
      <c r="BP318" s="113"/>
      <c r="BQ318" s="113"/>
      <c r="BR318" s="113"/>
      <c r="BS318" s="113"/>
      <c r="BT318" s="113"/>
    </row>
    <row r="319" spans="64:72" x14ac:dyDescent="0.2">
      <c r="BL319" s="113"/>
      <c r="BM319" s="113"/>
      <c r="BN319" s="113"/>
      <c r="BO319" s="113"/>
      <c r="BP319" s="113"/>
      <c r="BQ319" s="113"/>
      <c r="BR319" s="113"/>
      <c r="BS319" s="113"/>
      <c r="BT319" s="113"/>
    </row>
    <row r="320" spans="64:72" x14ac:dyDescent="0.2">
      <c r="BL320" s="113"/>
      <c r="BM320" s="113"/>
      <c r="BN320" s="113"/>
      <c r="BO320" s="113"/>
      <c r="BP320" s="113"/>
      <c r="BQ320" s="113"/>
      <c r="BR320" s="113"/>
      <c r="BS320" s="113"/>
      <c r="BT320" s="113"/>
    </row>
    <row r="321" spans="64:72" x14ac:dyDescent="0.2">
      <c r="BL321" s="113"/>
      <c r="BM321" s="113"/>
      <c r="BN321" s="113"/>
      <c r="BO321" s="113"/>
      <c r="BP321" s="113"/>
      <c r="BQ321" s="113"/>
      <c r="BR321" s="113"/>
      <c r="BS321" s="113"/>
      <c r="BT321" s="113"/>
    </row>
    <row r="322" spans="64:72" x14ac:dyDescent="0.2">
      <c r="BL322" s="113"/>
      <c r="BM322" s="113"/>
      <c r="BN322" s="113"/>
      <c r="BO322" s="113"/>
      <c r="BP322" s="113"/>
      <c r="BQ322" s="113"/>
      <c r="BR322" s="113"/>
      <c r="BS322" s="113"/>
      <c r="BT322" s="113"/>
    </row>
    <row r="323" spans="64:72" x14ac:dyDescent="0.2">
      <c r="BL323" s="113"/>
      <c r="BM323" s="113"/>
      <c r="BN323" s="113"/>
      <c r="BO323" s="113"/>
      <c r="BP323" s="113"/>
      <c r="BQ323" s="113"/>
      <c r="BR323" s="113"/>
      <c r="BS323" s="113"/>
      <c r="BT323" s="113"/>
    </row>
    <row r="324" spans="64:72" x14ac:dyDescent="0.2">
      <c r="BL324" s="113"/>
      <c r="BM324" s="113"/>
      <c r="BN324" s="113"/>
      <c r="BO324" s="113"/>
      <c r="BP324" s="113"/>
      <c r="BQ324" s="113"/>
      <c r="BR324" s="113"/>
      <c r="BS324" s="113"/>
      <c r="BT324" s="113"/>
    </row>
    <row r="325" spans="64:72" x14ac:dyDescent="0.2">
      <c r="BL325" s="113"/>
      <c r="BM325" s="113"/>
      <c r="BN325" s="113"/>
      <c r="BO325" s="113"/>
      <c r="BP325" s="113"/>
      <c r="BQ325" s="113"/>
      <c r="BR325" s="113"/>
      <c r="BS325" s="113"/>
      <c r="BT325" s="113"/>
    </row>
    <row r="326" spans="64:72" x14ac:dyDescent="0.2">
      <c r="BL326" s="113"/>
      <c r="BM326" s="113"/>
      <c r="BN326" s="113"/>
      <c r="BO326" s="113"/>
      <c r="BP326" s="113"/>
      <c r="BQ326" s="113"/>
      <c r="BR326" s="113"/>
      <c r="BS326" s="113"/>
      <c r="BT326" s="113"/>
    </row>
    <row r="327" spans="64:72" x14ac:dyDescent="0.2">
      <c r="BL327" s="113"/>
      <c r="BM327" s="113"/>
      <c r="BN327" s="113"/>
      <c r="BO327" s="113"/>
      <c r="BP327" s="113"/>
      <c r="BQ327" s="113"/>
      <c r="BR327" s="113"/>
      <c r="BS327" s="113"/>
      <c r="BT327" s="113"/>
    </row>
    <row r="328" spans="64:72" x14ac:dyDescent="0.2">
      <c r="BL328" s="113"/>
      <c r="BM328" s="113"/>
      <c r="BN328" s="113"/>
      <c r="BO328" s="113"/>
      <c r="BP328" s="113"/>
      <c r="BQ328" s="113"/>
      <c r="BR328" s="113"/>
      <c r="BS328" s="113"/>
      <c r="BT328" s="113"/>
    </row>
    <row r="329" spans="64:72" x14ac:dyDescent="0.2">
      <c r="BL329" s="113"/>
      <c r="BM329" s="113"/>
      <c r="BN329" s="113"/>
      <c r="BO329" s="113"/>
      <c r="BP329" s="113"/>
      <c r="BQ329" s="113"/>
      <c r="BR329" s="113"/>
      <c r="BS329" s="113"/>
      <c r="BT329" s="113"/>
    </row>
    <row r="330" spans="64:72" x14ac:dyDescent="0.2">
      <c r="BL330" s="113"/>
      <c r="BM330" s="113"/>
      <c r="BN330" s="113"/>
      <c r="BO330" s="113"/>
      <c r="BP330" s="113"/>
      <c r="BQ330" s="113"/>
      <c r="BR330" s="113"/>
      <c r="BS330" s="113"/>
      <c r="BT330" s="113"/>
    </row>
    <row r="331" spans="64:72" x14ac:dyDescent="0.2">
      <c r="BL331" s="113"/>
      <c r="BM331" s="113"/>
      <c r="BN331" s="113"/>
      <c r="BO331" s="113"/>
      <c r="BP331" s="113"/>
      <c r="BQ331" s="113"/>
      <c r="BR331" s="113"/>
      <c r="BS331" s="113"/>
      <c r="BT331" s="113"/>
    </row>
    <row r="332" spans="64:72" x14ac:dyDescent="0.2">
      <c r="BL332" s="113"/>
      <c r="BM332" s="113"/>
      <c r="BN332" s="113"/>
      <c r="BO332" s="113"/>
      <c r="BP332" s="113"/>
      <c r="BQ332" s="113"/>
      <c r="BR332" s="113"/>
      <c r="BS332" s="113"/>
      <c r="BT332" s="113"/>
    </row>
    <row r="333" spans="64:72" x14ac:dyDescent="0.2">
      <c r="BL333" s="113"/>
      <c r="BM333" s="113"/>
      <c r="BN333" s="113"/>
      <c r="BO333" s="113"/>
      <c r="BP333" s="113"/>
      <c r="BQ333" s="113"/>
      <c r="BR333" s="113"/>
      <c r="BS333" s="113"/>
      <c r="BT333" s="113"/>
    </row>
    <row r="334" spans="64:72" x14ac:dyDescent="0.2">
      <c r="BL334" s="113"/>
      <c r="BM334" s="113"/>
      <c r="BN334" s="113"/>
      <c r="BO334" s="113"/>
      <c r="BP334" s="113"/>
      <c r="BQ334" s="113"/>
      <c r="BR334" s="113"/>
      <c r="BS334" s="113"/>
      <c r="BT334" s="113"/>
    </row>
    <row r="335" spans="64:72" x14ac:dyDescent="0.2">
      <c r="BL335" s="113"/>
      <c r="BM335" s="113"/>
      <c r="BN335" s="113"/>
      <c r="BO335" s="113"/>
      <c r="BP335" s="113"/>
      <c r="BQ335" s="113"/>
      <c r="BR335" s="113"/>
      <c r="BS335" s="113"/>
      <c r="BT335" s="113"/>
    </row>
    <row r="336" spans="64:72" x14ac:dyDescent="0.2">
      <c r="BL336" s="113"/>
      <c r="BM336" s="113"/>
      <c r="BN336" s="113"/>
      <c r="BO336" s="113"/>
      <c r="BP336" s="113"/>
      <c r="BQ336" s="113"/>
      <c r="BR336" s="113"/>
      <c r="BS336" s="113"/>
      <c r="BT336" s="113"/>
    </row>
    <row r="337" spans="64:72" x14ac:dyDescent="0.2">
      <c r="BL337" s="113"/>
      <c r="BM337" s="113"/>
      <c r="BN337" s="113"/>
      <c r="BO337" s="113"/>
      <c r="BP337" s="113"/>
      <c r="BQ337" s="113"/>
      <c r="BR337" s="113"/>
      <c r="BS337" s="113"/>
      <c r="BT337" s="113"/>
    </row>
    <row r="338" spans="64:72" x14ac:dyDescent="0.2">
      <c r="BL338" s="113"/>
      <c r="BM338" s="113"/>
      <c r="BN338" s="113"/>
      <c r="BO338" s="113"/>
      <c r="BP338" s="113"/>
      <c r="BQ338" s="113"/>
      <c r="BR338" s="113"/>
      <c r="BS338" s="113"/>
      <c r="BT338" s="113"/>
    </row>
    <row r="339" spans="64:72" x14ac:dyDescent="0.2">
      <c r="BL339" s="113"/>
      <c r="BM339" s="113"/>
      <c r="BN339" s="113"/>
      <c r="BO339" s="113"/>
      <c r="BP339" s="113"/>
      <c r="BQ339" s="113"/>
      <c r="BR339" s="113"/>
      <c r="BS339" s="113"/>
      <c r="BT339" s="113"/>
    </row>
    <row r="340" spans="64:72" x14ac:dyDescent="0.2">
      <c r="BL340" s="113"/>
      <c r="BM340" s="113"/>
      <c r="BN340" s="113"/>
      <c r="BO340" s="113"/>
      <c r="BP340" s="113"/>
      <c r="BQ340" s="113"/>
      <c r="BR340" s="113"/>
      <c r="BS340" s="113"/>
      <c r="BT340" s="113"/>
    </row>
    <row r="341" spans="64:72" x14ac:dyDescent="0.2">
      <c r="BL341" s="113"/>
      <c r="BM341" s="113"/>
      <c r="BN341" s="113"/>
      <c r="BO341" s="113"/>
      <c r="BP341" s="113"/>
      <c r="BQ341" s="113"/>
      <c r="BR341" s="113"/>
      <c r="BS341" s="113"/>
      <c r="BT341" s="113"/>
    </row>
    <row r="342" spans="64:72" x14ac:dyDescent="0.2">
      <c r="BL342" s="113"/>
      <c r="BM342" s="113"/>
      <c r="BN342" s="113"/>
      <c r="BO342" s="113"/>
      <c r="BP342" s="113"/>
      <c r="BQ342" s="113"/>
      <c r="BR342" s="113"/>
      <c r="BS342" s="113"/>
      <c r="BT342" s="113"/>
    </row>
    <row r="343" spans="64:72" x14ac:dyDescent="0.2">
      <c r="BL343" s="113"/>
      <c r="BM343" s="113"/>
      <c r="BN343" s="113"/>
      <c r="BO343" s="113"/>
      <c r="BP343" s="113"/>
      <c r="BQ343" s="113"/>
      <c r="BR343" s="113"/>
      <c r="BS343" s="113"/>
      <c r="BT343" s="113"/>
    </row>
    <row r="344" spans="64:72" x14ac:dyDescent="0.2">
      <c r="BL344" s="113"/>
      <c r="BM344" s="113"/>
      <c r="BN344" s="113"/>
      <c r="BO344" s="113"/>
      <c r="BP344" s="113"/>
      <c r="BQ344" s="113"/>
      <c r="BR344" s="113"/>
      <c r="BS344" s="113"/>
      <c r="BT344" s="113"/>
    </row>
    <row r="345" spans="64:72" x14ac:dyDescent="0.2">
      <c r="BL345" s="113"/>
      <c r="BM345" s="113"/>
      <c r="BN345" s="113"/>
      <c r="BO345" s="113"/>
      <c r="BP345" s="113"/>
      <c r="BQ345" s="113"/>
      <c r="BR345" s="113"/>
      <c r="BS345" s="113"/>
      <c r="BT345" s="113"/>
    </row>
    <row r="346" spans="64:72" x14ac:dyDescent="0.2">
      <c r="BL346" s="113"/>
      <c r="BM346" s="113"/>
      <c r="BN346" s="113"/>
      <c r="BO346" s="113"/>
      <c r="BP346" s="113"/>
      <c r="BQ346" s="113"/>
      <c r="BR346" s="113"/>
      <c r="BS346" s="113"/>
      <c r="BT346" s="113"/>
    </row>
    <row r="347" spans="64:72" x14ac:dyDescent="0.2">
      <c r="BL347" s="113"/>
      <c r="BM347" s="113"/>
      <c r="BN347" s="113"/>
      <c r="BO347" s="113"/>
      <c r="BP347" s="113"/>
      <c r="BQ347" s="113"/>
      <c r="BR347" s="113"/>
      <c r="BS347" s="113"/>
      <c r="BT347" s="113"/>
    </row>
    <row r="348" spans="64:72" x14ac:dyDescent="0.2">
      <c r="BL348" s="113"/>
      <c r="BM348" s="113"/>
      <c r="BN348" s="113"/>
      <c r="BO348" s="113"/>
      <c r="BP348" s="113"/>
      <c r="BQ348" s="113"/>
      <c r="BR348" s="113"/>
      <c r="BS348" s="113"/>
      <c r="BT348" s="113"/>
    </row>
    <row r="349" spans="64:72" x14ac:dyDescent="0.2">
      <c r="BL349" s="113"/>
      <c r="BM349" s="113"/>
      <c r="BN349" s="113"/>
      <c r="BO349" s="113"/>
      <c r="BP349" s="113"/>
      <c r="BQ349" s="113"/>
      <c r="BR349" s="113"/>
      <c r="BS349" s="113"/>
      <c r="BT349" s="113"/>
    </row>
    <row r="350" spans="64:72" x14ac:dyDescent="0.2">
      <c r="BL350" s="113"/>
      <c r="BM350" s="113"/>
      <c r="BN350" s="113"/>
      <c r="BO350" s="113"/>
      <c r="BP350" s="113"/>
      <c r="BQ350" s="113"/>
      <c r="BR350" s="113"/>
      <c r="BS350" s="113"/>
      <c r="BT350" s="113"/>
    </row>
    <row r="351" spans="64:72" x14ac:dyDescent="0.2">
      <c r="BL351" s="113"/>
      <c r="BM351" s="113"/>
      <c r="BN351" s="113"/>
      <c r="BO351" s="113"/>
      <c r="BP351" s="113"/>
      <c r="BQ351" s="113"/>
      <c r="BR351" s="113"/>
      <c r="BS351" s="113"/>
      <c r="BT351" s="113"/>
    </row>
    <row r="352" spans="64:72" x14ac:dyDescent="0.2">
      <c r="BL352" s="113"/>
      <c r="BM352" s="113"/>
      <c r="BN352" s="113"/>
      <c r="BO352" s="113"/>
      <c r="BP352" s="113"/>
      <c r="BQ352" s="113"/>
      <c r="BR352" s="113"/>
      <c r="BS352" s="113"/>
      <c r="BT352" s="113"/>
    </row>
    <row r="353" spans="64:72" x14ac:dyDescent="0.2">
      <c r="BL353" s="113"/>
      <c r="BM353" s="113"/>
      <c r="BN353" s="113"/>
      <c r="BO353" s="113"/>
      <c r="BP353" s="113"/>
      <c r="BQ353" s="113"/>
      <c r="BR353" s="113"/>
      <c r="BS353" s="113"/>
      <c r="BT353" s="113"/>
    </row>
    <row r="354" spans="64:72" x14ac:dyDescent="0.2">
      <c r="BL354" s="113"/>
      <c r="BM354" s="113"/>
      <c r="BN354" s="113"/>
      <c r="BO354" s="113"/>
      <c r="BP354" s="113"/>
      <c r="BQ354" s="113"/>
      <c r="BR354" s="113"/>
      <c r="BS354" s="113"/>
      <c r="BT354" s="113"/>
    </row>
    <row r="355" spans="64:72" x14ac:dyDescent="0.2">
      <c r="BL355" s="113"/>
      <c r="BM355" s="113"/>
      <c r="BN355" s="113"/>
      <c r="BO355" s="113"/>
      <c r="BP355" s="113"/>
      <c r="BQ355" s="113"/>
      <c r="BR355" s="113"/>
      <c r="BS355" s="113"/>
      <c r="BT355" s="113"/>
    </row>
    <row r="356" spans="64:72" x14ac:dyDescent="0.2">
      <c r="BL356" s="113"/>
      <c r="BM356" s="113"/>
      <c r="BN356" s="113"/>
      <c r="BO356" s="113"/>
      <c r="BP356" s="113"/>
      <c r="BQ356" s="113"/>
      <c r="BR356" s="113"/>
      <c r="BS356" s="113"/>
      <c r="BT356" s="113"/>
    </row>
    <row r="357" spans="64:72" x14ac:dyDescent="0.2">
      <c r="BL357" s="113"/>
      <c r="BM357" s="113"/>
      <c r="BN357" s="113"/>
      <c r="BO357" s="113"/>
      <c r="BP357" s="113"/>
      <c r="BQ357" s="113"/>
      <c r="BR357" s="113"/>
      <c r="BS357" s="113"/>
      <c r="BT357" s="113"/>
    </row>
    <row r="358" spans="64:72" x14ac:dyDescent="0.2">
      <c r="BL358" s="113"/>
      <c r="BM358" s="113"/>
      <c r="BN358" s="113"/>
      <c r="BO358" s="113"/>
      <c r="BP358" s="113"/>
      <c r="BQ358" s="113"/>
      <c r="BR358" s="113"/>
      <c r="BS358" s="113"/>
      <c r="BT358" s="113"/>
    </row>
    <row r="359" spans="64:72" x14ac:dyDescent="0.2">
      <c r="BL359" s="113"/>
      <c r="BM359" s="113"/>
      <c r="BN359" s="113"/>
      <c r="BO359" s="113"/>
      <c r="BP359" s="113"/>
      <c r="BQ359" s="113"/>
      <c r="BR359" s="113"/>
      <c r="BS359" s="113"/>
      <c r="BT359" s="113"/>
    </row>
    <row r="360" spans="64:72" x14ac:dyDescent="0.2">
      <c r="BL360" s="113"/>
      <c r="BM360" s="113"/>
      <c r="BN360" s="113"/>
      <c r="BO360" s="113"/>
      <c r="BP360" s="113"/>
      <c r="BQ360" s="113"/>
      <c r="BR360" s="113"/>
      <c r="BS360" s="113"/>
      <c r="BT360" s="113"/>
    </row>
    <row r="361" spans="64:72" x14ac:dyDescent="0.2">
      <c r="BL361" s="113"/>
      <c r="BM361" s="113"/>
      <c r="BN361" s="113"/>
      <c r="BO361" s="113"/>
      <c r="BP361" s="113"/>
      <c r="BQ361" s="113"/>
      <c r="BR361" s="113"/>
      <c r="BS361" s="113"/>
      <c r="BT361" s="113"/>
    </row>
    <row r="362" spans="64:72" x14ac:dyDescent="0.2">
      <c r="BL362" s="113"/>
      <c r="BM362" s="113"/>
      <c r="BN362" s="113"/>
      <c r="BO362" s="113"/>
      <c r="BP362" s="113"/>
      <c r="BQ362" s="113"/>
      <c r="BR362" s="113"/>
      <c r="BS362" s="113"/>
      <c r="BT362" s="113"/>
    </row>
    <row r="363" spans="64:72" x14ac:dyDescent="0.2">
      <c r="BL363" s="113"/>
      <c r="BM363" s="113"/>
      <c r="BN363" s="113"/>
      <c r="BO363" s="113"/>
      <c r="BP363" s="113"/>
      <c r="BQ363" s="113"/>
      <c r="BR363" s="113"/>
      <c r="BS363" s="113"/>
      <c r="BT363" s="113"/>
    </row>
    <row r="364" spans="64:72" x14ac:dyDescent="0.2">
      <c r="BL364" s="113"/>
      <c r="BM364" s="113"/>
      <c r="BN364" s="113"/>
      <c r="BO364" s="113"/>
      <c r="BP364" s="113"/>
      <c r="BQ364" s="113"/>
      <c r="BR364" s="113"/>
      <c r="BS364" s="113"/>
      <c r="BT364" s="113"/>
    </row>
    <row r="365" spans="64:72" x14ac:dyDescent="0.2">
      <c r="BL365" s="113"/>
      <c r="BM365" s="113"/>
      <c r="BN365" s="113"/>
      <c r="BO365" s="113"/>
      <c r="BP365" s="113"/>
      <c r="BQ365" s="113"/>
      <c r="BR365" s="113"/>
      <c r="BS365" s="113"/>
      <c r="BT365" s="113"/>
    </row>
    <row r="366" spans="64:72" x14ac:dyDescent="0.2">
      <c r="BL366" s="113"/>
      <c r="BM366" s="113"/>
      <c r="BN366" s="113"/>
      <c r="BO366" s="113"/>
      <c r="BP366" s="113"/>
      <c r="BQ366" s="113"/>
      <c r="BR366" s="113"/>
      <c r="BS366" s="113"/>
      <c r="BT366" s="113"/>
    </row>
    <row r="367" spans="64:72" x14ac:dyDescent="0.2">
      <c r="BL367" s="113"/>
      <c r="BM367" s="113"/>
      <c r="BN367" s="113"/>
      <c r="BO367" s="113"/>
      <c r="BP367" s="113"/>
      <c r="BQ367" s="113"/>
      <c r="BR367" s="113"/>
      <c r="BS367" s="113"/>
      <c r="BT367" s="113"/>
    </row>
    <row r="368" spans="64:72" x14ac:dyDescent="0.2">
      <c r="BL368" s="113"/>
      <c r="BM368" s="113"/>
      <c r="BN368" s="113"/>
      <c r="BO368" s="113"/>
      <c r="BP368" s="113"/>
      <c r="BQ368" s="113"/>
      <c r="BR368" s="113"/>
      <c r="BS368" s="113"/>
      <c r="BT368" s="113"/>
    </row>
    <row r="369" spans="64:72" x14ac:dyDescent="0.2">
      <c r="BL369" s="113"/>
      <c r="BM369" s="113"/>
      <c r="BN369" s="113"/>
      <c r="BO369" s="113"/>
      <c r="BP369" s="113"/>
      <c r="BQ369" s="113"/>
      <c r="BR369" s="113"/>
      <c r="BS369" s="113"/>
      <c r="BT369" s="113"/>
    </row>
    <row r="370" spans="64:72" x14ac:dyDescent="0.2">
      <c r="BL370" s="113"/>
      <c r="BM370" s="113"/>
      <c r="BN370" s="113"/>
      <c r="BO370" s="113"/>
      <c r="BP370" s="113"/>
      <c r="BQ370" s="113"/>
      <c r="BR370" s="113"/>
      <c r="BS370" s="113"/>
      <c r="BT370" s="113"/>
    </row>
    <row r="371" spans="64:72" x14ac:dyDescent="0.2">
      <c r="BL371" s="113"/>
      <c r="BM371" s="113"/>
      <c r="BN371" s="113"/>
      <c r="BO371" s="113"/>
      <c r="BP371" s="113"/>
      <c r="BQ371" s="113"/>
      <c r="BR371" s="113"/>
      <c r="BS371" s="113"/>
      <c r="BT371" s="113"/>
    </row>
    <row r="372" spans="64:72" x14ac:dyDescent="0.2">
      <c r="BL372" s="113"/>
      <c r="BM372" s="113"/>
      <c r="BN372" s="113"/>
      <c r="BO372" s="113"/>
      <c r="BP372" s="113"/>
      <c r="BQ372" s="113"/>
      <c r="BR372" s="113"/>
      <c r="BS372" s="113"/>
      <c r="BT372" s="113"/>
    </row>
    <row r="373" spans="64:72" x14ac:dyDescent="0.2">
      <c r="BL373" s="113"/>
      <c r="BM373" s="113"/>
      <c r="BN373" s="113"/>
      <c r="BO373" s="113"/>
      <c r="BP373" s="113"/>
      <c r="BQ373" s="113"/>
      <c r="BR373" s="113"/>
      <c r="BS373" s="113"/>
      <c r="BT373" s="113"/>
    </row>
  </sheetData>
  <sheetProtection algorithmName="SHA-512" hashValue="+NfQOfLwfr2f33JrTzV2H95SnyPQojDJOgROMDMFVo1cfoME3NkhH0ykP4U6CbROpO5ydMeT/knkkehMVGQtjQ==" saltValue="oeq3YRNO9vuT4kNs249bQg==" spinCount="100000" sheet="1" objects="1" scenarios="1"/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51A9A-6075-044F-B7A2-443897E6CF6B}">
  <sheetPr codeName="Sheet2">
    <tabColor theme="4" tint="0.39997558519241921"/>
  </sheetPr>
  <dimension ref="A1:BT373"/>
  <sheetViews>
    <sheetView zoomScaleNormal="100" workbookViewId="0">
      <selection activeCell="G21" sqref="G21"/>
    </sheetView>
  </sheetViews>
  <sheetFormatPr baseColWidth="10" defaultRowHeight="15" x14ac:dyDescent="0.2"/>
  <cols>
    <col min="1" max="1" width="14.83203125" style="145" customWidth="1"/>
    <col min="2" max="2" width="14.5" style="145" customWidth="1"/>
    <col min="3" max="3" width="20.6640625" style="145" bestFit="1" customWidth="1"/>
    <col min="4" max="4" width="14.1640625" style="145" customWidth="1"/>
    <col min="5" max="6" width="14.1640625" style="145" hidden="1" customWidth="1"/>
    <col min="7" max="16" width="14.1640625" style="145" customWidth="1"/>
    <col min="17" max="18" width="14.1640625" style="145" hidden="1" customWidth="1"/>
    <col min="19" max="23" width="14.1640625" style="145" customWidth="1"/>
    <col min="24" max="27" width="14.1640625" style="145" hidden="1" customWidth="1"/>
    <col min="28" max="28" width="14.33203125" style="145" customWidth="1"/>
    <col min="29" max="41" width="14.1640625" style="145" customWidth="1"/>
    <col min="42" max="72" width="12.5" style="145" customWidth="1"/>
    <col min="73" max="16384" width="10.83203125" style="145"/>
  </cols>
  <sheetData>
    <row r="1" spans="1:72" x14ac:dyDescent="0.2">
      <c r="A1" s="144" t="s">
        <v>31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  <c r="AS1" s="144"/>
      <c r="AT1" s="144"/>
      <c r="AU1" s="144"/>
      <c r="AV1" s="144"/>
      <c r="AW1" s="144"/>
      <c r="AX1" s="144"/>
      <c r="AY1" s="144"/>
      <c r="AZ1" s="144"/>
      <c r="BA1" s="144"/>
      <c r="BB1" s="144"/>
      <c r="BC1" s="144"/>
      <c r="BD1" s="144"/>
      <c r="BE1" s="144"/>
      <c r="BF1" s="144"/>
      <c r="BG1" s="144"/>
      <c r="BH1" s="144"/>
      <c r="BI1" s="144"/>
      <c r="BJ1" s="144"/>
      <c r="BK1" s="144"/>
      <c r="BL1" s="144"/>
      <c r="BM1" s="144"/>
      <c r="BN1" s="144"/>
      <c r="BO1" s="144"/>
      <c r="BP1" s="144"/>
      <c r="BQ1" s="144"/>
      <c r="BR1" s="144"/>
      <c r="BS1" s="144"/>
      <c r="BT1" s="144"/>
    </row>
    <row r="2" spans="1:72" x14ac:dyDescent="0.2">
      <c r="A2" s="146" t="s">
        <v>92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  <c r="BF2" s="144"/>
      <c r="BG2" s="144"/>
      <c r="BH2" s="144"/>
      <c r="BI2" s="144"/>
      <c r="BJ2" s="144"/>
      <c r="BK2" s="144"/>
      <c r="BL2" s="144"/>
      <c r="BM2" s="144"/>
      <c r="BN2" s="144"/>
      <c r="BO2" s="144"/>
      <c r="BP2" s="144"/>
      <c r="BQ2" s="144"/>
      <c r="BR2" s="144"/>
      <c r="BS2" s="144"/>
      <c r="BT2" s="144"/>
    </row>
    <row r="3" spans="1:72" ht="16" thickBot="1" x14ac:dyDescent="0.25">
      <c r="A3" s="144"/>
      <c r="B3" s="147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  <c r="BG3" s="144"/>
      <c r="BH3" s="144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</row>
    <row r="4" spans="1:72" x14ac:dyDescent="0.2">
      <c r="A4" s="77" t="s">
        <v>60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9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  <c r="AX4" s="144"/>
      <c r="AY4" s="144"/>
      <c r="AZ4" s="144"/>
      <c r="BA4" s="144"/>
      <c r="BB4" s="144"/>
      <c r="BC4" s="144"/>
      <c r="BD4" s="144"/>
      <c r="BE4" s="144"/>
      <c r="BF4" s="144"/>
      <c r="BG4" s="144"/>
      <c r="BH4" s="144"/>
      <c r="BI4" s="144"/>
      <c r="BJ4" s="144"/>
      <c r="BK4" s="144"/>
      <c r="BL4" s="144"/>
      <c r="BM4" s="144"/>
      <c r="BN4" s="144"/>
      <c r="BO4" s="144"/>
      <c r="BP4" s="144"/>
      <c r="BQ4" s="144"/>
      <c r="BR4" s="144"/>
      <c r="BS4" s="144"/>
      <c r="BT4" s="144"/>
    </row>
    <row r="5" spans="1:72" x14ac:dyDescent="0.2">
      <c r="A5" s="80" t="s">
        <v>228</v>
      </c>
      <c r="B5" s="81"/>
      <c r="C5" s="85">
        <v>10000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2"/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144"/>
      <c r="AQ5" s="144"/>
      <c r="AR5" s="144"/>
      <c r="AS5" s="144"/>
      <c r="AT5" s="144"/>
      <c r="AU5" s="144"/>
      <c r="AV5" s="144"/>
      <c r="AW5" s="144"/>
      <c r="AX5" s="144"/>
      <c r="AY5" s="144"/>
      <c r="AZ5" s="144"/>
      <c r="BA5" s="144"/>
      <c r="BB5" s="144"/>
      <c r="BC5" s="144"/>
      <c r="BD5" s="144"/>
      <c r="BE5" s="144"/>
      <c r="BF5" s="144"/>
      <c r="BG5" s="144"/>
      <c r="BH5" s="144"/>
      <c r="BI5" s="144"/>
      <c r="BJ5" s="144"/>
      <c r="BK5" s="144"/>
      <c r="BL5" s="144"/>
      <c r="BM5" s="144"/>
      <c r="BN5" s="144"/>
      <c r="BO5" s="144"/>
      <c r="BP5" s="144"/>
      <c r="BQ5" s="144"/>
      <c r="BR5" s="144"/>
      <c r="BS5" s="144"/>
      <c r="BT5" s="144"/>
    </row>
    <row r="6" spans="1:72" x14ac:dyDescent="0.2">
      <c r="A6" s="32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2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  <c r="AT6" s="144"/>
      <c r="AU6" s="144"/>
      <c r="AV6" s="144"/>
      <c r="AW6" s="144"/>
      <c r="AX6" s="144"/>
      <c r="AY6" s="144"/>
      <c r="AZ6" s="144"/>
      <c r="BA6" s="144"/>
      <c r="BB6" s="144"/>
      <c r="BC6" s="144"/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  <c r="BP6" s="144"/>
      <c r="BQ6" s="144"/>
      <c r="BR6" s="144"/>
      <c r="BS6" s="144"/>
      <c r="BT6" s="144"/>
    </row>
    <row r="7" spans="1:72" ht="76" x14ac:dyDescent="0.2">
      <c r="A7" s="178" t="s">
        <v>67</v>
      </c>
      <c r="B7" s="129" t="s">
        <v>68</v>
      </c>
      <c r="C7" s="129" t="s">
        <v>69</v>
      </c>
      <c r="D7" s="130" t="s">
        <v>70</v>
      </c>
      <c r="E7" s="176" t="s">
        <v>213</v>
      </c>
      <c r="F7" s="176" t="s">
        <v>214</v>
      </c>
      <c r="G7" s="130" t="s">
        <v>71</v>
      </c>
      <c r="H7" s="130" t="s">
        <v>72</v>
      </c>
      <c r="I7" s="130" t="s">
        <v>73</v>
      </c>
      <c r="J7" s="130" t="s">
        <v>215</v>
      </c>
      <c r="K7" s="130" t="s">
        <v>75</v>
      </c>
      <c r="L7" s="130" t="s">
        <v>76</v>
      </c>
      <c r="M7" s="130" t="s">
        <v>77</v>
      </c>
      <c r="N7" s="130" t="s">
        <v>78</v>
      </c>
      <c r="O7" s="130" t="s">
        <v>74</v>
      </c>
      <c r="P7" s="130" t="s">
        <v>79</v>
      </c>
      <c r="Q7" s="175" t="s">
        <v>216</v>
      </c>
      <c r="R7" s="175" t="s">
        <v>80</v>
      </c>
      <c r="S7" s="131" t="s">
        <v>217</v>
      </c>
      <c r="T7" s="132" t="s">
        <v>81</v>
      </c>
      <c r="U7" s="132" t="s">
        <v>82</v>
      </c>
      <c r="V7" s="132" t="s">
        <v>0</v>
      </c>
      <c r="W7" s="132" t="s">
        <v>87</v>
      </c>
      <c r="X7" s="177" t="s">
        <v>218</v>
      </c>
      <c r="Y7" s="177" t="s">
        <v>219</v>
      </c>
      <c r="Z7" s="133" t="s">
        <v>88</v>
      </c>
      <c r="AA7" s="133" t="s">
        <v>89</v>
      </c>
      <c r="AB7" s="134" t="s">
        <v>32</v>
      </c>
      <c r="AC7" s="134" t="s">
        <v>33</v>
      </c>
      <c r="AD7" s="135" t="s">
        <v>90</v>
      </c>
      <c r="AE7" s="136" t="s">
        <v>91</v>
      </c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</row>
    <row r="8" spans="1:72" ht="20" customHeight="1" x14ac:dyDescent="0.2">
      <c r="A8" s="91" t="str">
        <f>'ACT Oct 2019'!D2</f>
        <v>EvoEnergy</v>
      </c>
      <c r="B8" s="92" t="str">
        <f>'ACT Oct 2019'!F2</f>
        <v>ActewAGL</v>
      </c>
      <c r="C8" s="92" t="str">
        <f>'ACT Oct 2019'!G2</f>
        <v>Standard Business Plan</v>
      </c>
      <c r="D8" s="93">
        <f>365*'ACT Oct 2019'!H2/100</f>
        <v>606.33800000000008</v>
      </c>
      <c r="E8" s="169">
        <f>IF('ACT Oct 2019'!AQ2=3,0.5,IF('ACT Oct 2019'!AQ2=2,0.33,0))</f>
        <v>0.5</v>
      </c>
      <c r="F8" s="169">
        <f>1-E8</f>
        <v>0.5</v>
      </c>
      <c r="G8" s="94">
        <f>IF('ACT Oct 2019'!K2="",($C$5*E8/'ACT Oct 2019'!AQ2*'ACT Oct 2019'!W2/100)*'ACT Oct 2019'!AQ2,IF($C$5*E8/'ACT Oct 2019'!AQ2&gt;='ACT Oct 2019'!L2,('ACT Oct 2019'!L2*'ACT Oct 2019'!W2/100)*'ACT Oct 2019'!AQ2,($C$5*E8/'ACT Oct 2019'!AQ2*'ACT Oct 2019'!W2/100)*'ACT Oct 2019'!AQ2))</f>
        <v>150</v>
      </c>
      <c r="H8" s="95">
        <f>IF(AND('ACT Oct 2019'!L2&gt;0,'ACT Oct 2019'!M2&gt;0),IF($C$5*E8/'ACT Oct 2019'!AQ2&lt;'ACT Oct 2019'!L2,0,IF(($C$5*E8/'ACT Oct 2019'!AQ2-'ACT Oct 2019'!L2)&lt;=('ACT Oct 2019'!M2+'ACT Oct 2019'!L2),((($C$5*E8/'ACT Oct 2019'!AQ2-'ACT Oct 2019'!L2)*'ACT Oct 2019'!X2/100))*'ACT Oct 2019'!AQ2,((('ACT Oct 2019'!M2)*'ACT Oct 2019'!X2/100)*'ACT Oct 2019'!AQ2))),0)</f>
        <v>0</v>
      </c>
      <c r="I8" s="93">
        <f>IF(AND('ACT Oct 2019'!M2&gt;0,'ACT Oct 2019'!N2&gt;0),IF($C$5*E8/'ACT Oct 2019'!AQ2&lt;('ACT Oct 2019'!L2+'ACT Oct 2019'!M2),0,IF(($C$5*E8/'ACT Oct 2019'!AQ2-'ACT Oct 2019'!L2+'ACT Oct 2019'!M2)&lt;=('ACT Oct 2019'!L2+'ACT Oct 2019'!M2+'ACT Oct 2019'!N2),((($C$5*E8/'ACT Oct 2019'!AQ2-('ACT Oct 2019'!L2+'ACT Oct 2019'!M2))*'ACT Oct 2019'!Y2/100))*'ACT Oct 2019'!AQ2,('ACT Oct 2019'!N2*'ACT Oct 2019'!Y2/100)* 'ACT Oct 2019'!AQ2)),0)</f>
        <v>0</v>
      </c>
      <c r="J8" s="93">
        <f>IF(AND('ACT Oct 2019'!N2&gt;0,'ACT Oct 2019'!O2&gt;0),IF($C$5*E8/'ACT Oct 2019'!AQ2&lt;('ACT Oct 2019'!L2+'ACT Oct 2019'!M2+'ACT Oct 2019'!N2),0,IF(($C$5*E8/'ACT Oct 2019'!AQ2-'ACT Oct 2019'!L2+'ACT Oct 2019'!M2+'ACT Oct 2019'!N2)&lt;=('ACT Oct 2019'!L2+'ACT Oct 2019'!M2+'ACT Oct 2019'!N2+'ACT Oct 2019'!O2),(($C$5*E8/'ACT Oct 2019'!AQ2-('ACT Oct 2019'!L2+'ACT Oct 2019'!M2+'ACT Oct 2019'!N2))*'ACT Oct 2019'!Z2/100)*'ACT Oct 2019'!AQ2,('ACT Oct 2019'!O2*'ACT Oct 2019'!Z2/100)*'ACT Oct 2019'!AQ2)),0)</f>
        <v>0</v>
      </c>
      <c r="K8" s="93">
        <f>IF(AND('ACT Oct 2019'!P2&gt;0,'ACT Oct 2019'!O2&gt;0),IF(($C$5*E8/'ACT Oct 2019'!AQ2&lt;SUM('ACT Oct 2019'!L2:P2)),(0),($C$5*E8/'ACT Oct 2019'!AQ2-SUM('ACT Oct 2019'!L2:P2))*'ACT Oct 2019'!AB2/100)* 'ACT Oct 2019'!AQ2,IF(AND('ACT Oct 2019'!O2&gt;0,'ACT Oct 2019'!P2=""),IF(($C$5*E8/'ACT Oct 2019'!AQ2&lt; SUM('ACT Oct 2019'!L2:O2)),(0),($C$5*E8/'ACT Oct 2019'!AQ2-SUM('ACT Oct 2019'!L2:O2))*'ACT Oct 2019'!AA2/100)* 'ACT Oct 2019'!AQ2,IF(AND('ACT Oct 2019'!N2&gt;0,'ACT Oct 2019'!O2=""),IF(($C$5*E8/'ACT Oct 2019'!AQ2&lt; SUM('ACT Oct 2019'!L2:N2)),(0),($C$5*E8/'ACT Oct 2019'!AQ2-SUM('ACT Oct 2019'!L2:N2))*'ACT Oct 2019'!Z2/100)* 'ACT Oct 2019'!AQ2,IF(AND('ACT Oct 2019'!M2&gt;0,'ACT Oct 2019'!N2=""),IF(($C$5*E8/'ACT Oct 2019'!AQ2&lt;'ACT Oct 2019'!M2+'ACT Oct 2019'!L2),(0),(($C$5*E8/'ACT Oct 2019'!AQ2-('ACT Oct 2019'!M2+'ACT Oct 2019'!L2))*'ACT Oct 2019'!Y2/100))*'ACT Oct 2019'!AQ2,IF(AND('ACT Oct 2019'!L2&gt;0,'ACT Oct 2019'!M2=""&gt;0),IF(($C$5*E8/'ACT Oct 2019'!AQ2&lt;'ACT Oct 2019'!L2),(0),($C$5*E8/'ACT Oct 2019'!AQ2-'ACT Oct 2019'!L2)*'ACT Oct 2019'!X2/100)*'ACT Oct 2019'!AQ2,0)))))</f>
        <v>0</v>
      </c>
      <c r="L8" s="95">
        <f>IF('ACT Oct 2019'!K2="",($C$5*F8/'ACT Oct 2019'!AR2*'ACT Oct 2019'!AC2/100)*'ACT Oct 2019'!AR2,IF($C$5*F8/'ACT Oct 2019'!AR2&gt;='ACT Oct 2019'!L2,('ACT Oct 2019'!L2*'ACT Oct 2019'!AC2/100)*'ACT Oct 2019'!AR2,($C$5*F8/'ACT Oct 2019'!AR2*'ACT Oct 2019'!AC2/100)*'ACT Oct 2019'!AR2))</f>
        <v>150</v>
      </c>
      <c r="M8" s="95">
        <f>IF(AND('ACT Oct 2019'!L2&gt;0,'ACT Oct 2019'!M2&gt;0),IF($C$5*F8/'ACT Oct 2019'!AR2&lt;'ACT Oct 2019'!L2,0,IF(($C$5*F8/'ACT Oct 2019'!AR2-'ACT Oct 2019'!L2)&lt;=('ACT Oct 2019'!M2+'ACT Oct 2019'!L2),((($C$5*F8/'ACT Oct 2019'!AR2-'ACT Oct 2019'!L2)*'ACT Oct 2019'!AD2/100))*'ACT Oct 2019'!AR2,((('ACT Oct 2019'!M2)*'ACT Oct 2019'!AD2/100)*'ACT Oct 2019'!AR2))),0)</f>
        <v>0</v>
      </c>
      <c r="N8" s="93">
        <f>IF(AND('ACT Oct 2019'!M2&gt;0,'ACT Oct 2019'!N2&gt;0),IF($C$5*F8/'ACT Oct 2019'!AR2&lt;('ACT Oct 2019'!L2+'ACT Oct 2019'!M2),0,IF(($C$5*F8/'ACT Oct 2019'!AR2-'ACT Oct 2019'!L2+'ACT Oct 2019'!M2)&lt;=('ACT Oct 2019'!L2+'ACT Oct 2019'!M2+'ACT Oct 2019'!N2),((($C$5*F8/'ACT Oct 2019'!AR2-('ACT Oct 2019'!L2+'ACT Oct 2019'!M2))*'ACT Oct 2019'!AE2/100))*'ACT Oct 2019'!AR2,('ACT Oct 2019'!N2*'ACT Oct 2019'!AE2/100)*'ACT Oct 2019'!AR2)),0)</f>
        <v>0</v>
      </c>
      <c r="O8" s="93">
        <f>IF(AND('ACT Oct 2019'!N2&gt;0,'ACT Oct 2019'!O2&gt;0),IF($C$5*F8/'ACT Oct 2019'!AR2&lt;('ACT Oct 2019'!L2+'ACT Oct 2019'!M2+'ACT Oct 2019'!N2),0,IF(($C$5*F8/'ACT Oct 2019'!AR2-'ACT Oct 2019'!L2+'ACT Oct 2019'!M2+'ACT Oct 2019'!N2)&lt;=('ACT Oct 2019'!L2+'ACT Oct 2019'!M2+'ACT Oct 2019'!N2+'ACT Oct 2019'!O2),(($C$5*F8/'ACT Oct 2019'!AR2-('ACT Oct 2019'!L2+'ACT Oct 2019'!M2+'ACT Oct 2019'!N2))*'ACT Oct 2019'!AF2/100)*'ACT Oct 2019'!AR2,('ACT Oct 2019'!O2*'ACT Oct 2019'!AF2/100)*'ACT Oct 2019'!AR2)),0)</f>
        <v>0</v>
      </c>
      <c r="P8" s="96">
        <f>IF(AND('ACT Oct 2019'!P2&gt;0,'ACT Oct 2019'!O2&gt;0),IF(($C$5*F8/'ACT Oct 2019'!AR2&lt;SUM('ACT Oct 2019'!L2:P2)),(0),($C$5*F8/'ACT Oct 2019'!AR2-SUM('ACT Oct 2019'!L2:P2))*'ACT Oct 2019'!AB2/100)* 'ACT Oct 2019'!AR2,IF(AND('ACT Oct 2019'!O2&gt;0,'ACT Oct 2019'!P2=""),IF(($C$5*F8/'ACT Oct 2019'!AR2&lt; SUM('ACT Oct 2019'!L2:O2)),(0),($C$5*F8/'ACT Oct 2019'!AR2-SUM('ACT Oct 2019'!L2:O2))*'ACT Oct 2019'!AG2/100)* 'ACT Oct 2019'!AR2,IF(AND('ACT Oct 2019'!N2&gt;0,'ACT Oct 2019'!O2=""),IF(($C$5*F8/'ACT Oct 2019'!AR2&lt; SUM('ACT Oct 2019'!L2:N2)),(0),($C$5*F8/'ACT Oct 2019'!AR2-SUM('ACT Oct 2019'!L2:N2))*'ACT Oct 2019'!AF2/100)* 'ACT Oct 2019'!AR2,IF(AND('ACT Oct 2019'!M2&gt;0,'ACT Oct 2019'!N2=""),IF(($C$5*F8/'ACT Oct 2019'!AR2&lt;'ACT Oct 2019'!M2+'ACT Oct 2019'!L2),(0),(($C$5*F8/'ACT Oct 2019'!AR2-('ACT Oct 2019'!M2+'ACT Oct 2019'!L2))*'ACT Oct 2019'!AE2/100))*'ACT Oct 2019'!AR2,IF(AND('ACT Oct 2019'!L2&gt;0,'ACT Oct 2019'!M2=""&gt;0),IF(($C$5*F8/'ACT Oct 2019'!AR2&lt;'ACT Oct 2019'!L2),(0),($C$5*F8/'ACT Oct 2019'!AR2-'ACT Oct 2019'!L2)*'ACT Oct 2019'!AD2/100)*'ACT Oct 2019'!AR2,0)))))</f>
        <v>0</v>
      </c>
      <c r="Q8" s="159">
        <f>SUM(G8:P8)</f>
        <v>300</v>
      </c>
      <c r="R8" s="171">
        <f>Q8+D8</f>
        <v>906.33800000000008</v>
      </c>
      <c r="S8" s="97">
        <f>R8*1.1</f>
        <v>996.97180000000014</v>
      </c>
      <c r="T8" s="98">
        <f>'ACT Oct 2019'!AT2</f>
        <v>0</v>
      </c>
      <c r="U8" s="98">
        <f>'ACT Oct 2019'!AU2</f>
        <v>0</v>
      </c>
      <c r="V8" s="98">
        <f>'ACT Oct 2019'!AV2</f>
        <v>0</v>
      </c>
      <c r="W8" s="98">
        <f>'ACT Oct 2019'!AW2</f>
        <v>0</v>
      </c>
      <c r="X8" s="173" t="str">
        <f t="shared" ref="X8" si="0">IF(SUM(T8:W8)=0,"No discount",IF(T8&gt;0,"Guaranteed off bill",IF(U8&gt;0,"Guaranteed off usage",IF(V8&gt;0,"Pay-on-time off bill","Pay-on-time off usage"))))</f>
        <v>No discount</v>
      </c>
      <c r="Y8" s="173" t="str">
        <f>IF(OR(B8="Origin Energy",B8="Red Energy",B8="Powershop"),"Inclusive","Exclusive")</f>
        <v>Exclusive</v>
      </c>
      <c r="Z8" s="162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906.33800000000008</v>
      </c>
      <c r="AA8" s="162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906.33800000000008</v>
      </c>
      <c r="AB8" s="163">
        <f t="shared" ref="AB8:AC10" si="1">Z8*1.1</f>
        <v>996.97180000000014</v>
      </c>
      <c r="AC8" s="163">
        <f t="shared" si="1"/>
        <v>996.97180000000014</v>
      </c>
      <c r="AD8" s="100">
        <f>'ACT Oct 2019'!BF2</f>
        <v>0</v>
      </c>
      <c r="AE8" s="101" t="str">
        <f>'ACT Oct 2019'!BG2</f>
        <v>n</v>
      </c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</row>
    <row r="9" spans="1:72" ht="20" customHeight="1" x14ac:dyDescent="0.2">
      <c r="A9" s="91" t="str">
        <f>'ACT Oct 2019'!D3</f>
        <v>EvoEnergy</v>
      </c>
      <c r="B9" s="92" t="str">
        <f>'ACT Oct 2019'!F3</f>
        <v>EnergyAustralia</v>
      </c>
      <c r="C9" s="92" t="str">
        <f>'ACT Oct 2019'!G3</f>
        <v>Toatal Plan</v>
      </c>
      <c r="D9" s="93">
        <f>365*'ACT Oct 2019'!H3/100</f>
        <v>504.065</v>
      </c>
      <c r="E9" s="169">
        <f>IF('ACT Oct 2019'!AQ3=3,0.5,IF('ACT Oct 2019'!AQ3=2,0.33,0))</f>
        <v>0.5</v>
      </c>
      <c r="F9" s="169">
        <f>1-E9</f>
        <v>0.5</v>
      </c>
      <c r="G9" s="94">
        <f>IF('ACT Oct 2019'!K3="",($C$5*E9/'ACT Oct 2019'!AQ3*'ACT Oct 2019'!W3/100)*'ACT Oct 2019'!AQ3,IF($C$5*E9/'ACT Oct 2019'!AQ3&gt;='ACT Oct 2019'!L3,('ACT Oct 2019'!L3*'ACT Oct 2019'!W3/100)*'ACT Oct 2019'!AQ3,($C$5*E9/'ACT Oct 2019'!AQ3*'ACT Oct 2019'!W3/100)*'ACT Oct 2019'!AQ3))</f>
        <v>147</v>
      </c>
      <c r="H9" s="95">
        <f>IF(AND('ACT Oct 2019'!L3&gt;0,'ACT Oct 2019'!M3&gt;0),IF($C$5*E9/'ACT Oct 2019'!AQ3&lt;'ACT Oct 2019'!L3,0,IF(($C$5*E9/'ACT Oct 2019'!AQ3-'ACT Oct 2019'!L3)&lt;=('ACT Oct 2019'!M3+'ACT Oct 2019'!L3),((($C$5*E9/'ACT Oct 2019'!AQ3-'ACT Oct 2019'!L3)*'ACT Oct 2019'!X3/100))*'ACT Oct 2019'!AQ3,((('ACT Oct 2019'!M3)*'ACT Oct 2019'!X3/100)*'ACT Oct 2019'!AQ3))),0)</f>
        <v>0</v>
      </c>
      <c r="I9" s="93">
        <f>IF(AND('ACT Oct 2019'!M3&gt;0,'ACT Oct 2019'!N3&gt;0),IF($C$5*E9/'ACT Oct 2019'!AQ3&lt;('ACT Oct 2019'!L3+'ACT Oct 2019'!M3),0,IF(($C$5*E9/'ACT Oct 2019'!AQ3-'ACT Oct 2019'!L3+'ACT Oct 2019'!M3)&lt;=('ACT Oct 2019'!L3+'ACT Oct 2019'!M3+'ACT Oct 2019'!N3),((($C$5*E9/'ACT Oct 2019'!AQ3-('ACT Oct 2019'!L3+'ACT Oct 2019'!M3))*'ACT Oct 2019'!Y3/100))*'ACT Oct 2019'!AQ3,('ACT Oct 2019'!N3*'ACT Oct 2019'!Y3/100)* 'ACT Oct 2019'!AQ3)),0)</f>
        <v>0</v>
      </c>
      <c r="J9" s="93">
        <f>IF(AND('ACT Oct 2019'!N3&gt;0,'ACT Oct 2019'!O3&gt;0),IF($C$5*E9/'ACT Oct 2019'!AQ3&lt;('ACT Oct 2019'!L3+'ACT Oct 2019'!M3+'ACT Oct 2019'!N3),0,IF(($C$5*E9/'ACT Oct 2019'!AQ3-'ACT Oct 2019'!L3+'ACT Oct 2019'!M3+'ACT Oct 2019'!N3)&lt;=('ACT Oct 2019'!L3+'ACT Oct 2019'!M3+'ACT Oct 2019'!N3+'ACT Oct 2019'!O3),(($C$5*E9/'ACT Oct 2019'!AQ3-('ACT Oct 2019'!L3+'ACT Oct 2019'!M3+'ACT Oct 2019'!N3))*'ACT Oct 2019'!Z3/100)*'ACT Oct 2019'!AQ3,('ACT Oct 2019'!O3*'ACT Oct 2019'!Z3/100)*'ACT Oct 2019'!AQ3)),0)</f>
        <v>0</v>
      </c>
      <c r="K9" s="93">
        <f>IF(AND('ACT Oct 2019'!P3&gt;0,'ACT Oct 2019'!O3&gt;0),IF(($C$5*E9/'ACT Oct 2019'!AQ3&lt;SUM('ACT Oct 2019'!L3:P3)),(0),($C$5*E9/'ACT Oct 2019'!AQ3-SUM('ACT Oct 2019'!L3:P3))*'ACT Oct 2019'!AB3/100)* 'ACT Oct 2019'!AQ3,IF(AND('ACT Oct 2019'!O3&gt;0,'ACT Oct 2019'!P3=""),IF(($C$5*E9/'ACT Oct 2019'!AQ3&lt; SUM('ACT Oct 2019'!L3:O3)),(0),($C$5*E9/'ACT Oct 2019'!AQ3-SUM('ACT Oct 2019'!L3:O3))*'ACT Oct 2019'!AA3/100)* 'ACT Oct 2019'!AQ3,IF(AND('ACT Oct 2019'!N3&gt;0,'ACT Oct 2019'!O3=""),IF(($C$5*E9/'ACT Oct 2019'!AQ3&lt; SUM('ACT Oct 2019'!L3:N3)),(0),($C$5*E9/'ACT Oct 2019'!AQ3-SUM('ACT Oct 2019'!L3:N3))*'ACT Oct 2019'!Z3/100)* 'ACT Oct 2019'!AQ3,IF(AND('ACT Oct 2019'!M3&gt;0,'ACT Oct 2019'!N3=""),IF(($C$5*E9/'ACT Oct 2019'!AQ3&lt;'ACT Oct 2019'!M3+'ACT Oct 2019'!L3),(0),(($C$5*E9/'ACT Oct 2019'!AQ3-('ACT Oct 2019'!M3+'ACT Oct 2019'!L3))*'ACT Oct 2019'!Y3/100))*'ACT Oct 2019'!AQ3,IF(AND('ACT Oct 2019'!L3&gt;0,'ACT Oct 2019'!M3=""&gt;0),IF(($C$5*E9/'ACT Oct 2019'!AQ3&lt;'ACT Oct 2019'!L3),(0),($C$5*E9/'ACT Oct 2019'!AQ3-'ACT Oct 2019'!L3)*'ACT Oct 2019'!X3/100)*'ACT Oct 2019'!AQ3,0)))))</f>
        <v>0</v>
      </c>
      <c r="L9" s="95">
        <f>IF('ACT Oct 2019'!K3="",($C$5*F9/'ACT Oct 2019'!AR3*'ACT Oct 2019'!AC3/100)*'ACT Oct 2019'!AR3,IF($C$5*F9/'ACT Oct 2019'!AR3&gt;='ACT Oct 2019'!L3,('ACT Oct 2019'!L3*'ACT Oct 2019'!AC3/100)*'ACT Oct 2019'!AR3,($C$5*F9/'ACT Oct 2019'!AR3*'ACT Oct 2019'!AC3/100)*'ACT Oct 2019'!AR3))</f>
        <v>147</v>
      </c>
      <c r="M9" s="95">
        <f>IF(AND('ACT Oct 2019'!L3&gt;0,'ACT Oct 2019'!M3&gt;0),IF($C$5*F9/'ACT Oct 2019'!AR3&lt;'ACT Oct 2019'!L3,0,IF(($C$5*F9/'ACT Oct 2019'!AR3-'ACT Oct 2019'!L3)&lt;=('ACT Oct 2019'!M3+'ACT Oct 2019'!L3),((($C$5*F9/'ACT Oct 2019'!AR3-'ACT Oct 2019'!L3)*'ACT Oct 2019'!AD3/100))*'ACT Oct 2019'!AR3,((('ACT Oct 2019'!M3)*'ACT Oct 2019'!AD3/100)*'ACT Oct 2019'!AR3))),0)</f>
        <v>0</v>
      </c>
      <c r="N9" s="93">
        <f>IF(AND('ACT Oct 2019'!M3&gt;0,'ACT Oct 2019'!N3&gt;0),IF($C$5*F9/'ACT Oct 2019'!AR3&lt;('ACT Oct 2019'!L3+'ACT Oct 2019'!M3),0,IF(($C$5*F9/'ACT Oct 2019'!AR3-'ACT Oct 2019'!L3+'ACT Oct 2019'!M3)&lt;=('ACT Oct 2019'!L3+'ACT Oct 2019'!M3+'ACT Oct 2019'!N3),((($C$5*F9/'ACT Oct 2019'!AR3-('ACT Oct 2019'!L3+'ACT Oct 2019'!M3))*'ACT Oct 2019'!AE3/100))*'ACT Oct 2019'!AR3,('ACT Oct 2019'!N3*'ACT Oct 2019'!AE3/100)*'ACT Oct 2019'!AR3)),0)</f>
        <v>0</v>
      </c>
      <c r="O9" s="93">
        <f>IF(AND('ACT Oct 2019'!N3&gt;0,'ACT Oct 2019'!O3&gt;0),IF($C$5*F9/'ACT Oct 2019'!AR3&lt;('ACT Oct 2019'!L3+'ACT Oct 2019'!M3+'ACT Oct 2019'!N3),0,IF(($C$5*F9/'ACT Oct 2019'!AR3-'ACT Oct 2019'!L3+'ACT Oct 2019'!M3+'ACT Oct 2019'!N3)&lt;=('ACT Oct 2019'!L3+'ACT Oct 2019'!M3+'ACT Oct 2019'!N3+'ACT Oct 2019'!O3),(($C$5*F9/'ACT Oct 2019'!AR3-('ACT Oct 2019'!L3+'ACT Oct 2019'!M3+'ACT Oct 2019'!N3))*'ACT Oct 2019'!AF3/100)*'ACT Oct 2019'!AR3,('ACT Oct 2019'!O3*'ACT Oct 2019'!AF3/100)*'ACT Oct 2019'!AR3)),0)</f>
        <v>0</v>
      </c>
      <c r="P9" s="96">
        <f>IF(AND('ACT Oct 2019'!P3&gt;0,'ACT Oct 2019'!O3&gt;0),IF(($C$5*F9/'ACT Oct 2019'!AR3&lt;SUM('ACT Oct 2019'!L3:P3)),(0),($C$5*F9/'ACT Oct 2019'!AR3-SUM('ACT Oct 2019'!L3:P3))*'ACT Oct 2019'!AB3/100)* 'ACT Oct 2019'!AR3,IF(AND('ACT Oct 2019'!O3&gt;0,'ACT Oct 2019'!P3=""),IF(($C$5*F9/'ACT Oct 2019'!AR3&lt; SUM('ACT Oct 2019'!L3:O3)),(0),($C$5*F9/'ACT Oct 2019'!AR3-SUM('ACT Oct 2019'!L3:O3))*'ACT Oct 2019'!AG3/100)* 'ACT Oct 2019'!AR3,IF(AND('ACT Oct 2019'!N3&gt;0,'ACT Oct 2019'!O3=""),IF(($C$5*F9/'ACT Oct 2019'!AR3&lt; SUM('ACT Oct 2019'!L3:N3)),(0),($C$5*F9/'ACT Oct 2019'!AR3-SUM('ACT Oct 2019'!L3:N3))*'ACT Oct 2019'!AF3/100)* 'ACT Oct 2019'!AR3,IF(AND('ACT Oct 2019'!M3&gt;0,'ACT Oct 2019'!N3=""),IF(($C$5*F9/'ACT Oct 2019'!AR3&lt;'ACT Oct 2019'!M3+'ACT Oct 2019'!L3),(0),(($C$5*F9/'ACT Oct 2019'!AR3-('ACT Oct 2019'!M3+'ACT Oct 2019'!L3))*'ACT Oct 2019'!AE3/100))*'ACT Oct 2019'!AR3,IF(AND('ACT Oct 2019'!L3&gt;0,'ACT Oct 2019'!M3=""&gt;0),IF(($C$5*F9/'ACT Oct 2019'!AR3&lt;'ACT Oct 2019'!L3),(0),($C$5*F9/'ACT Oct 2019'!AR3-'ACT Oct 2019'!L3)*'ACT Oct 2019'!AD3/100)*'ACT Oct 2019'!AR3,0)))))</f>
        <v>0</v>
      </c>
      <c r="Q9" s="159">
        <f>SUM(G9:P9)</f>
        <v>294</v>
      </c>
      <c r="R9" s="171">
        <f>Q9+D9</f>
        <v>798.06500000000005</v>
      </c>
      <c r="S9" s="97">
        <f>R9*1.1</f>
        <v>877.87150000000008</v>
      </c>
      <c r="T9" s="98">
        <f>'ACT Oct 2019'!AT3</f>
        <v>19</v>
      </c>
      <c r="U9" s="98">
        <f>'ACT Oct 2019'!AU3</f>
        <v>0</v>
      </c>
      <c r="V9" s="98">
        <f>'ACT Oct 2019'!AV3</f>
        <v>0</v>
      </c>
      <c r="W9" s="98">
        <f>'ACT Oct 2019'!AW3</f>
        <v>0</v>
      </c>
      <c r="X9" s="173" t="str">
        <f t="shared" ref="X9:X10" si="2">IF(SUM(T9:W9)=0,"No discount",IF(T9&gt;0,"Guaranteed off bill",IF(U9&gt;0,"Guaranteed off usage",IF(V9&gt;0,"Pay-on-time off bill","Pay-on-time off usage"))))</f>
        <v>Guaranteed off bill</v>
      </c>
      <c r="Y9" s="173" t="str">
        <f>IF(OR(B9="Origin Energy",B9="Red Energy",B9="Powershop"),"Inclusive","Exclusive")</f>
        <v>Exclusive</v>
      </c>
      <c r="Z9" s="162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646.43265000000008</v>
      </c>
      <c r="AA9" s="162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646.43265000000008</v>
      </c>
      <c r="AB9" s="163">
        <f t="shared" si="1"/>
        <v>711.07591500000012</v>
      </c>
      <c r="AC9" s="163">
        <f t="shared" si="1"/>
        <v>711.07591500000012</v>
      </c>
      <c r="AD9" s="100">
        <f>'ACT Oct 2019'!BF3</f>
        <v>0</v>
      </c>
      <c r="AE9" s="101" t="str">
        <f>'ACT Oct 2019'!BG3</f>
        <v>n</v>
      </c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</row>
    <row r="10" spans="1:72" ht="20" customHeight="1" thickBot="1" x14ac:dyDescent="0.25">
      <c r="A10" s="119" t="str">
        <f>'ACT Oct 2019'!D4</f>
        <v>EvoEnergy</v>
      </c>
      <c r="B10" s="120" t="str">
        <f>'ACT Oct 2019'!F4</f>
        <v>Origin Energy</v>
      </c>
      <c r="C10" s="120" t="str">
        <f>'ACT Oct 2019'!G4</f>
        <v>Business  Flexi</v>
      </c>
      <c r="D10" s="121">
        <f>365*'ACT Oct 2019'!H4/100</f>
        <v>539.3605</v>
      </c>
      <c r="E10" s="170">
        <f>IF('ACT Oct 2019'!AQ4=3,0.5,IF('ACT Oct 2019'!AQ4=2,0.33,0))</f>
        <v>0.5</v>
      </c>
      <c r="F10" s="170">
        <f>1-E10</f>
        <v>0.5</v>
      </c>
      <c r="G10" s="122">
        <f>IF('ACT Oct 2019'!K4="",($C$5*E10/'ACT Oct 2019'!AQ4*'ACT Oct 2019'!W4/100)*'ACT Oct 2019'!AQ4,IF($C$5*E10/'ACT Oct 2019'!AQ4&gt;='ACT Oct 2019'!L4,('ACT Oct 2019'!L4*'ACT Oct 2019'!W4/100)*'ACT Oct 2019'!AQ4,($C$5*E10/'ACT Oct 2019'!AQ4*'ACT Oct 2019'!W4/100)*'ACT Oct 2019'!AQ4))</f>
        <v>142.72727272727275</v>
      </c>
      <c r="H10" s="121">
        <f>IF(AND('ACT Oct 2019'!L4&gt;0,'ACT Oct 2019'!M4&gt;0),IF($C$5*E10/'ACT Oct 2019'!AQ4&lt;'ACT Oct 2019'!L4,0,IF(($C$5*E10/'ACT Oct 2019'!AQ4-'ACT Oct 2019'!L4)&lt;=('ACT Oct 2019'!M4+'ACT Oct 2019'!L4),((($C$5*E10/'ACT Oct 2019'!AQ4-'ACT Oct 2019'!L4)*'ACT Oct 2019'!X4/100))*'ACT Oct 2019'!AQ4,((('ACT Oct 2019'!M4)*'ACT Oct 2019'!X4/100)*'ACT Oct 2019'!AQ4))),0)</f>
        <v>0</v>
      </c>
      <c r="I10" s="121">
        <f>IF(AND('ACT Oct 2019'!M4&gt;0,'ACT Oct 2019'!N4&gt;0),IF($C$5*E10/'ACT Oct 2019'!AQ4&lt;('ACT Oct 2019'!L4+'ACT Oct 2019'!M4),0,IF(($C$5*E10/'ACT Oct 2019'!AQ4-'ACT Oct 2019'!L4+'ACT Oct 2019'!M4)&lt;=('ACT Oct 2019'!L4+'ACT Oct 2019'!M4+'ACT Oct 2019'!N4),((($C$5*E10/'ACT Oct 2019'!AQ4-('ACT Oct 2019'!L4+'ACT Oct 2019'!M4))*'ACT Oct 2019'!Y4/100))*'ACT Oct 2019'!AQ4,('ACT Oct 2019'!N4*'ACT Oct 2019'!Y4/100)* 'ACT Oct 2019'!AQ4)),0)</f>
        <v>0</v>
      </c>
      <c r="J10" s="121">
        <f>IF(AND('ACT Oct 2019'!N4&gt;0,'ACT Oct 2019'!O4&gt;0),IF($C$5*E10/'ACT Oct 2019'!AQ4&lt;('ACT Oct 2019'!L4+'ACT Oct 2019'!M4+'ACT Oct 2019'!N4),0,IF(($C$5*E10/'ACT Oct 2019'!AQ4-'ACT Oct 2019'!L4+'ACT Oct 2019'!M4+'ACT Oct 2019'!N4)&lt;=('ACT Oct 2019'!L4+'ACT Oct 2019'!M4+'ACT Oct 2019'!N4+'ACT Oct 2019'!O4),(($C$5*E10/'ACT Oct 2019'!AQ4-('ACT Oct 2019'!L4+'ACT Oct 2019'!M4+'ACT Oct 2019'!N4))*'ACT Oct 2019'!Z4/100)*'ACT Oct 2019'!AQ4,('ACT Oct 2019'!O4*'ACT Oct 2019'!Z4/100)*'ACT Oct 2019'!AQ4)),0)</f>
        <v>0</v>
      </c>
      <c r="K10" s="121">
        <f>IF(AND('ACT Oct 2019'!P4&gt;0,'ACT Oct 2019'!O4&gt;0),IF(($C$5*E10/'ACT Oct 2019'!AQ4&lt;SUM('ACT Oct 2019'!L4:P4)),(0),($C$5*E10/'ACT Oct 2019'!AQ4-SUM('ACT Oct 2019'!L4:P4))*'ACT Oct 2019'!AB4/100)* 'ACT Oct 2019'!AQ4,IF(AND('ACT Oct 2019'!O4&gt;0,'ACT Oct 2019'!P4=""),IF(($C$5*E10/'ACT Oct 2019'!AQ4&lt; SUM('ACT Oct 2019'!L4:O4)),(0),($C$5*E10/'ACT Oct 2019'!AQ4-SUM('ACT Oct 2019'!L4:O4))*'ACT Oct 2019'!AA4/100)* 'ACT Oct 2019'!AQ4,IF(AND('ACT Oct 2019'!N4&gt;0,'ACT Oct 2019'!O4=""),IF(($C$5*E10/'ACT Oct 2019'!AQ4&lt; SUM('ACT Oct 2019'!L4:N4)),(0),($C$5*E10/'ACT Oct 2019'!AQ4-SUM('ACT Oct 2019'!L4:N4))*'ACT Oct 2019'!Z4/100)* 'ACT Oct 2019'!AQ4,IF(AND('ACT Oct 2019'!M4&gt;0,'ACT Oct 2019'!N4=""),IF(($C$5*E10/'ACT Oct 2019'!AQ4&lt;'ACT Oct 2019'!M4+'ACT Oct 2019'!L4),(0),(($C$5*E10/'ACT Oct 2019'!AQ4-('ACT Oct 2019'!M4+'ACT Oct 2019'!L4))*'ACT Oct 2019'!Y4/100))*'ACT Oct 2019'!AQ4,IF(AND('ACT Oct 2019'!L4&gt;0,'ACT Oct 2019'!M4=""&gt;0),IF(($C$5*E10/'ACT Oct 2019'!AQ4&lt;'ACT Oct 2019'!L4),(0),($C$5*E10/'ACT Oct 2019'!AQ4-'ACT Oct 2019'!L4)*'ACT Oct 2019'!X4/100)*'ACT Oct 2019'!AQ4,0)))))</f>
        <v>0</v>
      </c>
      <c r="L10" s="121">
        <f>IF('ACT Oct 2019'!K4="",($C$5*F10/'ACT Oct 2019'!AR4*'ACT Oct 2019'!AC4/100)*'ACT Oct 2019'!AR4,IF($C$5*F10/'ACT Oct 2019'!AR4&gt;='ACT Oct 2019'!L4,('ACT Oct 2019'!L4*'ACT Oct 2019'!AC4/100)*'ACT Oct 2019'!AR4,($C$5*F10/'ACT Oct 2019'!AR4*'ACT Oct 2019'!AC4/100)*'ACT Oct 2019'!AR4))</f>
        <v>142.72727272727275</v>
      </c>
      <c r="M10" s="121">
        <f>IF(AND('ACT Oct 2019'!L4&gt;0,'ACT Oct 2019'!M4&gt;0),IF($C$5*F10/'ACT Oct 2019'!AR4&lt;'ACT Oct 2019'!L4,0,IF(($C$5*F10/'ACT Oct 2019'!AR4-'ACT Oct 2019'!L4)&lt;=('ACT Oct 2019'!M4+'ACT Oct 2019'!L4),((($C$5*F10/'ACT Oct 2019'!AR4-'ACT Oct 2019'!L4)*'ACT Oct 2019'!AD4/100))*'ACT Oct 2019'!AR4,((('ACT Oct 2019'!M4)*'ACT Oct 2019'!AD4/100)*'ACT Oct 2019'!AR4))),0)</f>
        <v>0</v>
      </c>
      <c r="N10" s="121">
        <f>IF(AND('ACT Oct 2019'!M4&gt;0,'ACT Oct 2019'!N4&gt;0),IF($C$5*F10/'ACT Oct 2019'!AR4&lt;('ACT Oct 2019'!L4+'ACT Oct 2019'!M4),0,IF(($C$5*F10/'ACT Oct 2019'!AR4-'ACT Oct 2019'!L4+'ACT Oct 2019'!M4)&lt;=('ACT Oct 2019'!L4+'ACT Oct 2019'!M4+'ACT Oct 2019'!N4),((($C$5*F10/'ACT Oct 2019'!AR4-('ACT Oct 2019'!L4+'ACT Oct 2019'!M4))*'ACT Oct 2019'!AE4/100))*'ACT Oct 2019'!AR4,('ACT Oct 2019'!N4*'ACT Oct 2019'!AE4/100)*'ACT Oct 2019'!AR4)),0)</f>
        <v>0</v>
      </c>
      <c r="O10" s="121">
        <f>IF(AND('ACT Oct 2019'!N4&gt;0,'ACT Oct 2019'!O4&gt;0),IF($C$5*F10/'ACT Oct 2019'!AR4&lt;('ACT Oct 2019'!L4+'ACT Oct 2019'!M4+'ACT Oct 2019'!N4),0,IF(($C$5*F10/'ACT Oct 2019'!AR4-'ACT Oct 2019'!L4+'ACT Oct 2019'!M4+'ACT Oct 2019'!N4)&lt;=('ACT Oct 2019'!L4+'ACT Oct 2019'!M4+'ACT Oct 2019'!N4+'ACT Oct 2019'!O4),(($C$5*F10/'ACT Oct 2019'!AR4-('ACT Oct 2019'!L4+'ACT Oct 2019'!M4+'ACT Oct 2019'!N4))*'ACT Oct 2019'!AF4/100)*'ACT Oct 2019'!AR4,('ACT Oct 2019'!O4*'ACT Oct 2019'!AF4/100)*'ACT Oct 2019'!AR4)),0)</f>
        <v>0</v>
      </c>
      <c r="P10" s="121">
        <f>IF(AND('ACT Oct 2019'!P4&gt;0,'ACT Oct 2019'!O4&gt;0),IF(($C$5*F10/'ACT Oct 2019'!AR4&lt;SUM('ACT Oct 2019'!L4:P4)),(0),($C$5*F10/'ACT Oct 2019'!AR4-SUM('ACT Oct 2019'!L4:P4))*'ACT Oct 2019'!AB4/100)* 'ACT Oct 2019'!AR4,IF(AND('ACT Oct 2019'!O4&gt;0,'ACT Oct 2019'!P4=""),IF(($C$5*F10/'ACT Oct 2019'!AR4&lt; SUM('ACT Oct 2019'!L4:O4)),(0),($C$5*F10/'ACT Oct 2019'!AR4-SUM('ACT Oct 2019'!L4:O4))*'ACT Oct 2019'!AG4/100)* 'ACT Oct 2019'!AR4,IF(AND('ACT Oct 2019'!N4&gt;0,'ACT Oct 2019'!O4=""),IF(($C$5*F10/'ACT Oct 2019'!AR4&lt; SUM('ACT Oct 2019'!L4:N4)),(0),($C$5*F10/'ACT Oct 2019'!AR4-SUM('ACT Oct 2019'!L4:N4))*'ACT Oct 2019'!AF4/100)* 'ACT Oct 2019'!AR4,IF(AND('ACT Oct 2019'!M4&gt;0,'ACT Oct 2019'!N4=""),IF(($C$5*F10/'ACT Oct 2019'!AR4&lt;'ACT Oct 2019'!M4+'ACT Oct 2019'!L4),(0),(($C$5*F10/'ACT Oct 2019'!AR4-('ACT Oct 2019'!M4+'ACT Oct 2019'!L4))*'ACT Oct 2019'!AE4/100))*'ACT Oct 2019'!AR4,IF(AND('ACT Oct 2019'!L4&gt;0,'ACT Oct 2019'!M4=""&gt;0),IF(($C$5*F10/'ACT Oct 2019'!AR4&lt;'ACT Oct 2019'!L4),(0),($C$5*F10/'ACT Oct 2019'!AR4-'ACT Oct 2019'!L4)*'ACT Oct 2019'!AD4/100)*'ACT Oct 2019'!AR4,0)))))</f>
        <v>0</v>
      </c>
      <c r="Q10" s="160">
        <f>SUM(G10:P10)</f>
        <v>285.4545454545455</v>
      </c>
      <c r="R10" s="172">
        <f>Q10+D10</f>
        <v>824.8150454545455</v>
      </c>
      <c r="S10" s="161">
        <f>R10*1.1</f>
        <v>907.29655000000014</v>
      </c>
      <c r="T10" s="125">
        <f>'ACT Oct 2019'!AT4</f>
        <v>13</v>
      </c>
      <c r="U10" s="125">
        <f>'ACT Oct 2019'!AU4</f>
        <v>0</v>
      </c>
      <c r="V10" s="125">
        <f>'ACT Oct 2019'!AV4</f>
        <v>0</v>
      </c>
      <c r="W10" s="125">
        <f>'ACT Oct 2019'!AW4</f>
        <v>0</v>
      </c>
      <c r="X10" s="174" t="str">
        <f t="shared" si="2"/>
        <v>Guaranteed off bill</v>
      </c>
      <c r="Y10" s="174" t="str">
        <f>IF(OR(B10="Origin Energy",B10="Red Energy",B10="Powershop"),"Inclusive","Exclusive")</f>
        <v>Inclusive</v>
      </c>
      <c r="Z10" s="164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717.58908954545461</v>
      </c>
      <c r="AA10" s="165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717.58908954545461</v>
      </c>
      <c r="AB10" s="166">
        <f t="shared" si="1"/>
        <v>789.34799850000013</v>
      </c>
      <c r="AC10" s="166">
        <f t="shared" si="1"/>
        <v>789.34799850000013</v>
      </c>
      <c r="AD10" s="126">
        <f>'ACT Oct 2019'!BF4</f>
        <v>12</v>
      </c>
      <c r="AE10" s="127" t="str">
        <f>'ACT Oct 2019'!BG4</f>
        <v>y</v>
      </c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</row>
    <row r="11" spans="1:72" x14ac:dyDescent="0.2">
      <c r="BL11" s="148"/>
      <c r="BM11" s="148"/>
      <c r="BN11" s="148"/>
      <c r="BO11" s="148"/>
      <c r="BP11" s="148"/>
      <c r="BQ11" s="148"/>
      <c r="BR11" s="148"/>
      <c r="BS11" s="148"/>
      <c r="BT11" s="148"/>
    </row>
    <row r="12" spans="1:72" x14ac:dyDescent="0.2">
      <c r="BL12" s="148"/>
      <c r="BM12" s="148"/>
      <c r="BN12" s="148"/>
      <c r="BO12" s="148"/>
      <c r="BP12" s="148"/>
      <c r="BQ12" s="148"/>
      <c r="BR12" s="148"/>
      <c r="BS12" s="148"/>
      <c r="BT12" s="148"/>
    </row>
    <row r="13" spans="1:72" x14ac:dyDescent="0.2">
      <c r="BL13" s="148"/>
      <c r="BM13" s="148"/>
      <c r="BN13" s="148"/>
      <c r="BO13" s="148"/>
      <c r="BP13" s="148"/>
      <c r="BQ13" s="148"/>
      <c r="BR13" s="148"/>
      <c r="BS13" s="148"/>
      <c r="BT13" s="148"/>
    </row>
    <row r="14" spans="1:72" x14ac:dyDescent="0.2">
      <c r="BL14" s="148"/>
      <c r="BM14" s="148"/>
      <c r="BN14" s="148"/>
      <c r="BO14" s="148"/>
      <c r="BP14" s="148"/>
      <c r="BQ14" s="148"/>
      <c r="BR14" s="148"/>
      <c r="BS14" s="148"/>
      <c r="BT14" s="148"/>
    </row>
    <row r="15" spans="1:72" x14ac:dyDescent="0.2">
      <c r="BL15" s="148"/>
      <c r="BM15" s="148"/>
      <c r="BN15" s="148"/>
      <c r="BO15" s="148"/>
      <c r="BP15" s="148"/>
      <c r="BQ15" s="148"/>
      <c r="BR15" s="148"/>
      <c r="BS15" s="148"/>
      <c r="BT15" s="148"/>
    </row>
    <row r="16" spans="1:72" x14ac:dyDescent="0.2">
      <c r="BL16" s="148"/>
      <c r="BM16" s="148"/>
      <c r="BN16" s="148"/>
      <c r="BO16" s="148"/>
      <c r="BP16" s="148"/>
      <c r="BQ16" s="148"/>
      <c r="BR16" s="148"/>
      <c r="BS16" s="148"/>
      <c r="BT16" s="148"/>
    </row>
    <row r="17" spans="64:72" x14ac:dyDescent="0.2">
      <c r="BL17" s="148"/>
      <c r="BM17" s="148"/>
      <c r="BN17" s="148"/>
      <c r="BO17" s="148"/>
      <c r="BP17" s="148"/>
      <c r="BQ17" s="148"/>
      <c r="BR17" s="148"/>
      <c r="BS17" s="148"/>
      <c r="BT17" s="148"/>
    </row>
    <row r="18" spans="64:72" x14ac:dyDescent="0.2">
      <c r="BL18" s="148"/>
      <c r="BM18" s="148"/>
      <c r="BN18" s="148"/>
      <c r="BO18" s="148"/>
      <c r="BP18" s="148"/>
      <c r="BQ18" s="148"/>
      <c r="BR18" s="148"/>
      <c r="BS18" s="148"/>
      <c r="BT18" s="148"/>
    </row>
    <row r="19" spans="64:72" x14ac:dyDescent="0.2">
      <c r="BL19" s="148"/>
      <c r="BM19" s="148"/>
      <c r="BN19" s="148"/>
      <c r="BO19" s="148"/>
      <c r="BP19" s="148"/>
      <c r="BQ19" s="148"/>
      <c r="BR19" s="148"/>
      <c r="BS19" s="148"/>
      <c r="BT19" s="148"/>
    </row>
    <row r="20" spans="64:72" x14ac:dyDescent="0.2">
      <c r="BL20" s="148"/>
      <c r="BM20" s="148"/>
      <c r="BN20" s="148"/>
      <c r="BO20" s="148"/>
      <c r="BP20" s="148"/>
      <c r="BQ20" s="148"/>
      <c r="BR20" s="148"/>
      <c r="BS20" s="148"/>
      <c r="BT20" s="148"/>
    </row>
    <row r="21" spans="64:72" x14ac:dyDescent="0.2">
      <c r="BL21" s="148"/>
      <c r="BM21" s="148"/>
      <c r="BN21" s="148"/>
      <c r="BO21" s="148"/>
      <c r="BP21" s="148"/>
      <c r="BQ21" s="148"/>
      <c r="BR21" s="148"/>
      <c r="BS21" s="148"/>
      <c r="BT21" s="148"/>
    </row>
    <row r="22" spans="64:72" x14ac:dyDescent="0.2">
      <c r="BL22" s="148"/>
      <c r="BM22" s="148"/>
      <c r="BN22" s="148"/>
      <c r="BO22" s="148"/>
      <c r="BP22" s="148"/>
      <c r="BQ22" s="148"/>
      <c r="BR22" s="148"/>
      <c r="BS22" s="148"/>
      <c r="BT22" s="148"/>
    </row>
    <row r="23" spans="64:72" x14ac:dyDescent="0.2">
      <c r="BL23" s="148"/>
      <c r="BM23" s="148"/>
      <c r="BN23" s="148"/>
      <c r="BO23" s="148"/>
      <c r="BP23" s="148"/>
      <c r="BQ23" s="148"/>
      <c r="BR23" s="148"/>
      <c r="BS23" s="148"/>
      <c r="BT23" s="148"/>
    </row>
    <row r="24" spans="64:72" x14ac:dyDescent="0.2">
      <c r="BL24" s="148"/>
      <c r="BM24" s="148"/>
      <c r="BN24" s="148"/>
      <c r="BO24" s="148"/>
      <c r="BP24" s="148"/>
      <c r="BQ24" s="148"/>
      <c r="BR24" s="148"/>
      <c r="BS24" s="148"/>
      <c r="BT24" s="148"/>
    </row>
    <row r="25" spans="64:72" x14ac:dyDescent="0.2">
      <c r="BL25" s="148"/>
      <c r="BM25" s="148"/>
      <c r="BN25" s="148"/>
      <c r="BO25" s="148"/>
      <c r="BP25" s="148"/>
      <c r="BQ25" s="148"/>
      <c r="BR25" s="148"/>
      <c r="BS25" s="148"/>
      <c r="BT25" s="148"/>
    </row>
    <row r="26" spans="64:72" x14ac:dyDescent="0.2">
      <c r="BL26" s="148"/>
      <c r="BM26" s="148"/>
      <c r="BN26" s="148"/>
      <c r="BO26" s="148"/>
      <c r="BP26" s="148"/>
      <c r="BQ26" s="148"/>
      <c r="BR26" s="148"/>
      <c r="BS26" s="148"/>
      <c r="BT26" s="148"/>
    </row>
    <row r="27" spans="64:72" x14ac:dyDescent="0.2">
      <c r="BL27" s="148"/>
      <c r="BM27" s="148"/>
      <c r="BN27" s="148"/>
      <c r="BO27" s="148"/>
      <c r="BP27" s="148"/>
      <c r="BQ27" s="148"/>
      <c r="BR27" s="148"/>
      <c r="BS27" s="148"/>
      <c r="BT27" s="148"/>
    </row>
    <row r="28" spans="64:72" x14ac:dyDescent="0.2">
      <c r="BL28" s="148"/>
      <c r="BM28" s="148"/>
      <c r="BN28" s="148"/>
      <c r="BO28" s="148"/>
      <c r="BP28" s="148"/>
      <c r="BQ28" s="148"/>
      <c r="BR28" s="148"/>
      <c r="BS28" s="148"/>
      <c r="BT28" s="148"/>
    </row>
    <row r="29" spans="64:72" x14ac:dyDescent="0.2">
      <c r="BL29" s="148"/>
      <c r="BM29" s="148"/>
      <c r="BN29" s="148"/>
      <c r="BO29" s="148"/>
      <c r="BP29" s="148"/>
      <c r="BQ29" s="148"/>
      <c r="BR29" s="148"/>
      <c r="BS29" s="148"/>
      <c r="BT29" s="148"/>
    </row>
    <row r="30" spans="64:72" x14ac:dyDescent="0.2">
      <c r="BL30" s="148"/>
      <c r="BM30" s="148"/>
      <c r="BN30" s="148"/>
      <c r="BO30" s="148"/>
      <c r="BP30" s="148"/>
      <c r="BQ30" s="148"/>
      <c r="BR30" s="148"/>
      <c r="BS30" s="148"/>
      <c r="BT30" s="148"/>
    </row>
    <row r="31" spans="64:72" x14ac:dyDescent="0.2">
      <c r="BL31" s="148"/>
      <c r="BM31" s="148"/>
      <c r="BN31" s="148"/>
      <c r="BO31" s="148"/>
      <c r="BP31" s="148"/>
      <c r="BQ31" s="148"/>
      <c r="BR31" s="148"/>
      <c r="BS31" s="148"/>
      <c r="BT31" s="148"/>
    </row>
    <row r="32" spans="64:72" x14ac:dyDescent="0.2">
      <c r="BL32" s="148"/>
      <c r="BM32" s="148"/>
      <c r="BN32" s="148"/>
      <c r="BO32" s="148"/>
      <c r="BP32" s="148"/>
      <c r="BQ32" s="148"/>
      <c r="BR32" s="148"/>
      <c r="BS32" s="148"/>
      <c r="BT32" s="148"/>
    </row>
    <row r="33" spans="64:72" x14ac:dyDescent="0.2">
      <c r="BL33" s="148"/>
      <c r="BM33" s="148"/>
      <c r="BN33" s="148"/>
      <c r="BO33" s="148"/>
      <c r="BP33" s="148"/>
      <c r="BQ33" s="148"/>
      <c r="BR33" s="148"/>
      <c r="BS33" s="148"/>
      <c r="BT33" s="148"/>
    </row>
    <row r="34" spans="64:72" x14ac:dyDescent="0.2">
      <c r="BL34" s="148"/>
      <c r="BM34" s="148"/>
      <c r="BN34" s="148"/>
      <c r="BO34" s="148"/>
      <c r="BP34" s="148"/>
      <c r="BQ34" s="148"/>
      <c r="BR34" s="148"/>
      <c r="BS34" s="148"/>
      <c r="BT34" s="148"/>
    </row>
    <row r="35" spans="64:72" x14ac:dyDescent="0.2">
      <c r="BL35" s="148"/>
      <c r="BM35" s="148"/>
      <c r="BN35" s="148"/>
      <c r="BO35" s="148"/>
      <c r="BP35" s="148"/>
      <c r="BQ35" s="148"/>
      <c r="BR35" s="148"/>
      <c r="BS35" s="148"/>
      <c r="BT35" s="148"/>
    </row>
    <row r="36" spans="64:72" x14ac:dyDescent="0.2">
      <c r="BL36" s="148"/>
      <c r="BM36" s="148"/>
      <c r="BN36" s="148"/>
      <c r="BO36" s="148"/>
      <c r="BP36" s="148"/>
      <c r="BQ36" s="148"/>
      <c r="BR36" s="148"/>
      <c r="BS36" s="148"/>
      <c r="BT36" s="148"/>
    </row>
    <row r="37" spans="64:72" x14ac:dyDescent="0.2">
      <c r="BL37" s="148"/>
      <c r="BM37" s="148"/>
      <c r="BN37" s="148"/>
      <c r="BO37" s="148"/>
      <c r="BP37" s="148"/>
      <c r="BQ37" s="148"/>
      <c r="BR37" s="148"/>
      <c r="BS37" s="148"/>
      <c r="BT37" s="148"/>
    </row>
    <row r="38" spans="64:72" x14ac:dyDescent="0.2">
      <c r="BL38" s="148"/>
      <c r="BM38" s="148"/>
      <c r="BN38" s="148"/>
      <c r="BO38" s="148"/>
      <c r="BP38" s="148"/>
      <c r="BQ38" s="148"/>
      <c r="BR38" s="148"/>
      <c r="BS38" s="148"/>
      <c r="BT38" s="148"/>
    </row>
    <row r="39" spans="64:72" x14ac:dyDescent="0.2">
      <c r="BL39" s="148"/>
      <c r="BM39" s="148"/>
      <c r="BN39" s="148"/>
      <c r="BO39" s="148"/>
      <c r="BP39" s="148"/>
      <c r="BQ39" s="148"/>
      <c r="BR39" s="148"/>
      <c r="BS39" s="148"/>
      <c r="BT39" s="148"/>
    </row>
    <row r="40" spans="64:72" x14ac:dyDescent="0.2">
      <c r="BL40" s="148"/>
      <c r="BM40" s="148"/>
      <c r="BN40" s="148"/>
      <c r="BO40" s="148"/>
      <c r="BP40" s="148"/>
      <c r="BQ40" s="148"/>
      <c r="BR40" s="148"/>
      <c r="BS40" s="148"/>
      <c r="BT40" s="148"/>
    </row>
    <row r="41" spans="64:72" x14ac:dyDescent="0.2">
      <c r="BL41" s="148"/>
      <c r="BM41" s="148"/>
      <c r="BN41" s="148"/>
      <c r="BO41" s="148"/>
      <c r="BP41" s="148"/>
      <c r="BQ41" s="148"/>
      <c r="BR41" s="148"/>
      <c r="BS41" s="148"/>
      <c r="BT41" s="148"/>
    </row>
    <row r="42" spans="64:72" x14ac:dyDescent="0.2">
      <c r="BL42" s="148"/>
      <c r="BM42" s="148"/>
      <c r="BN42" s="148"/>
      <c r="BO42" s="148"/>
      <c r="BP42" s="148"/>
      <c r="BQ42" s="148"/>
      <c r="BR42" s="148"/>
      <c r="BS42" s="148"/>
      <c r="BT42" s="148"/>
    </row>
    <row r="43" spans="64:72" x14ac:dyDescent="0.2">
      <c r="BL43" s="148"/>
      <c r="BM43" s="148"/>
      <c r="BN43" s="148"/>
      <c r="BO43" s="148"/>
      <c r="BP43" s="148"/>
      <c r="BQ43" s="148"/>
      <c r="BR43" s="148"/>
      <c r="BS43" s="148"/>
      <c r="BT43" s="148"/>
    </row>
    <row r="44" spans="64:72" x14ac:dyDescent="0.2">
      <c r="BL44" s="148"/>
      <c r="BM44" s="148"/>
      <c r="BN44" s="148"/>
      <c r="BO44" s="148"/>
      <c r="BP44" s="148"/>
      <c r="BQ44" s="148"/>
      <c r="BR44" s="148"/>
      <c r="BS44" s="148"/>
      <c r="BT44" s="148"/>
    </row>
    <row r="45" spans="64:72" x14ac:dyDescent="0.2">
      <c r="BL45" s="148"/>
      <c r="BM45" s="148"/>
      <c r="BN45" s="148"/>
      <c r="BO45" s="148"/>
      <c r="BP45" s="148"/>
      <c r="BQ45" s="148"/>
      <c r="BR45" s="148"/>
      <c r="BS45" s="148"/>
      <c r="BT45" s="148"/>
    </row>
    <row r="46" spans="64:72" x14ac:dyDescent="0.2">
      <c r="BL46" s="148"/>
      <c r="BM46" s="148"/>
      <c r="BN46" s="148"/>
      <c r="BO46" s="148"/>
      <c r="BP46" s="148"/>
      <c r="BQ46" s="148"/>
      <c r="BR46" s="148"/>
      <c r="BS46" s="148"/>
      <c r="BT46" s="148"/>
    </row>
    <row r="47" spans="64:72" x14ac:dyDescent="0.2">
      <c r="BL47" s="148"/>
      <c r="BM47" s="148"/>
      <c r="BN47" s="148"/>
      <c r="BO47" s="148"/>
      <c r="BP47" s="148"/>
      <c r="BQ47" s="148"/>
      <c r="BR47" s="148"/>
      <c r="BS47" s="148"/>
      <c r="BT47" s="148"/>
    </row>
    <row r="48" spans="64:72" x14ac:dyDescent="0.2">
      <c r="BL48" s="148"/>
      <c r="BM48" s="148"/>
      <c r="BN48" s="148"/>
      <c r="BO48" s="148"/>
      <c r="BP48" s="148"/>
      <c r="BQ48" s="148"/>
      <c r="BR48" s="148"/>
      <c r="BS48" s="148"/>
      <c r="BT48" s="148"/>
    </row>
    <row r="49" spans="64:72" x14ac:dyDescent="0.2">
      <c r="BL49" s="148"/>
      <c r="BM49" s="148"/>
      <c r="BN49" s="148"/>
      <c r="BO49" s="148"/>
      <c r="BP49" s="148"/>
      <c r="BQ49" s="148"/>
      <c r="BR49" s="148"/>
      <c r="BS49" s="148"/>
      <c r="BT49" s="148"/>
    </row>
    <row r="50" spans="64:72" x14ac:dyDescent="0.2">
      <c r="BL50" s="148"/>
      <c r="BM50" s="148"/>
      <c r="BN50" s="148"/>
      <c r="BO50" s="148"/>
      <c r="BP50" s="148"/>
      <c r="BQ50" s="148"/>
      <c r="BR50" s="148"/>
      <c r="BS50" s="148"/>
      <c r="BT50" s="148"/>
    </row>
    <row r="51" spans="64:72" x14ac:dyDescent="0.2">
      <c r="BL51" s="148"/>
      <c r="BM51" s="148"/>
      <c r="BN51" s="148"/>
      <c r="BO51" s="148"/>
      <c r="BP51" s="148"/>
      <c r="BQ51" s="148"/>
      <c r="BR51" s="148"/>
      <c r="BS51" s="148"/>
      <c r="BT51" s="148"/>
    </row>
    <row r="52" spans="64:72" x14ac:dyDescent="0.2">
      <c r="BL52" s="148"/>
      <c r="BM52" s="148"/>
      <c r="BN52" s="148"/>
      <c r="BO52" s="148"/>
      <c r="BP52" s="148"/>
      <c r="BQ52" s="148"/>
      <c r="BR52" s="148"/>
      <c r="BS52" s="148"/>
      <c r="BT52" s="148"/>
    </row>
    <row r="53" spans="64:72" x14ac:dyDescent="0.2">
      <c r="BL53" s="148"/>
      <c r="BM53" s="148"/>
      <c r="BN53" s="148"/>
      <c r="BO53" s="148"/>
      <c r="BP53" s="148"/>
      <c r="BQ53" s="148"/>
      <c r="BR53" s="148"/>
      <c r="BS53" s="148"/>
      <c r="BT53" s="148"/>
    </row>
    <row r="54" spans="64:72" x14ac:dyDescent="0.2">
      <c r="BL54" s="148"/>
      <c r="BM54" s="148"/>
      <c r="BN54" s="148"/>
      <c r="BO54" s="148"/>
      <c r="BP54" s="148"/>
      <c r="BQ54" s="148"/>
      <c r="BR54" s="148"/>
      <c r="BS54" s="148"/>
      <c r="BT54" s="148"/>
    </row>
    <row r="55" spans="64:72" x14ac:dyDescent="0.2">
      <c r="BL55" s="148"/>
      <c r="BM55" s="148"/>
      <c r="BN55" s="148"/>
      <c r="BO55" s="148"/>
      <c r="BP55" s="148"/>
      <c r="BQ55" s="148"/>
      <c r="BR55" s="148"/>
      <c r="BS55" s="148"/>
      <c r="BT55" s="148"/>
    </row>
    <row r="56" spans="64:72" x14ac:dyDescent="0.2">
      <c r="BL56" s="148"/>
      <c r="BM56" s="148"/>
      <c r="BN56" s="148"/>
      <c r="BO56" s="148"/>
      <c r="BP56" s="148"/>
      <c r="BQ56" s="148"/>
      <c r="BR56" s="148"/>
      <c r="BS56" s="148"/>
      <c r="BT56" s="148"/>
    </row>
    <row r="57" spans="64:72" x14ac:dyDescent="0.2">
      <c r="BL57" s="148"/>
      <c r="BM57" s="148"/>
      <c r="BN57" s="148"/>
      <c r="BO57" s="148"/>
      <c r="BP57" s="148"/>
      <c r="BQ57" s="148"/>
      <c r="BR57" s="148"/>
      <c r="BS57" s="148"/>
      <c r="BT57" s="148"/>
    </row>
    <row r="58" spans="64:72" x14ac:dyDescent="0.2">
      <c r="BL58" s="148"/>
      <c r="BM58" s="148"/>
      <c r="BN58" s="148"/>
      <c r="BO58" s="148"/>
      <c r="BP58" s="148"/>
      <c r="BQ58" s="148"/>
      <c r="BR58" s="148"/>
      <c r="BS58" s="148"/>
      <c r="BT58" s="148"/>
    </row>
    <row r="59" spans="64:72" x14ac:dyDescent="0.2">
      <c r="BL59" s="148"/>
      <c r="BM59" s="148"/>
      <c r="BN59" s="148"/>
      <c r="BO59" s="148"/>
      <c r="BP59" s="148"/>
      <c r="BQ59" s="148"/>
      <c r="BR59" s="148"/>
      <c r="BS59" s="148"/>
      <c r="BT59" s="148"/>
    </row>
    <row r="60" spans="64:72" x14ac:dyDescent="0.2">
      <c r="BL60" s="148"/>
      <c r="BM60" s="148"/>
      <c r="BN60" s="148"/>
      <c r="BO60" s="148"/>
      <c r="BP60" s="148"/>
      <c r="BQ60" s="148"/>
      <c r="BR60" s="148"/>
      <c r="BS60" s="148"/>
      <c r="BT60" s="148"/>
    </row>
    <row r="61" spans="64:72" x14ac:dyDescent="0.2">
      <c r="BL61" s="148"/>
      <c r="BM61" s="148"/>
      <c r="BN61" s="148"/>
      <c r="BO61" s="148"/>
      <c r="BP61" s="148"/>
      <c r="BQ61" s="148"/>
      <c r="BR61" s="148"/>
      <c r="BS61" s="148"/>
      <c r="BT61" s="148"/>
    </row>
    <row r="62" spans="64:72" x14ac:dyDescent="0.2">
      <c r="BL62" s="148"/>
      <c r="BM62" s="148"/>
      <c r="BN62" s="148"/>
      <c r="BO62" s="148"/>
      <c r="BP62" s="148"/>
      <c r="BQ62" s="148"/>
      <c r="BR62" s="148"/>
      <c r="BS62" s="148"/>
      <c r="BT62" s="148"/>
    </row>
    <row r="63" spans="64:72" x14ac:dyDescent="0.2">
      <c r="BL63" s="148"/>
      <c r="BM63" s="148"/>
      <c r="BN63" s="148"/>
      <c r="BO63" s="148"/>
      <c r="BP63" s="148"/>
      <c r="BQ63" s="148"/>
      <c r="BR63" s="148"/>
      <c r="BS63" s="148"/>
      <c r="BT63" s="148"/>
    </row>
    <row r="64" spans="64:72" x14ac:dyDescent="0.2">
      <c r="BL64" s="148"/>
      <c r="BM64" s="148"/>
      <c r="BN64" s="148"/>
      <c r="BO64" s="148"/>
      <c r="BP64" s="148"/>
      <c r="BQ64" s="148"/>
      <c r="BR64" s="148"/>
      <c r="BS64" s="148"/>
      <c r="BT64" s="148"/>
    </row>
    <row r="65" spans="64:72" x14ac:dyDescent="0.2">
      <c r="BL65" s="148"/>
      <c r="BM65" s="148"/>
      <c r="BN65" s="148"/>
      <c r="BO65" s="148"/>
      <c r="BP65" s="148"/>
      <c r="BQ65" s="148"/>
      <c r="BR65" s="148"/>
      <c r="BS65" s="148"/>
      <c r="BT65" s="148"/>
    </row>
    <row r="66" spans="64:72" x14ac:dyDescent="0.2">
      <c r="BL66" s="148"/>
      <c r="BM66" s="148"/>
      <c r="BN66" s="148"/>
      <c r="BO66" s="148"/>
      <c r="BP66" s="148"/>
      <c r="BQ66" s="148"/>
      <c r="BR66" s="148"/>
      <c r="BS66" s="148"/>
      <c r="BT66" s="148"/>
    </row>
    <row r="67" spans="64:72" x14ac:dyDescent="0.2">
      <c r="BL67" s="148"/>
      <c r="BM67" s="148"/>
      <c r="BN67" s="148"/>
      <c r="BO67" s="148"/>
      <c r="BP67" s="148"/>
      <c r="BQ67" s="148"/>
      <c r="BR67" s="148"/>
      <c r="BS67" s="148"/>
      <c r="BT67" s="148"/>
    </row>
    <row r="68" spans="64:72" x14ac:dyDescent="0.2">
      <c r="BL68" s="148"/>
      <c r="BM68" s="148"/>
      <c r="BN68" s="148"/>
      <c r="BO68" s="148"/>
      <c r="BP68" s="148"/>
      <c r="BQ68" s="148"/>
      <c r="BR68" s="148"/>
      <c r="BS68" s="148"/>
      <c r="BT68" s="148"/>
    </row>
    <row r="69" spans="64:72" x14ac:dyDescent="0.2">
      <c r="BL69" s="148"/>
      <c r="BM69" s="148"/>
      <c r="BN69" s="148"/>
      <c r="BO69" s="148"/>
      <c r="BP69" s="148"/>
      <c r="BQ69" s="148"/>
      <c r="BR69" s="148"/>
      <c r="BS69" s="148"/>
      <c r="BT69" s="148"/>
    </row>
    <row r="70" spans="64:72" x14ac:dyDescent="0.2">
      <c r="BL70" s="148"/>
      <c r="BM70" s="148"/>
      <c r="BN70" s="148"/>
      <c r="BO70" s="148"/>
      <c r="BP70" s="148"/>
      <c r="BQ70" s="148"/>
      <c r="BR70" s="148"/>
      <c r="BS70" s="148"/>
      <c r="BT70" s="148"/>
    </row>
    <row r="71" spans="64:72" x14ac:dyDescent="0.2">
      <c r="BL71" s="148"/>
      <c r="BM71" s="148"/>
      <c r="BN71" s="148"/>
      <c r="BO71" s="148"/>
      <c r="BP71" s="148"/>
      <c r="BQ71" s="148"/>
      <c r="BR71" s="148"/>
      <c r="BS71" s="148"/>
      <c r="BT71" s="148"/>
    </row>
    <row r="72" spans="64:72" x14ac:dyDescent="0.2">
      <c r="BL72" s="148"/>
      <c r="BM72" s="148"/>
      <c r="BN72" s="148"/>
      <c r="BO72" s="148"/>
      <c r="BP72" s="148"/>
      <c r="BQ72" s="148"/>
      <c r="BR72" s="148"/>
      <c r="BS72" s="148"/>
      <c r="BT72" s="148"/>
    </row>
    <row r="73" spans="64:72" x14ac:dyDescent="0.2">
      <c r="BL73" s="148"/>
      <c r="BM73" s="148"/>
      <c r="BN73" s="148"/>
      <c r="BO73" s="148"/>
      <c r="BP73" s="148"/>
      <c r="BQ73" s="148"/>
      <c r="BR73" s="148"/>
      <c r="BS73" s="148"/>
      <c r="BT73" s="148"/>
    </row>
    <row r="74" spans="64:72" x14ac:dyDescent="0.2">
      <c r="BL74" s="148"/>
      <c r="BM74" s="148"/>
      <c r="BN74" s="148"/>
      <c r="BO74" s="148"/>
      <c r="BP74" s="148"/>
      <c r="BQ74" s="148"/>
      <c r="BR74" s="148"/>
      <c r="BS74" s="148"/>
      <c r="BT74" s="148"/>
    </row>
    <row r="75" spans="64:72" x14ac:dyDescent="0.2">
      <c r="BL75" s="148"/>
      <c r="BM75" s="148"/>
      <c r="BN75" s="148"/>
      <c r="BO75" s="148"/>
      <c r="BP75" s="148"/>
      <c r="BQ75" s="148"/>
      <c r="BR75" s="148"/>
      <c r="BS75" s="148"/>
      <c r="BT75" s="148"/>
    </row>
    <row r="76" spans="64:72" x14ac:dyDescent="0.2">
      <c r="BL76" s="148"/>
      <c r="BM76" s="148"/>
      <c r="BN76" s="148"/>
      <c r="BO76" s="148"/>
      <c r="BP76" s="148"/>
      <c r="BQ76" s="148"/>
      <c r="BR76" s="148"/>
      <c r="BS76" s="148"/>
      <c r="BT76" s="148"/>
    </row>
    <row r="77" spans="64:72" x14ac:dyDescent="0.2">
      <c r="BL77" s="148"/>
      <c r="BM77" s="148"/>
      <c r="BN77" s="148"/>
      <c r="BO77" s="148"/>
      <c r="BP77" s="148"/>
      <c r="BQ77" s="148"/>
      <c r="BR77" s="148"/>
      <c r="BS77" s="148"/>
      <c r="BT77" s="148"/>
    </row>
    <row r="78" spans="64:72" x14ac:dyDescent="0.2">
      <c r="BL78" s="148"/>
      <c r="BM78" s="148"/>
      <c r="BN78" s="148"/>
      <c r="BO78" s="148"/>
      <c r="BP78" s="148"/>
      <c r="BQ78" s="148"/>
      <c r="BR78" s="148"/>
      <c r="BS78" s="148"/>
      <c r="BT78" s="148"/>
    </row>
    <row r="79" spans="64:72" x14ac:dyDescent="0.2">
      <c r="BL79" s="148"/>
      <c r="BM79" s="148"/>
      <c r="BN79" s="148"/>
      <c r="BO79" s="148"/>
      <c r="BP79" s="148"/>
      <c r="BQ79" s="148"/>
      <c r="BR79" s="148"/>
      <c r="BS79" s="148"/>
      <c r="BT79" s="148"/>
    </row>
    <row r="80" spans="64:72" x14ac:dyDescent="0.2">
      <c r="BL80" s="148"/>
      <c r="BM80" s="148"/>
      <c r="BN80" s="148"/>
      <c r="BO80" s="148"/>
      <c r="BP80" s="148"/>
      <c r="BQ80" s="148"/>
      <c r="BR80" s="148"/>
      <c r="BS80" s="148"/>
      <c r="BT80" s="148"/>
    </row>
    <row r="81" spans="64:72" x14ac:dyDescent="0.2">
      <c r="BL81" s="148"/>
      <c r="BM81" s="148"/>
      <c r="BN81" s="148"/>
      <c r="BO81" s="148"/>
      <c r="BP81" s="148"/>
      <c r="BQ81" s="148"/>
      <c r="BR81" s="148"/>
      <c r="BS81" s="148"/>
      <c r="BT81" s="148"/>
    </row>
    <row r="82" spans="64:72" x14ac:dyDescent="0.2">
      <c r="BL82" s="148"/>
      <c r="BM82" s="148"/>
      <c r="BN82" s="148"/>
      <c r="BO82" s="148"/>
      <c r="BP82" s="148"/>
      <c r="BQ82" s="148"/>
      <c r="BR82" s="148"/>
      <c r="BS82" s="148"/>
      <c r="BT82" s="148"/>
    </row>
    <row r="83" spans="64:72" x14ac:dyDescent="0.2">
      <c r="BL83" s="148"/>
      <c r="BM83" s="148"/>
      <c r="BN83" s="148"/>
      <c r="BO83" s="148"/>
      <c r="BP83" s="148"/>
      <c r="BQ83" s="148"/>
      <c r="BR83" s="148"/>
      <c r="BS83" s="148"/>
      <c r="BT83" s="148"/>
    </row>
    <row r="84" spans="64:72" x14ac:dyDescent="0.2">
      <c r="BL84" s="148"/>
      <c r="BM84" s="148"/>
      <c r="BN84" s="148"/>
      <c r="BO84" s="148"/>
      <c r="BP84" s="148"/>
      <c r="BQ84" s="148"/>
      <c r="BR84" s="148"/>
      <c r="BS84" s="148"/>
      <c r="BT84" s="148"/>
    </row>
    <row r="85" spans="64:72" x14ac:dyDescent="0.2">
      <c r="BL85" s="148"/>
      <c r="BM85" s="148"/>
      <c r="BN85" s="148"/>
      <c r="BO85" s="148"/>
      <c r="BP85" s="148"/>
      <c r="BQ85" s="148"/>
      <c r="BR85" s="148"/>
      <c r="BS85" s="148"/>
      <c r="BT85" s="148"/>
    </row>
    <row r="86" spans="64:72" x14ac:dyDescent="0.2">
      <c r="BL86" s="148"/>
      <c r="BM86" s="148"/>
      <c r="BN86" s="148"/>
      <c r="BO86" s="148"/>
      <c r="BP86" s="148"/>
      <c r="BQ86" s="148"/>
      <c r="BR86" s="148"/>
      <c r="BS86" s="148"/>
      <c r="BT86" s="148"/>
    </row>
    <row r="87" spans="64:72" x14ac:dyDescent="0.2">
      <c r="BL87" s="148"/>
      <c r="BM87" s="148"/>
      <c r="BN87" s="148"/>
      <c r="BO87" s="148"/>
      <c r="BP87" s="148"/>
      <c r="BQ87" s="148"/>
      <c r="BR87" s="148"/>
      <c r="BS87" s="148"/>
      <c r="BT87" s="148"/>
    </row>
    <row r="88" spans="64:72" x14ac:dyDescent="0.2">
      <c r="BL88" s="148"/>
      <c r="BM88" s="148"/>
      <c r="BN88" s="148"/>
      <c r="BO88" s="148"/>
      <c r="BP88" s="148"/>
      <c r="BQ88" s="148"/>
      <c r="BR88" s="148"/>
      <c r="BS88" s="148"/>
      <c r="BT88" s="148"/>
    </row>
    <row r="89" spans="64:72" x14ac:dyDescent="0.2">
      <c r="BL89" s="148"/>
      <c r="BM89" s="148"/>
      <c r="BN89" s="148"/>
      <c r="BO89" s="148"/>
      <c r="BP89" s="148"/>
      <c r="BQ89" s="148"/>
      <c r="BR89" s="148"/>
      <c r="BS89" s="148"/>
      <c r="BT89" s="148"/>
    </row>
    <row r="90" spans="64:72" x14ac:dyDescent="0.2">
      <c r="BL90" s="148"/>
      <c r="BM90" s="148"/>
      <c r="BN90" s="148"/>
      <c r="BO90" s="148"/>
      <c r="BP90" s="148"/>
      <c r="BQ90" s="148"/>
      <c r="BR90" s="148"/>
      <c r="BS90" s="148"/>
      <c r="BT90" s="148"/>
    </row>
    <row r="91" spans="64:72" x14ac:dyDescent="0.2">
      <c r="BL91" s="148"/>
      <c r="BM91" s="148"/>
      <c r="BN91" s="148"/>
      <c r="BO91" s="148"/>
      <c r="BP91" s="148"/>
      <c r="BQ91" s="148"/>
      <c r="BR91" s="148"/>
      <c r="BS91" s="148"/>
      <c r="BT91" s="148"/>
    </row>
    <row r="92" spans="64:72" x14ac:dyDescent="0.2">
      <c r="BL92" s="148"/>
      <c r="BM92" s="148"/>
      <c r="BN92" s="148"/>
      <c r="BO92" s="148"/>
      <c r="BP92" s="148"/>
      <c r="BQ92" s="148"/>
      <c r="BR92" s="148"/>
      <c r="BS92" s="148"/>
      <c r="BT92" s="148"/>
    </row>
    <row r="93" spans="64:72" x14ac:dyDescent="0.2">
      <c r="BL93" s="148"/>
      <c r="BM93" s="148"/>
      <c r="BN93" s="148"/>
      <c r="BO93" s="148"/>
      <c r="BP93" s="148"/>
      <c r="BQ93" s="148"/>
      <c r="BR93" s="148"/>
      <c r="BS93" s="148"/>
      <c r="BT93" s="148"/>
    </row>
    <row r="94" spans="64:72" x14ac:dyDescent="0.2">
      <c r="BL94" s="148"/>
      <c r="BM94" s="148"/>
      <c r="BN94" s="148"/>
      <c r="BO94" s="148"/>
      <c r="BP94" s="148"/>
      <c r="BQ94" s="148"/>
      <c r="BR94" s="148"/>
      <c r="BS94" s="148"/>
      <c r="BT94" s="148"/>
    </row>
    <row r="95" spans="64:72" x14ac:dyDescent="0.2">
      <c r="BL95" s="148"/>
      <c r="BM95" s="148"/>
      <c r="BN95" s="148"/>
      <c r="BO95" s="148"/>
      <c r="BP95" s="148"/>
      <c r="BQ95" s="148"/>
      <c r="BR95" s="148"/>
      <c r="BS95" s="148"/>
      <c r="BT95" s="148"/>
    </row>
    <row r="96" spans="64:72" x14ac:dyDescent="0.2">
      <c r="BL96" s="148"/>
      <c r="BM96" s="148"/>
      <c r="BN96" s="148"/>
      <c r="BO96" s="148"/>
      <c r="BP96" s="148"/>
      <c r="BQ96" s="148"/>
      <c r="BR96" s="148"/>
      <c r="BS96" s="148"/>
      <c r="BT96" s="148"/>
    </row>
    <row r="97" spans="64:72" x14ac:dyDescent="0.2">
      <c r="BL97" s="148"/>
      <c r="BM97" s="148"/>
      <c r="BN97" s="148"/>
      <c r="BO97" s="148"/>
      <c r="BP97" s="148"/>
      <c r="BQ97" s="148"/>
      <c r="BR97" s="148"/>
      <c r="BS97" s="148"/>
      <c r="BT97" s="148"/>
    </row>
    <row r="98" spans="64:72" x14ac:dyDescent="0.2">
      <c r="BL98" s="148"/>
      <c r="BM98" s="148"/>
      <c r="BN98" s="148"/>
      <c r="BO98" s="148"/>
      <c r="BP98" s="148"/>
      <c r="BQ98" s="148"/>
      <c r="BR98" s="148"/>
      <c r="BS98" s="148"/>
      <c r="BT98" s="148"/>
    </row>
    <row r="99" spans="64:72" x14ac:dyDescent="0.2">
      <c r="BL99" s="148"/>
      <c r="BM99" s="148"/>
      <c r="BN99" s="148"/>
      <c r="BO99" s="148"/>
      <c r="BP99" s="148"/>
      <c r="BQ99" s="148"/>
      <c r="BR99" s="148"/>
      <c r="BS99" s="148"/>
      <c r="BT99" s="148"/>
    </row>
    <row r="100" spans="64:72" x14ac:dyDescent="0.2">
      <c r="BL100" s="148"/>
      <c r="BM100" s="148"/>
      <c r="BN100" s="148"/>
      <c r="BO100" s="148"/>
      <c r="BP100" s="148"/>
      <c r="BQ100" s="148"/>
      <c r="BR100" s="148"/>
      <c r="BS100" s="148"/>
      <c r="BT100" s="148"/>
    </row>
    <row r="101" spans="64:72" x14ac:dyDescent="0.2">
      <c r="BL101" s="148"/>
      <c r="BM101" s="148"/>
      <c r="BN101" s="148"/>
      <c r="BO101" s="148"/>
      <c r="BP101" s="148"/>
      <c r="BQ101" s="148"/>
      <c r="BR101" s="148"/>
      <c r="BS101" s="148"/>
      <c r="BT101" s="148"/>
    </row>
    <row r="102" spans="64:72" x14ac:dyDescent="0.2">
      <c r="BL102" s="148"/>
      <c r="BM102" s="148"/>
      <c r="BN102" s="148"/>
      <c r="BO102" s="148"/>
      <c r="BP102" s="148"/>
      <c r="BQ102" s="148"/>
      <c r="BR102" s="148"/>
      <c r="BS102" s="148"/>
      <c r="BT102" s="148"/>
    </row>
    <row r="103" spans="64:72" x14ac:dyDescent="0.2">
      <c r="BL103" s="148"/>
      <c r="BM103" s="148"/>
      <c r="BN103" s="148"/>
      <c r="BO103" s="148"/>
      <c r="BP103" s="148"/>
      <c r="BQ103" s="148"/>
      <c r="BR103" s="148"/>
      <c r="BS103" s="148"/>
      <c r="BT103" s="148"/>
    </row>
    <row r="104" spans="64:72" x14ac:dyDescent="0.2">
      <c r="BL104" s="148"/>
      <c r="BM104" s="148"/>
      <c r="BN104" s="148"/>
      <c r="BO104" s="148"/>
      <c r="BP104" s="148"/>
      <c r="BQ104" s="148"/>
      <c r="BR104" s="148"/>
      <c r="BS104" s="148"/>
      <c r="BT104" s="148"/>
    </row>
    <row r="105" spans="64:72" x14ac:dyDescent="0.2">
      <c r="BL105" s="148"/>
      <c r="BM105" s="148"/>
      <c r="BN105" s="148"/>
      <c r="BO105" s="148"/>
      <c r="BP105" s="148"/>
      <c r="BQ105" s="148"/>
      <c r="BR105" s="148"/>
      <c r="BS105" s="148"/>
      <c r="BT105" s="148"/>
    </row>
    <row r="106" spans="64:72" x14ac:dyDescent="0.2">
      <c r="BL106" s="148"/>
      <c r="BM106" s="148"/>
      <c r="BN106" s="148"/>
      <c r="BO106" s="148"/>
      <c r="BP106" s="148"/>
      <c r="BQ106" s="148"/>
      <c r="BR106" s="148"/>
      <c r="BS106" s="148"/>
      <c r="BT106" s="148"/>
    </row>
    <row r="107" spans="64:72" x14ac:dyDescent="0.2">
      <c r="BL107" s="148"/>
      <c r="BM107" s="148"/>
      <c r="BN107" s="148"/>
      <c r="BO107" s="148"/>
      <c r="BP107" s="148"/>
      <c r="BQ107" s="148"/>
      <c r="BR107" s="148"/>
      <c r="BS107" s="148"/>
      <c r="BT107" s="148"/>
    </row>
    <row r="108" spans="64:72" x14ac:dyDescent="0.2">
      <c r="BL108" s="148"/>
      <c r="BM108" s="148"/>
      <c r="BN108" s="148"/>
      <c r="BO108" s="148"/>
      <c r="BP108" s="148"/>
      <c r="BQ108" s="148"/>
      <c r="BR108" s="148"/>
      <c r="BS108" s="148"/>
      <c r="BT108" s="148"/>
    </row>
    <row r="109" spans="64:72" x14ac:dyDescent="0.2">
      <c r="BL109" s="148"/>
      <c r="BM109" s="148"/>
      <c r="BN109" s="148"/>
      <c r="BO109" s="148"/>
      <c r="BP109" s="148"/>
      <c r="BQ109" s="148"/>
      <c r="BR109" s="148"/>
      <c r="BS109" s="148"/>
      <c r="BT109" s="148"/>
    </row>
    <row r="110" spans="64:72" x14ac:dyDescent="0.2">
      <c r="BL110" s="148"/>
      <c r="BM110" s="148"/>
      <c r="BN110" s="148"/>
      <c r="BO110" s="148"/>
      <c r="BP110" s="148"/>
      <c r="BQ110" s="148"/>
      <c r="BR110" s="148"/>
      <c r="BS110" s="148"/>
      <c r="BT110" s="148"/>
    </row>
    <row r="111" spans="64:72" x14ac:dyDescent="0.2">
      <c r="BL111" s="148"/>
      <c r="BM111" s="148"/>
      <c r="BN111" s="148"/>
      <c r="BO111" s="148"/>
      <c r="BP111" s="148"/>
      <c r="BQ111" s="148"/>
      <c r="BR111" s="148"/>
      <c r="BS111" s="148"/>
      <c r="BT111" s="148"/>
    </row>
    <row r="112" spans="64:72" x14ac:dyDescent="0.2">
      <c r="BL112" s="148"/>
      <c r="BM112" s="148"/>
      <c r="BN112" s="148"/>
      <c r="BO112" s="148"/>
      <c r="BP112" s="148"/>
      <c r="BQ112" s="148"/>
      <c r="BR112" s="148"/>
      <c r="BS112" s="148"/>
      <c r="BT112" s="148"/>
    </row>
    <row r="113" spans="64:72" x14ac:dyDescent="0.2">
      <c r="BL113" s="148"/>
      <c r="BM113" s="148"/>
      <c r="BN113" s="148"/>
      <c r="BO113" s="148"/>
      <c r="BP113" s="148"/>
      <c r="BQ113" s="148"/>
      <c r="BR113" s="148"/>
      <c r="BS113" s="148"/>
      <c r="BT113" s="148"/>
    </row>
    <row r="114" spans="64:72" x14ac:dyDescent="0.2">
      <c r="BL114" s="148"/>
      <c r="BM114" s="148"/>
      <c r="BN114" s="148"/>
      <c r="BO114" s="148"/>
      <c r="BP114" s="148"/>
      <c r="BQ114" s="148"/>
      <c r="BR114" s="148"/>
      <c r="BS114" s="148"/>
      <c r="BT114" s="148"/>
    </row>
    <row r="115" spans="64:72" x14ac:dyDescent="0.2">
      <c r="BL115" s="148"/>
      <c r="BM115" s="148"/>
      <c r="BN115" s="148"/>
      <c r="BO115" s="148"/>
      <c r="BP115" s="148"/>
      <c r="BQ115" s="148"/>
      <c r="BR115" s="148"/>
      <c r="BS115" s="148"/>
      <c r="BT115" s="148"/>
    </row>
    <row r="116" spans="64:72" x14ac:dyDescent="0.2">
      <c r="BL116" s="148"/>
      <c r="BM116" s="148"/>
      <c r="BN116" s="148"/>
      <c r="BO116" s="148"/>
      <c r="BP116" s="148"/>
      <c r="BQ116" s="148"/>
      <c r="BR116" s="148"/>
      <c r="BS116" s="148"/>
      <c r="BT116" s="148"/>
    </row>
    <row r="117" spans="64:72" x14ac:dyDescent="0.2">
      <c r="BL117" s="148"/>
      <c r="BM117" s="148"/>
      <c r="BN117" s="148"/>
      <c r="BO117" s="148"/>
      <c r="BP117" s="148"/>
      <c r="BQ117" s="148"/>
      <c r="BR117" s="148"/>
      <c r="BS117" s="148"/>
      <c r="BT117" s="148"/>
    </row>
    <row r="118" spans="64:72" x14ac:dyDescent="0.2">
      <c r="BL118" s="148"/>
      <c r="BM118" s="148"/>
      <c r="BN118" s="148"/>
      <c r="BO118" s="148"/>
      <c r="BP118" s="148"/>
      <c r="BQ118" s="148"/>
      <c r="BR118" s="148"/>
      <c r="BS118" s="148"/>
      <c r="BT118" s="148"/>
    </row>
    <row r="119" spans="64:72" x14ac:dyDescent="0.2">
      <c r="BL119" s="148"/>
      <c r="BM119" s="148"/>
      <c r="BN119" s="148"/>
      <c r="BO119" s="148"/>
      <c r="BP119" s="148"/>
      <c r="BQ119" s="148"/>
      <c r="BR119" s="148"/>
      <c r="BS119" s="148"/>
      <c r="BT119" s="148"/>
    </row>
    <row r="120" spans="64:72" x14ac:dyDescent="0.2">
      <c r="BL120" s="148"/>
      <c r="BM120" s="148"/>
      <c r="BN120" s="148"/>
      <c r="BO120" s="148"/>
      <c r="BP120" s="148"/>
      <c r="BQ120" s="148"/>
      <c r="BR120" s="148"/>
      <c r="BS120" s="148"/>
      <c r="BT120" s="148"/>
    </row>
    <row r="121" spans="64:72" x14ac:dyDescent="0.2">
      <c r="BL121" s="148"/>
      <c r="BM121" s="148"/>
      <c r="BN121" s="148"/>
      <c r="BO121" s="148"/>
      <c r="BP121" s="148"/>
      <c r="BQ121" s="148"/>
      <c r="BR121" s="148"/>
      <c r="BS121" s="148"/>
      <c r="BT121" s="148"/>
    </row>
    <row r="122" spans="64:72" x14ac:dyDescent="0.2">
      <c r="BL122" s="148"/>
      <c r="BM122" s="148"/>
      <c r="BN122" s="148"/>
      <c r="BO122" s="148"/>
      <c r="BP122" s="148"/>
      <c r="BQ122" s="148"/>
      <c r="BR122" s="148"/>
      <c r="BS122" s="148"/>
      <c r="BT122" s="148"/>
    </row>
    <row r="123" spans="64:72" x14ac:dyDescent="0.2">
      <c r="BL123" s="148"/>
      <c r="BM123" s="148"/>
      <c r="BN123" s="148"/>
      <c r="BO123" s="148"/>
      <c r="BP123" s="148"/>
      <c r="BQ123" s="148"/>
      <c r="BR123" s="148"/>
      <c r="BS123" s="148"/>
      <c r="BT123" s="148"/>
    </row>
    <row r="124" spans="64:72" x14ac:dyDescent="0.2">
      <c r="BL124" s="148"/>
      <c r="BM124" s="148"/>
      <c r="BN124" s="148"/>
      <c r="BO124" s="148"/>
      <c r="BP124" s="148"/>
      <c r="BQ124" s="148"/>
      <c r="BR124" s="148"/>
      <c r="BS124" s="148"/>
      <c r="BT124" s="148"/>
    </row>
    <row r="125" spans="64:72" x14ac:dyDescent="0.2">
      <c r="BL125" s="148"/>
      <c r="BM125" s="148"/>
      <c r="BN125" s="148"/>
      <c r="BO125" s="148"/>
      <c r="BP125" s="148"/>
      <c r="BQ125" s="148"/>
      <c r="BR125" s="148"/>
      <c r="BS125" s="148"/>
      <c r="BT125" s="148"/>
    </row>
    <row r="126" spans="64:72" x14ac:dyDescent="0.2">
      <c r="BL126" s="148"/>
      <c r="BM126" s="148"/>
      <c r="BN126" s="148"/>
      <c r="BO126" s="148"/>
      <c r="BP126" s="148"/>
      <c r="BQ126" s="148"/>
      <c r="BR126" s="148"/>
      <c r="BS126" s="148"/>
      <c r="BT126" s="148"/>
    </row>
    <row r="127" spans="64:72" x14ac:dyDescent="0.2">
      <c r="BL127" s="148"/>
      <c r="BM127" s="148"/>
      <c r="BN127" s="148"/>
      <c r="BO127" s="148"/>
      <c r="BP127" s="148"/>
      <c r="BQ127" s="148"/>
      <c r="BR127" s="148"/>
      <c r="BS127" s="148"/>
      <c r="BT127" s="148"/>
    </row>
    <row r="128" spans="64:72" x14ac:dyDescent="0.2">
      <c r="BL128" s="148"/>
      <c r="BM128" s="148"/>
      <c r="BN128" s="148"/>
      <c r="BO128" s="148"/>
      <c r="BP128" s="148"/>
      <c r="BQ128" s="148"/>
      <c r="BR128" s="148"/>
      <c r="BS128" s="148"/>
      <c r="BT128" s="148"/>
    </row>
    <row r="129" spans="64:72" x14ac:dyDescent="0.2">
      <c r="BL129" s="148"/>
      <c r="BM129" s="148"/>
      <c r="BN129" s="148"/>
      <c r="BO129" s="148"/>
      <c r="BP129" s="148"/>
      <c r="BQ129" s="148"/>
      <c r="BR129" s="148"/>
      <c r="BS129" s="148"/>
      <c r="BT129" s="148"/>
    </row>
    <row r="130" spans="64:72" x14ac:dyDescent="0.2">
      <c r="BL130" s="148"/>
      <c r="BM130" s="148"/>
      <c r="BN130" s="148"/>
      <c r="BO130" s="148"/>
      <c r="BP130" s="148"/>
      <c r="BQ130" s="148"/>
      <c r="BR130" s="148"/>
      <c r="BS130" s="148"/>
      <c r="BT130" s="148"/>
    </row>
    <row r="131" spans="64:72" x14ac:dyDescent="0.2">
      <c r="BL131" s="148"/>
      <c r="BM131" s="148"/>
      <c r="BN131" s="148"/>
      <c r="BO131" s="148"/>
      <c r="BP131" s="148"/>
      <c r="BQ131" s="148"/>
      <c r="BR131" s="148"/>
      <c r="BS131" s="148"/>
      <c r="BT131" s="148"/>
    </row>
    <row r="132" spans="64:72" x14ac:dyDescent="0.2">
      <c r="BL132" s="148"/>
      <c r="BM132" s="148"/>
      <c r="BN132" s="148"/>
      <c r="BO132" s="148"/>
      <c r="BP132" s="148"/>
      <c r="BQ132" s="148"/>
      <c r="BR132" s="148"/>
      <c r="BS132" s="148"/>
      <c r="BT132" s="148"/>
    </row>
    <row r="133" spans="64:72" x14ac:dyDescent="0.2">
      <c r="BL133" s="148"/>
      <c r="BM133" s="148"/>
      <c r="BN133" s="148"/>
      <c r="BO133" s="148"/>
      <c r="BP133" s="148"/>
      <c r="BQ133" s="148"/>
      <c r="BR133" s="148"/>
      <c r="BS133" s="148"/>
      <c r="BT133" s="148"/>
    </row>
    <row r="134" spans="64:72" x14ac:dyDescent="0.2">
      <c r="BL134" s="148"/>
      <c r="BM134" s="148"/>
      <c r="BN134" s="148"/>
      <c r="BO134" s="148"/>
      <c r="BP134" s="148"/>
      <c r="BQ134" s="148"/>
      <c r="BR134" s="148"/>
      <c r="BS134" s="148"/>
      <c r="BT134" s="148"/>
    </row>
    <row r="135" spans="64:72" x14ac:dyDescent="0.2">
      <c r="BL135" s="148"/>
      <c r="BM135" s="148"/>
      <c r="BN135" s="148"/>
      <c r="BO135" s="148"/>
      <c r="BP135" s="148"/>
      <c r="BQ135" s="148"/>
      <c r="BR135" s="148"/>
      <c r="BS135" s="148"/>
      <c r="BT135" s="148"/>
    </row>
    <row r="136" spans="64:72" x14ac:dyDescent="0.2">
      <c r="BL136" s="148"/>
      <c r="BM136" s="148"/>
      <c r="BN136" s="148"/>
      <c r="BO136" s="148"/>
      <c r="BP136" s="148"/>
      <c r="BQ136" s="148"/>
      <c r="BR136" s="148"/>
      <c r="BS136" s="148"/>
      <c r="BT136" s="148"/>
    </row>
    <row r="137" spans="64:72" x14ac:dyDescent="0.2">
      <c r="BL137" s="148"/>
      <c r="BM137" s="148"/>
      <c r="BN137" s="148"/>
      <c r="BO137" s="148"/>
      <c r="BP137" s="148"/>
      <c r="BQ137" s="148"/>
      <c r="BR137" s="148"/>
      <c r="BS137" s="148"/>
      <c r="BT137" s="148"/>
    </row>
    <row r="138" spans="64:72" x14ac:dyDescent="0.2">
      <c r="BL138" s="148"/>
      <c r="BM138" s="148"/>
      <c r="BN138" s="148"/>
      <c r="BO138" s="148"/>
      <c r="BP138" s="148"/>
      <c r="BQ138" s="148"/>
      <c r="BR138" s="148"/>
      <c r="BS138" s="148"/>
      <c r="BT138" s="148"/>
    </row>
    <row r="139" spans="64:72" x14ac:dyDescent="0.2">
      <c r="BL139" s="148"/>
      <c r="BM139" s="148"/>
      <c r="BN139" s="148"/>
      <c r="BO139" s="148"/>
      <c r="BP139" s="148"/>
      <c r="BQ139" s="148"/>
      <c r="BR139" s="148"/>
      <c r="BS139" s="148"/>
      <c r="BT139" s="148"/>
    </row>
    <row r="140" spans="64:72" x14ac:dyDescent="0.2">
      <c r="BL140" s="148"/>
      <c r="BM140" s="148"/>
      <c r="BN140" s="148"/>
      <c r="BO140" s="148"/>
      <c r="BP140" s="148"/>
      <c r="BQ140" s="148"/>
      <c r="BR140" s="148"/>
      <c r="BS140" s="148"/>
      <c r="BT140" s="148"/>
    </row>
    <row r="141" spans="64:72" x14ac:dyDescent="0.2">
      <c r="BL141" s="148"/>
      <c r="BM141" s="148"/>
      <c r="BN141" s="148"/>
      <c r="BO141" s="148"/>
      <c r="BP141" s="148"/>
      <c r="BQ141" s="148"/>
      <c r="BR141" s="148"/>
      <c r="BS141" s="148"/>
      <c r="BT141" s="148"/>
    </row>
    <row r="142" spans="64:72" x14ac:dyDescent="0.2">
      <c r="BL142" s="148"/>
      <c r="BM142" s="148"/>
      <c r="BN142" s="148"/>
      <c r="BO142" s="148"/>
      <c r="BP142" s="148"/>
      <c r="BQ142" s="148"/>
      <c r="BR142" s="148"/>
      <c r="BS142" s="148"/>
      <c r="BT142" s="148"/>
    </row>
    <row r="143" spans="64:72" x14ac:dyDescent="0.2">
      <c r="BL143" s="148"/>
      <c r="BM143" s="148"/>
      <c r="BN143" s="148"/>
      <c r="BO143" s="148"/>
      <c r="BP143" s="148"/>
      <c r="BQ143" s="148"/>
      <c r="BR143" s="148"/>
      <c r="BS143" s="148"/>
      <c r="BT143" s="148"/>
    </row>
    <row r="144" spans="64:72" x14ac:dyDescent="0.2">
      <c r="BL144" s="148"/>
      <c r="BM144" s="148"/>
      <c r="BN144" s="148"/>
      <c r="BO144" s="148"/>
      <c r="BP144" s="148"/>
      <c r="BQ144" s="148"/>
      <c r="BR144" s="148"/>
      <c r="BS144" s="148"/>
      <c r="BT144" s="148"/>
    </row>
    <row r="145" spans="64:72" x14ac:dyDescent="0.2">
      <c r="BL145" s="148"/>
      <c r="BM145" s="148"/>
      <c r="BN145" s="148"/>
      <c r="BO145" s="148"/>
      <c r="BP145" s="148"/>
      <c r="BQ145" s="148"/>
      <c r="BR145" s="148"/>
      <c r="BS145" s="148"/>
      <c r="BT145" s="148"/>
    </row>
    <row r="146" spans="64:72" x14ac:dyDescent="0.2">
      <c r="BL146" s="148"/>
      <c r="BM146" s="148"/>
      <c r="BN146" s="148"/>
      <c r="BO146" s="148"/>
      <c r="BP146" s="148"/>
      <c r="BQ146" s="148"/>
      <c r="BR146" s="148"/>
      <c r="BS146" s="148"/>
      <c r="BT146" s="148"/>
    </row>
    <row r="147" spans="64:72" x14ac:dyDescent="0.2">
      <c r="BL147" s="148"/>
      <c r="BM147" s="148"/>
      <c r="BN147" s="148"/>
      <c r="BO147" s="148"/>
      <c r="BP147" s="148"/>
      <c r="BQ147" s="148"/>
      <c r="BR147" s="148"/>
      <c r="BS147" s="148"/>
      <c r="BT147" s="148"/>
    </row>
    <row r="148" spans="64:72" x14ac:dyDescent="0.2">
      <c r="BL148" s="148"/>
      <c r="BM148" s="148"/>
      <c r="BN148" s="148"/>
      <c r="BO148" s="148"/>
      <c r="BP148" s="148"/>
      <c r="BQ148" s="148"/>
      <c r="BR148" s="148"/>
      <c r="BS148" s="148"/>
      <c r="BT148" s="148"/>
    </row>
    <row r="149" spans="64:72" x14ac:dyDescent="0.2">
      <c r="BL149" s="148"/>
      <c r="BM149" s="148"/>
      <c r="BN149" s="148"/>
      <c r="BO149" s="148"/>
      <c r="BP149" s="148"/>
      <c r="BQ149" s="148"/>
      <c r="BR149" s="148"/>
      <c r="BS149" s="148"/>
      <c r="BT149" s="148"/>
    </row>
    <row r="150" spans="64:72" x14ac:dyDescent="0.2">
      <c r="BL150" s="148"/>
      <c r="BM150" s="148"/>
      <c r="BN150" s="148"/>
      <c r="BO150" s="148"/>
      <c r="BP150" s="148"/>
      <c r="BQ150" s="148"/>
      <c r="BR150" s="148"/>
      <c r="BS150" s="148"/>
      <c r="BT150" s="148"/>
    </row>
    <row r="151" spans="64:72" x14ac:dyDescent="0.2">
      <c r="BL151" s="148"/>
      <c r="BM151" s="148"/>
      <c r="BN151" s="148"/>
      <c r="BO151" s="148"/>
      <c r="BP151" s="148"/>
      <c r="BQ151" s="148"/>
      <c r="BR151" s="148"/>
      <c r="BS151" s="148"/>
      <c r="BT151" s="148"/>
    </row>
    <row r="152" spans="64:72" x14ac:dyDescent="0.2">
      <c r="BL152" s="148"/>
      <c r="BM152" s="148"/>
      <c r="BN152" s="148"/>
      <c r="BO152" s="148"/>
      <c r="BP152" s="148"/>
      <c r="BQ152" s="148"/>
      <c r="BR152" s="148"/>
      <c r="BS152" s="148"/>
      <c r="BT152" s="148"/>
    </row>
    <row r="153" spans="64:72" x14ac:dyDescent="0.2">
      <c r="BL153" s="148"/>
      <c r="BM153" s="148"/>
      <c r="BN153" s="148"/>
      <c r="BO153" s="148"/>
      <c r="BP153" s="148"/>
      <c r="BQ153" s="148"/>
      <c r="BR153" s="148"/>
      <c r="BS153" s="148"/>
      <c r="BT153" s="148"/>
    </row>
    <row r="154" spans="64:72" x14ac:dyDescent="0.2">
      <c r="BL154" s="148"/>
      <c r="BM154" s="148"/>
      <c r="BN154" s="148"/>
      <c r="BO154" s="148"/>
      <c r="BP154" s="148"/>
      <c r="BQ154" s="148"/>
      <c r="BR154" s="148"/>
      <c r="BS154" s="148"/>
      <c r="BT154" s="148"/>
    </row>
    <row r="155" spans="64:72" x14ac:dyDescent="0.2">
      <c r="BL155" s="148"/>
      <c r="BM155" s="148"/>
      <c r="BN155" s="148"/>
      <c r="BO155" s="148"/>
      <c r="BP155" s="148"/>
      <c r="BQ155" s="148"/>
      <c r="BR155" s="148"/>
      <c r="BS155" s="148"/>
      <c r="BT155" s="148"/>
    </row>
    <row r="156" spans="64:72" x14ac:dyDescent="0.2">
      <c r="BL156" s="148"/>
      <c r="BM156" s="148"/>
      <c r="BN156" s="148"/>
      <c r="BO156" s="148"/>
      <c r="BP156" s="148"/>
      <c r="BQ156" s="148"/>
      <c r="BR156" s="148"/>
      <c r="BS156" s="148"/>
      <c r="BT156" s="148"/>
    </row>
    <row r="157" spans="64:72" x14ac:dyDescent="0.2">
      <c r="BL157" s="148"/>
      <c r="BM157" s="148"/>
      <c r="BN157" s="148"/>
      <c r="BO157" s="148"/>
      <c r="BP157" s="148"/>
      <c r="BQ157" s="148"/>
      <c r="BR157" s="148"/>
      <c r="BS157" s="148"/>
      <c r="BT157" s="148"/>
    </row>
    <row r="158" spans="64:72" x14ac:dyDescent="0.2">
      <c r="BL158" s="148"/>
      <c r="BM158" s="148"/>
      <c r="BN158" s="148"/>
      <c r="BO158" s="148"/>
      <c r="BP158" s="148"/>
      <c r="BQ158" s="148"/>
      <c r="BR158" s="148"/>
      <c r="BS158" s="148"/>
      <c r="BT158" s="148"/>
    </row>
    <row r="159" spans="64:72" x14ac:dyDescent="0.2">
      <c r="BL159" s="148"/>
      <c r="BM159" s="148"/>
      <c r="BN159" s="148"/>
      <c r="BO159" s="148"/>
      <c r="BP159" s="148"/>
      <c r="BQ159" s="148"/>
      <c r="BR159" s="148"/>
      <c r="BS159" s="148"/>
      <c r="BT159" s="148"/>
    </row>
    <row r="160" spans="64:72" x14ac:dyDescent="0.2">
      <c r="BL160" s="148"/>
      <c r="BM160" s="148"/>
      <c r="BN160" s="148"/>
      <c r="BO160" s="148"/>
      <c r="BP160" s="148"/>
      <c r="BQ160" s="148"/>
      <c r="BR160" s="148"/>
      <c r="BS160" s="148"/>
      <c r="BT160" s="148"/>
    </row>
    <row r="161" spans="64:72" x14ac:dyDescent="0.2">
      <c r="BL161" s="148"/>
      <c r="BM161" s="148"/>
      <c r="BN161" s="148"/>
      <c r="BO161" s="148"/>
      <c r="BP161" s="148"/>
      <c r="BQ161" s="148"/>
      <c r="BR161" s="148"/>
      <c r="BS161" s="148"/>
      <c r="BT161" s="148"/>
    </row>
    <row r="162" spans="64:72" x14ac:dyDescent="0.2">
      <c r="BL162" s="148"/>
      <c r="BM162" s="148"/>
      <c r="BN162" s="148"/>
      <c r="BO162" s="148"/>
      <c r="BP162" s="148"/>
      <c r="BQ162" s="148"/>
      <c r="BR162" s="148"/>
      <c r="BS162" s="148"/>
      <c r="BT162" s="148"/>
    </row>
    <row r="163" spans="64:72" x14ac:dyDescent="0.2">
      <c r="BL163" s="148"/>
      <c r="BM163" s="148"/>
      <c r="BN163" s="148"/>
      <c r="BO163" s="148"/>
      <c r="BP163" s="148"/>
      <c r="BQ163" s="148"/>
      <c r="BR163" s="148"/>
      <c r="BS163" s="148"/>
      <c r="BT163" s="148"/>
    </row>
    <row r="164" spans="64:72" x14ac:dyDescent="0.2">
      <c r="BL164" s="148"/>
      <c r="BM164" s="148"/>
      <c r="BN164" s="148"/>
      <c r="BO164" s="148"/>
      <c r="BP164" s="148"/>
      <c r="BQ164" s="148"/>
      <c r="BR164" s="148"/>
      <c r="BS164" s="148"/>
      <c r="BT164" s="148"/>
    </row>
    <row r="165" spans="64:72" x14ac:dyDescent="0.2">
      <c r="BL165" s="148"/>
      <c r="BM165" s="148"/>
      <c r="BN165" s="148"/>
      <c r="BO165" s="148"/>
      <c r="BP165" s="148"/>
      <c r="BQ165" s="148"/>
      <c r="BR165" s="148"/>
      <c r="BS165" s="148"/>
      <c r="BT165" s="148"/>
    </row>
    <row r="166" spans="64:72" x14ac:dyDescent="0.2">
      <c r="BL166" s="148"/>
      <c r="BM166" s="148"/>
      <c r="BN166" s="148"/>
      <c r="BO166" s="148"/>
      <c r="BP166" s="148"/>
      <c r="BQ166" s="148"/>
      <c r="BR166" s="148"/>
      <c r="BS166" s="148"/>
      <c r="BT166" s="148"/>
    </row>
    <row r="167" spans="64:72" x14ac:dyDescent="0.2">
      <c r="BL167" s="148"/>
      <c r="BM167" s="148"/>
      <c r="BN167" s="148"/>
      <c r="BO167" s="148"/>
      <c r="BP167" s="148"/>
      <c r="BQ167" s="148"/>
      <c r="BR167" s="148"/>
      <c r="BS167" s="148"/>
      <c r="BT167" s="148"/>
    </row>
    <row r="168" spans="64:72" x14ac:dyDescent="0.2">
      <c r="BL168" s="148"/>
      <c r="BM168" s="148"/>
      <c r="BN168" s="148"/>
      <c r="BO168" s="148"/>
      <c r="BP168" s="148"/>
      <c r="BQ168" s="148"/>
      <c r="BR168" s="148"/>
      <c r="BS168" s="148"/>
      <c r="BT168" s="148"/>
    </row>
    <row r="169" spans="64:72" x14ac:dyDescent="0.2">
      <c r="BL169" s="148"/>
      <c r="BM169" s="148"/>
      <c r="BN169" s="148"/>
      <c r="BO169" s="148"/>
      <c r="BP169" s="148"/>
      <c r="BQ169" s="148"/>
      <c r="BR169" s="148"/>
      <c r="BS169" s="148"/>
      <c r="BT169" s="148"/>
    </row>
    <row r="170" spans="64:72" x14ac:dyDescent="0.2">
      <c r="BL170" s="148"/>
      <c r="BM170" s="148"/>
      <c r="BN170" s="148"/>
      <c r="BO170" s="148"/>
      <c r="BP170" s="148"/>
      <c r="BQ170" s="148"/>
      <c r="BR170" s="148"/>
      <c r="BS170" s="148"/>
      <c r="BT170" s="148"/>
    </row>
    <row r="171" spans="64:72" x14ac:dyDescent="0.2">
      <c r="BL171" s="148"/>
      <c r="BM171" s="148"/>
      <c r="BN171" s="148"/>
      <c r="BO171" s="148"/>
      <c r="BP171" s="148"/>
      <c r="BQ171" s="148"/>
      <c r="BR171" s="148"/>
      <c r="BS171" s="148"/>
      <c r="BT171" s="148"/>
    </row>
    <row r="172" spans="64:72" x14ac:dyDescent="0.2">
      <c r="BL172" s="148"/>
      <c r="BM172" s="148"/>
      <c r="BN172" s="148"/>
      <c r="BO172" s="148"/>
      <c r="BP172" s="148"/>
      <c r="BQ172" s="148"/>
      <c r="BR172" s="148"/>
      <c r="BS172" s="148"/>
      <c r="BT172" s="148"/>
    </row>
    <row r="173" spans="64:72" x14ac:dyDescent="0.2">
      <c r="BL173" s="148"/>
      <c r="BM173" s="148"/>
      <c r="BN173" s="148"/>
      <c r="BO173" s="148"/>
      <c r="BP173" s="148"/>
      <c r="BQ173" s="148"/>
      <c r="BR173" s="148"/>
      <c r="BS173" s="148"/>
      <c r="BT173" s="148"/>
    </row>
    <row r="174" spans="64:72" x14ac:dyDescent="0.2">
      <c r="BL174" s="148"/>
      <c r="BM174" s="148"/>
      <c r="BN174" s="148"/>
      <c r="BO174" s="148"/>
      <c r="BP174" s="148"/>
      <c r="BQ174" s="148"/>
      <c r="BR174" s="148"/>
      <c r="BS174" s="148"/>
      <c r="BT174" s="148"/>
    </row>
    <row r="175" spans="64:72" x14ac:dyDescent="0.2">
      <c r="BL175" s="148"/>
      <c r="BM175" s="148"/>
      <c r="BN175" s="148"/>
      <c r="BO175" s="148"/>
      <c r="BP175" s="148"/>
      <c r="BQ175" s="148"/>
      <c r="BR175" s="148"/>
      <c r="BS175" s="148"/>
      <c r="BT175" s="148"/>
    </row>
    <row r="176" spans="64:72" x14ac:dyDescent="0.2">
      <c r="BL176" s="148"/>
      <c r="BM176" s="148"/>
      <c r="BN176" s="148"/>
      <c r="BO176" s="148"/>
      <c r="BP176" s="148"/>
      <c r="BQ176" s="148"/>
      <c r="BR176" s="148"/>
      <c r="BS176" s="148"/>
      <c r="BT176" s="148"/>
    </row>
    <row r="177" spans="64:72" x14ac:dyDescent="0.2">
      <c r="BL177" s="148"/>
      <c r="BM177" s="148"/>
      <c r="BN177" s="148"/>
      <c r="BO177" s="148"/>
      <c r="BP177" s="148"/>
      <c r="BQ177" s="148"/>
      <c r="BR177" s="148"/>
      <c r="BS177" s="148"/>
      <c r="BT177" s="148"/>
    </row>
    <row r="178" spans="64:72" x14ac:dyDescent="0.2">
      <c r="BL178" s="148"/>
      <c r="BM178" s="148"/>
      <c r="BN178" s="148"/>
      <c r="BO178" s="148"/>
      <c r="BP178" s="148"/>
      <c r="BQ178" s="148"/>
      <c r="BR178" s="148"/>
      <c r="BS178" s="148"/>
      <c r="BT178" s="148"/>
    </row>
    <row r="179" spans="64:72" x14ac:dyDescent="0.2">
      <c r="BL179" s="148"/>
      <c r="BM179" s="148"/>
      <c r="BN179" s="148"/>
      <c r="BO179" s="148"/>
      <c r="BP179" s="148"/>
      <c r="BQ179" s="148"/>
      <c r="BR179" s="148"/>
      <c r="BS179" s="148"/>
      <c r="BT179" s="148"/>
    </row>
    <row r="180" spans="64:72" x14ac:dyDescent="0.2">
      <c r="BL180" s="148"/>
      <c r="BM180" s="148"/>
      <c r="BN180" s="148"/>
      <c r="BO180" s="148"/>
      <c r="BP180" s="148"/>
      <c r="BQ180" s="148"/>
      <c r="BR180" s="148"/>
      <c r="BS180" s="148"/>
      <c r="BT180" s="148"/>
    </row>
    <row r="181" spans="64:72" x14ac:dyDescent="0.2">
      <c r="BL181" s="148"/>
      <c r="BM181" s="148"/>
      <c r="BN181" s="148"/>
      <c r="BO181" s="148"/>
      <c r="BP181" s="148"/>
      <c r="BQ181" s="148"/>
      <c r="BR181" s="148"/>
      <c r="BS181" s="148"/>
      <c r="BT181" s="148"/>
    </row>
    <row r="182" spans="64:72" x14ac:dyDescent="0.2">
      <c r="BL182" s="148"/>
      <c r="BM182" s="148"/>
      <c r="BN182" s="148"/>
      <c r="BO182" s="148"/>
      <c r="BP182" s="148"/>
      <c r="BQ182" s="148"/>
      <c r="BR182" s="148"/>
      <c r="BS182" s="148"/>
      <c r="BT182" s="148"/>
    </row>
    <row r="183" spans="64:72" x14ac:dyDescent="0.2">
      <c r="BL183" s="148"/>
      <c r="BM183" s="148"/>
      <c r="BN183" s="148"/>
      <c r="BO183" s="148"/>
      <c r="BP183" s="148"/>
      <c r="BQ183" s="148"/>
      <c r="BR183" s="148"/>
      <c r="BS183" s="148"/>
      <c r="BT183" s="148"/>
    </row>
    <row r="184" spans="64:72" x14ac:dyDescent="0.2">
      <c r="BL184" s="148"/>
      <c r="BM184" s="148"/>
      <c r="BN184" s="148"/>
      <c r="BO184" s="148"/>
      <c r="BP184" s="148"/>
      <c r="BQ184" s="148"/>
      <c r="BR184" s="148"/>
      <c r="BS184" s="148"/>
      <c r="BT184" s="148"/>
    </row>
    <row r="185" spans="64:72" x14ac:dyDescent="0.2">
      <c r="BL185" s="148"/>
      <c r="BM185" s="148"/>
      <c r="BN185" s="148"/>
      <c r="BO185" s="148"/>
      <c r="BP185" s="148"/>
      <c r="BQ185" s="148"/>
      <c r="BR185" s="148"/>
      <c r="BS185" s="148"/>
      <c r="BT185" s="148"/>
    </row>
    <row r="186" spans="64:72" x14ac:dyDescent="0.2">
      <c r="BL186" s="148"/>
      <c r="BM186" s="148"/>
      <c r="BN186" s="148"/>
      <c r="BO186" s="148"/>
      <c r="BP186" s="148"/>
      <c r="BQ186" s="148"/>
      <c r="BR186" s="148"/>
      <c r="BS186" s="148"/>
      <c r="BT186" s="148"/>
    </row>
    <row r="187" spans="64:72" x14ac:dyDescent="0.2">
      <c r="BL187" s="148"/>
      <c r="BM187" s="148"/>
      <c r="BN187" s="148"/>
      <c r="BO187" s="148"/>
      <c r="BP187" s="148"/>
      <c r="BQ187" s="148"/>
      <c r="BR187" s="148"/>
      <c r="BS187" s="148"/>
      <c r="BT187" s="148"/>
    </row>
    <row r="188" spans="64:72" x14ac:dyDescent="0.2">
      <c r="BL188" s="148"/>
      <c r="BM188" s="148"/>
      <c r="BN188" s="148"/>
      <c r="BO188" s="148"/>
      <c r="BP188" s="148"/>
      <c r="BQ188" s="148"/>
      <c r="BR188" s="148"/>
      <c r="BS188" s="148"/>
      <c r="BT188" s="148"/>
    </row>
    <row r="189" spans="64:72" x14ac:dyDescent="0.2">
      <c r="BL189" s="148"/>
      <c r="BM189" s="148"/>
      <c r="BN189" s="148"/>
      <c r="BO189" s="148"/>
      <c r="BP189" s="148"/>
      <c r="BQ189" s="148"/>
      <c r="BR189" s="148"/>
      <c r="BS189" s="148"/>
      <c r="BT189" s="148"/>
    </row>
    <row r="190" spans="64:72" x14ac:dyDescent="0.2">
      <c r="BL190" s="148"/>
      <c r="BM190" s="148"/>
      <c r="BN190" s="148"/>
      <c r="BO190" s="148"/>
      <c r="BP190" s="148"/>
      <c r="BQ190" s="148"/>
      <c r="BR190" s="148"/>
      <c r="BS190" s="148"/>
      <c r="BT190" s="148"/>
    </row>
    <row r="191" spans="64:72" x14ac:dyDescent="0.2">
      <c r="BL191" s="148"/>
      <c r="BM191" s="148"/>
      <c r="BN191" s="148"/>
      <c r="BO191" s="148"/>
      <c r="BP191" s="148"/>
      <c r="BQ191" s="148"/>
      <c r="BR191" s="148"/>
      <c r="BS191" s="148"/>
      <c r="BT191" s="148"/>
    </row>
    <row r="192" spans="64:72" x14ac:dyDescent="0.2">
      <c r="BL192" s="148"/>
      <c r="BM192" s="148"/>
      <c r="BN192" s="148"/>
      <c r="BO192" s="148"/>
      <c r="BP192" s="148"/>
      <c r="BQ192" s="148"/>
      <c r="BR192" s="148"/>
      <c r="BS192" s="148"/>
      <c r="BT192" s="148"/>
    </row>
    <row r="193" spans="64:72" x14ac:dyDescent="0.2">
      <c r="BL193" s="148"/>
      <c r="BM193" s="148"/>
      <c r="BN193" s="148"/>
      <c r="BO193" s="148"/>
      <c r="BP193" s="148"/>
      <c r="BQ193" s="148"/>
      <c r="BR193" s="148"/>
      <c r="BS193" s="148"/>
      <c r="BT193" s="148"/>
    </row>
    <row r="194" spans="64:72" x14ac:dyDescent="0.2">
      <c r="BL194" s="148"/>
      <c r="BM194" s="148"/>
      <c r="BN194" s="148"/>
      <c r="BO194" s="148"/>
      <c r="BP194" s="148"/>
      <c r="BQ194" s="148"/>
      <c r="BR194" s="148"/>
      <c r="BS194" s="148"/>
      <c r="BT194" s="148"/>
    </row>
    <row r="195" spans="64:72" x14ac:dyDescent="0.2">
      <c r="BL195" s="148"/>
      <c r="BM195" s="148"/>
      <c r="BN195" s="148"/>
      <c r="BO195" s="148"/>
      <c r="BP195" s="148"/>
      <c r="BQ195" s="148"/>
      <c r="BR195" s="148"/>
      <c r="BS195" s="148"/>
      <c r="BT195" s="148"/>
    </row>
    <row r="196" spans="64:72" x14ac:dyDescent="0.2">
      <c r="BL196" s="148"/>
      <c r="BM196" s="148"/>
      <c r="BN196" s="148"/>
      <c r="BO196" s="148"/>
      <c r="BP196" s="148"/>
      <c r="BQ196" s="148"/>
      <c r="BR196" s="148"/>
      <c r="BS196" s="148"/>
      <c r="BT196" s="148"/>
    </row>
    <row r="197" spans="64:72" x14ac:dyDescent="0.2">
      <c r="BL197" s="148"/>
      <c r="BM197" s="148"/>
      <c r="BN197" s="148"/>
      <c r="BO197" s="148"/>
      <c r="BP197" s="148"/>
      <c r="BQ197" s="148"/>
      <c r="BR197" s="148"/>
      <c r="BS197" s="148"/>
      <c r="BT197" s="148"/>
    </row>
    <row r="198" spans="64:72" x14ac:dyDescent="0.2">
      <c r="BL198" s="148"/>
      <c r="BM198" s="148"/>
      <c r="BN198" s="148"/>
      <c r="BO198" s="148"/>
      <c r="BP198" s="148"/>
      <c r="BQ198" s="148"/>
      <c r="BR198" s="148"/>
      <c r="BS198" s="148"/>
      <c r="BT198" s="148"/>
    </row>
    <row r="199" spans="64:72" x14ac:dyDescent="0.2">
      <c r="BL199" s="148"/>
      <c r="BM199" s="148"/>
      <c r="BN199" s="148"/>
      <c r="BO199" s="148"/>
      <c r="BP199" s="148"/>
      <c r="BQ199" s="148"/>
      <c r="BR199" s="148"/>
      <c r="BS199" s="148"/>
      <c r="BT199" s="148"/>
    </row>
    <row r="200" spans="64:72" x14ac:dyDescent="0.2">
      <c r="BL200" s="148"/>
      <c r="BM200" s="148"/>
      <c r="BN200" s="148"/>
      <c r="BO200" s="148"/>
      <c r="BP200" s="148"/>
      <c r="BQ200" s="148"/>
      <c r="BR200" s="148"/>
      <c r="BS200" s="148"/>
      <c r="BT200" s="148"/>
    </row>
    <row r="201" spans="64:72" x14ac:dyDescent="0.2">
      <c r="BL201" s="148"/>
      <c r="BM201" s="148"/>
      <c r="BN201" s="148"/>
      <c r="BO201" s="148"/>
      <c r="BP201" s="148"/>
      <c r="BQ201" s="148"/>
      <c r="BR201" s="148"/>
      <c r="BS201" s="148"/>
      <c r="BT201" s="148"/>
    </row>
    <row r="202" spans="64:72" x14ac:dyDescent="0.2">
      <c r="BL202" s="148"/>
      <c r="BM202" s="148"/>
      <c r="BN202" s="148"/>
      <c r="BO202" s="148"/>
      <c r="BP202" s="148"/>
      <c r="BQ202" s="148"/>
      <c r="BR202" s="148"/>
      <c r="BS202" s="148"/>
      <c r="BT202" s="148"/>
    </row>
    <row r="203" spans="64:72" x14ac:dyDescent="0.2">
      <c r="BL203" s="148"/>
      <c r="BM203" s="148"/>
      <c r="BN203" s="148"/>
      <c r="BO203" s="148"/>
      <c r="BP203" s="148"/>
      <c r="BQ203" s="148"/>
      <c r="BR203" s="148"/>
      <c r="BS203" s="148"/>
      <c r="BT203" s="148"/>
    </row>
    <row r="204" spans="64:72" x14ac:dyDescent="0.2">
      <c r="BL204" s="148"/>
      <c r="BM204" s="148"/>
      <c r="BN204" s="148"/>
      <c r="BO204" s="148"/>
      <c r="BP204" s="148"/>
      <c r="BQ204" s="148"/>
      <c r="BR204" s="148"/>
      <c r="BS204" s="148"/>
      <c r="BT204" s="148"/>
    </row>
    <row r="205" spans="64:72" x14ac:dyDescent="0.2">
      <c r="BL205" s="148"/>
      <c r="BM205" s="148"/>
      <c r="BN205" s="148"/>
      <c r="BO205" s="148"/>
      <c r="BP205" s="148"/>
      <c r="BQ205" s="148"/>
      <c r="BR205" s="148"/>
      <c r="BS205" s="148"/>
      <c r="BT205" s="148"/>
    </row>
    <row r="206" spans="64:72" x14ac:dyDescent="0.2">
      <c r="BL206" s="148"/>
      <c r="BM206" s="148"/>
      <c r="BN206" s="148"/>
      <c r="BO206" s="148"/>
      <c r="BP206" s="148"/>
      <c r="BQ206" s="148"/>
      <c r="BR206" s="148"/>
      <c r="BS206" s="148"/>
      <c r="BT206" s="148"/>
    </row>
    <row r="207" spans="64:72" x14ac:dyDescent="0.2">
      <c r="BL207" s="148"/>
      <c r="BM207" s="148"/>
      <c r="BN207" s="148"/>
      <c r="BO207" s="148"/>
      <c r="BP207" s="148"/>
      <c r="BQ207" s="148"/>
      <c r="BR207" s="148"/>
      <c r="BS207" s="148"/>
      <c r="BT207" s="148"/>
    </row>
    <row r="208" spans="64:72" x14ac:dyDescent="0.2">
      <c r="BL208" s="148"/>
      <c r="BM208" s="148"/>
      <c r="BN208" s="148"/>
      <c r="BO208" s="148"/>
      <c r="BP208" s="148"/>
      <c r="BQ208" s="148"/>
      <c r="BR208" s="148"/>
      <c r="BS208" s="148"/>
      <c r="BT208" s="148"/>
    </row>
    <row r="209" spans="64:72" x14ac:dyDescent="0.2">
      <c r="BL209" s="148"/>
      <c r="BM209" s="148"/>
      <c r="BN209" s="148"/>
      <c r="BO209" s="148"/>
      <c r="BP209" s="148"/>
      <c r="BQ209" s="148"/>
      <c r="BR209" s="148"/>
      <c r="BS209" s="148"/>
      <c r="BT209" s="148"/>
    </row>
    <row r="210" spans="64:72" x14ac:dyDescent="0.2">
      <c r="BL210" s="148"/>
      <c r="BM210" s="148"/>
      <c r="BN210" s="148"/>
      <c r="BO210" s="148"/>
      <c r="BP210" s="148"/>
      <c r="BQ210" s="148"/>
      <c r="BR210" s="148"/>
      <c r="BS210" s="148"/>
      <c r="BT210" s="148"/>
    </row>
    <row r="211" spans="64:72" x14ac:dyDescent="0.2">
      <c r="BL211" s="148"/>
      <c r="BM211" s="148"/>
      <c r="BN211" s="148"/>
      <c r="BO211" s="148"/>
      <c r="BP211" s="148"/>
      <c r="BQ211" s="148"/>
      <c r="BR211" s="148"/>
      <c r="BS211" s="148"/>
      <c r="BT211" s="148"/>
    </row>
    <row r="212" spans="64:72" x14ac:dyDescent="0.2">
      <c r="BL212" s="148"/>
      <c r="BM212" s="148"/>
      <c r="BN212" s="148"/>
      <c r="BO212" s="148"/>
      <c r="BP212" s="148"/>
      <c r="BQ212" s="148"/>
      <c r="BR212" s="148"/>
      <c r="BS212" s="148"/>
      <c r="BT212" s="148"/>
    </row>
    <row r="213" spans="64:72" x14ac:dyDescent="0.2">
      <c r="BL213" s="148"/>
      <c r="BM213" s="148"/>
      <c r="BN213" s="148"/>
      <c r="BO213" s="148"/>
      <c r="BP213" s="148"/>
      <c r="BQ213" s="148"/>
      <c r="BR213" s="148"/>
      <c r="BS213" s="148"/>
      <c r="BT213" s="148"/>
    </row>
    <row r="214" spans="64:72" x14ac:dyDescent="0.2">
      <c r="BL214" s="148"/>
      <c r="BM214" s="148"/>
      <c r="BN214" s="148"/>
      <c r="BO214" s="148"/>
      <c r="BP214" s="148"/>
      <c r="BQ214" s="148"/>
      <c r="BR214" s="148"/>
      <c r="BS214" s="148"/>
      <c r="BT214" s="148"/>
    </row>
    <row r="215" spans="64:72" x14ac:dyDescent="0.2">
      <c r="BL215" s="148"/>
      <c r="BM215" s="148"/>
      <c r="BN215" s="148"/>
      <c r="BO215" s="148"/>
      <c r="BP215" s="148"/>
      <c r="BQ215" s="148"/>
      <c r="BR215" s="148"/>
      <c r="BS215" s="148"/>
      <c r="BT215" s="148"/>
    </row>
    <row r="216" spans="64:72" x14ac:dyDescent="0.2">
      <c r="BL216" s="148"/>
      <c r="BM216" s="148"/>
      <c r="BN216" s="148"/>
      <c r="BO216" s="148"/>
      <c r="BP216" s="148"/>
      <c r="BQ216" s="148"/>
      <c r="BR216" s="148"/>
      <c r="BS216" s="148"/>
      <c r="BT216" s="148"/>
    </row>
    <row r="217" spans="64:72" x14ac:dyDescent="0.2">
      <c r="BL217" s="148"/>
      <c r="BM217" s="148"/>
      <c r="BN217" s="148"/>
      <c r="BO217" s="148"/>
      <c r="BP217" s="148"/>
      <c r="BQ217" s="148"/>
      <c r="BR217" s="148"/>
      <c r="BS217" s="148"/>
      <c r="BT217" s="148"/>
    </row>
    <row r="218" spans="64:72" x14ac:dyDescent="0.2">
      <c r="BL218" s="148"/>
      <c r="BM218" s="148"/>
      <c r="BN218" s="148"/>
      <c r="BO218" s="148"/>
      <c r="BP218" s="148"/>
      <c r="BQ218" s="148"/>
      <c r="BR218" s="148"/>
      <c r="BS218" s="148"/>
      <c r="BT218" s="148"/>
    </row>
    <row r="219" spans="64:72" x14ac:dyDescent="0.2">
      <c r="BL219" s="148"/>
      <c r="BM219" s="148"/>
      <c r="BN219" s="148"/>
      <c r="BO219" s="148"/>
      <c r="BP219" s="148"/>
      <c r="BQ219" s="148"/>
      <c r="BR219" s="148"/>
      <c r="BS219" s="148"/>
      <c r="BT219" s="148"/>
    </row>
    <row r="220" spans="64:72" x14ac:dyDescent="0.2">
      <c r="BL220" s="148"/>
      <c r="BM220" s="148"/>
      <c r="BN220" s="148"/>
      <c r="BO220" s="148"/>
      <c r="BP220" s="148"/>
      <c r="BQ220" s="148"/>
      <c r="BR220" s="148"/>
      <c r="BS220" s="148"/>
      <c r="BT220" s="148"/>
    </row>
    <row r="221" spans="64:72" x14ac:dyDescent="0.2">
      <c r="BL221" s="148"/>
      <c r="BM221" s="148"/>
      <c r="BN221" s="148"/>
      <c r="BO221" s="148"/>
      <c r="BP221" s="148"/>
      <c r="BQ221" s="148"/>
      <c r="BR221" s="148"/>
      <c r="BS221" s="148"/>
      <c r="BT221" s="148"/>
    </row>
    <row r="222" spans="64:72" x14ac:dyDescent="0.2">
      <c r="BL222" s="148"/>
      <c r="BM222" s="148"/>
      <c r="BN222" s="148"/>
      <c r="BO222" s="148"/>
      <c r="BP222" s="148"/>
      <c r="BQ222" s="148"/>
      <c r="BR222" s="148"/>
      <c r="BS222" s="148"/>
      <c r="BT222" s="148"/>
    </row>
    <row r="223" spans="64:72" x14ac:dyDescent="0.2">
      <c r="BL223" s="148"/>
      <c r="BM223" s="148"/>
      <c r="BN223" s="148"/>
      <c r="BO223" s="148"/>
      <c r="BP223" s="148"/>
      <c r="BQ223" s="148"/>
      <c r="BR223" s="148"/>
      <c r="BS223" s="148"/>
      <c r="BT223" s="148"/>
    </row>
    <row r="224" spans="64:72" x14ac:dyDescent="0.2">
      <c r="BL224" s="148"/>
      <c r="BM224" s="148"/>
      <c r="BN224" s="148"/>
      <c r="BO224" s="148"/>
      <c r="BP224" s="148"/>
      <c r="BQ224" s="148"/>
      <c r="BR224" s="148"/>
      <c r="BS224" s="148"/>
      <c r="BT224" s="148"/>
    </row>
    <row r="225" spans="64:72" x14ac:dyDescent="0.2">
      <c r="BL225" s="148"/>
      <c r="BM225" s="148"/>
      <c r="BN225" s="148"/>
      <c r="BO225" s="148"/>
      <c r="BP225" s="148"/>
      <c r="BQ225" s="148"/>
      <c r="BR225" s="148"/>
      <c r="BS225" s="148"/>
      <c r="BT225" s="148"/>
    </row>
    <row r="226" spans="64:72" x14ac:dyDescent="0.2">
      <c r="BL226" s="148"/>
      <c r="BM226" s="148"/>
      <c r="BN226" s="148"/>
      <c r="BO226" s="148"/>
      <c r="BP226" s="148"/>
      <c r="BQ226" s="148"/>
      <c r="BR226" s="148"/>
      <c r="BS226" s="148"/>
      <c r="BT226" s="148"/>
    </row>
    <row r="227" spans="64:72" x14ac:dyDescent="0.2">
      <c r="BL227" s="148"/>
      <c r="BM227" s="148"/>
      <c r="BN227" s="148"/>
      <c r="BO227" s="148"/>
      <c r="BP227" s="148"/>
      <c r="BQ227" s="148"/>
      <c r="BR227" s="148"/>
      <c r="BS227" s="148"/>
      <c r="BT227" s="148"/>
    </row>
    <row r="228" spans="64:72" x14ac:dyDescent="0.2">
      <c r="BL228" s="148"/>
      <c r="BM228" s="148"/>
      <c r="BN228" s="148"/>
      <c r="BO228" s="148"/>
      <c r="BP228" s="148"/>
      <c r="BQ228" s="148"/>
      <c r="BR228" s="148"/>
      <c r="BS228" s="148"/>
      <c r="BT228" s="148"/>
    </row>
    <row r="229" spans="64:72" x14ac:dyDescent="0.2">
      <c r="BL229" s="148"/>
      <c r="BM229" s="148"/>
      <c r="BN229" s="148"/>
      <c r="BO229" s="148"/>
      <c r="BP229" s="148"/>
      <c r="BQ229" s="148"/>
      <c r="BR229" s="148"/>
      <c r="BS229" s="148"/>
      <c r="BT229" s="148"/>
    </row>
    <row r="230" spans="64:72" x14ac:dyDescent="0.2">
      <c r="BL230" s="148"/>
      <c r="BM230" s="148"/>
      <c r="BN230" s="148"/>
      <c r="BO230" s="148"/>
      <c r="BP230" s="148"/>
      <c r="BQ230" s="148"/>
      <c r="BR230" s="148"/>
      <c r="BS230" s="148"/>
      <c r="BT230" s="148"/>
    </row>
    <row r="231" spans="64:72" x14ac:dyDescent="0.2">
      <c r="BL231" s="148"/>
      <c r="BM231" s="148"/>
      <c r="BN231" s="148"/>
      <c r="BO231" s="148"/>
      <c r="BP231" s="148"/>
      <c r="BQ231" s="148"/>
      <c r="BR231" s="148"/>
      <c r="BS231" s="148"/>
      <c r="BT231" s="148"/>
    </row>
    <row r="232" spans="64:72" x14ac:dyDescent="0.2">
      <c r="BL232" s="148"/>
      <c r="BM232" s="148"/>
      <c r="BN232" s="148"/>
      <c r="BO232" s="148"/>
      <c r="BP232" s="148"/>
      <c r="BQ232" s="148"/>
      <c r="BR232" s="148"/>
      <c r="BS232" s="148"/>
      <c r="BT232" s="148"/>
    </row>
    <row r="233" spans="64:72" x14ac:dyDescent="0.2">
      <c r="BL233" s="148"/>
      <c r="BM233" s="148"/>
      <c r="BN233" s="148"/>
      <c r="BO233" s="148"/>
      <c r="BP233" s="148"/>
      <c r="BQ233" s="148"/>
      <c r="BR233" s="148"/>
      <c r="BS233" s="148"/>
      <c r="BT233" s="148"/>
    </row>
    <row r="234" spans="64:72" x14ac:dyDescent="0.2">
      <c r="BL234" s="148"/>
      <c r="BM234" s="148"/>
      <c r="BN234" s="148"/>
      <c r="BO234" s="148"/>
      <c r="BP234" s="148"/>
      <c r="BQ234" s="148"/>
      <c r="BR234" s="148"/>
      <c r="BS234" s="148"/>
      <c r="BT234" s="148"/>
    </row>
    <row r="235" spans="64:72" x14ac:dyDescent="0.2">
      <c r="BL235" s="148"/>
      <c r="BM235" s="148"/>
      <c r="BN235" s="148"/>
      <c r="BO235" s="148"/>
      <c r="BP235" s="148"/>
      <c r="BQ235" s="148"/>
      <c r="BR235" s="148"/>
      <c r="BS235" s="148"/>
      <c r="BT235" s="148"/>
    </row>
    <row r="236" spans="64:72" x14ac:dyDescent="0.2">
      <c r="BL236" s="148"/>
      <c r="BM236" s="148"/>
      <c r="BN236" s="148"/>
      <c r="BO236" s="148"/>
      <c r="BP236" s="148"/>
      <c r="BQ236" s="148"/>
      <c r="BR236" s="148"/>
      <c r="BS236" s="148"/>
      <c r="BT236" s="148"/>
    </row>
    <row r="237" spans="64:72" x14ac:dyDescent="0.2">
      <c r="BL237" s="148"/>
      <c r="BM237" s="148"/>
      <c r="BN237" s="148"/>
      <c r="BO237" s="148"/>
      <c r="BP237" s="148"/>
      <c r="BQ237" s="148"/>
      <c r="BR237" s="148"/>
      <c r="BS237" s="148"/>
      <c r="BT237" s="148"/>
    </row>
    <row r="238" spans="64:72" x14ac:dyDescent="0.2">
      <c r="BL238" s="148"/>
      <c r="BM238" s="148"/>
      <c r="BN238" s="148"/>
      <c r="BO238" s="148"/>
      <c r="BP238" s="148"/>
      <c r="BQ238" s="148"/>
      <c r="BR238" s="148"/>
      <c r="BS238" s="148"/>
      <c r="BT238" s="148"/>
    </row>
    <row r="239" spans="64:72" x14ac:dyDescent="0.2">
      <c r="BL239" s="148"/>
      <c r="BM239" s="148"/>
      <c r="BN239" s="148"/>
      <c r="BO239" s="148"/>
      <c r="BP239" s="148"/>
      <c r="BQ239" s="148"/>
      <c r="BR239" s="148"/>
      <c r="BS239" s="148"/>
      <c r="BT239" s="148"/>
    </row>
    <row r="240" spans="64:72" x14ac:dyDescent="0.2">
      <c r="BL240" s="148"/>
      <c r="BM240" s="148"/>
      <c r="BN240" s="148"/>
      <c r="BO240" s="148"/>
      <c r="BP240" s="148"/>
      <c r="BQ240" s="148"/>
      <c r="BR240" s="148"/>
      <c r="BS240" s="148"/>
      <c r="BT240" s="148"/>
    </row>
    <row r="241" spans="64:72" x14ac:dyDescent="0.2">
      <c r="BL241" s="148"/>
      <c r="BM241" s="148"/>
      <c r="BN241" s="148"/>
      <c r="BO241" s="148"/>
      <c r="BP241" s="148"/>
      <c r="BQ241" s="148"/>
      <c r="BR241" s="148"/>
      <c r="BS241" s="148"/>
      <c r="BT241" s="148"/>
    </row>
    <row r="242" spans="64:72" x14ac:dyDescent="0.2">
      <c r="BL242" s="148"/>
      <c r="BM242" s="148"/>
      <c r="BN242" s="148"/>
      <c r="BO242" s="148"/>
      <c r="BP242" s="148"/>
      <c r="BQ242" s="148"/>
      <c r="BR242" s="148"/>
      <c r="BS242" s="148"/>
      <c r="BT242" s="148"/>
    </row>
    <row r="243" spans="64:72" x14ac:dyDescent="0.2">
      <c r="BL243" s="148"/>
      <c r="BM243" s="148"/>
      <c r="BN243" s="148"/>
      <c r="BO243" s="148"/>
      <c r="BP243" s="148"/>
      <c r="BQ243" s="148"/>
      <c r="BR243" s="148"/>
      <c r="BS243" s="148"/>
      <c r="BT243" s="148"/>
    </row>
    <row r="244" spans="64:72" x14ac:dyDescent="0.2">
      <c r="BL244" s="148"/>
      <c r="BM244" s="148"/>
      <c r="BN244" s="148"/>
      <c r="BO244" s="148"/>
      <c r="BP244" s="148"/>
      <c r="BQ244" s="148"/>
      <c r="BR244" s="148"/>
      <c r="BS244" s="148"/>
      <c r="BT244" s="148"/>
    </row>
    <row r="245" spans="64:72" x14ac:dyDescent="0.2">
      <c r="BL245" s="148"/>
      <c r="BM245" s="148"/>
      <c r="BN245" s="148"/>
      <c r="BO245" s="148"/>
      <c r="BP245" s="148"/>
      <c r="BQ245" s="148"/>
      <c r="BR245" s="148"/>
      <c r="BS245" s="148"/>
      <c r="BT245" s="148"/>
    </row>
    <row r="246" spans="64:72" x14ac:dyDescent="0.2">
      <c r="BL246" s="148"/>
      <c r="BM246" s="148"/>
      <c r="BN246" s="148"/>
      <c r="BO246" s="148"/>
      <c r="BP246" s="148"/>
      <c r="BQ246" s="148"/>
      <c r="BR246" s="148"/>
      <c r="BS246" s="148"/>
      <c r="BT246" s="148"/>
    </row>
    <row r="247" spans="64:72" x14ac:dyDescent="0.2">
      <c r="BL247" s="148"/>
      <c r="BM247" s="148"/>
      <c r="BN247" s="148"/>
      <c r="BO247" s="148"/>
      <c r="BP247" s="148"/>
      <c r="BQ247" s="148"/>
      <c r="BR247" s="148"/>
      <c r="BS247" s="148"/>
      <c r="BT247" s="148"/>
    </row>
    <row r="248" spans="64:72" x14ac:dyDescent="0.2">
      <c r="BL248" s="148"/>
      <c r="BM248" s="148"/>
      <c r="BN248" s="148"/>
      <c r="BO248" s="148"/>
      <c r="BP248" s="148"/>
      <c r="BQ248" s="148"/>
      <c r="BR248" s="148"/>
      <c r="BS248" s="148"/>
      <c r="BT248" s="148"/>
    </row>
    <row r="249" spans="64:72" x14ac:dyDescent="0.2">
      <c r="BL249" s="148"/>
      <c r="BM249" s="148"/>
      <c r="BN249" s="148"/>
      <c r="BO249" s="148"/>
      <c r="BP249" s="148"/>
      <c r="BQ249" s="148"/>
      <c r="BR249" s="148"/>
      <c r="BS249" s="148"/>
      <c r="BT249" s="148"/>
    </row>
    <row r="250" spans="64:72" x14ac:dyDescent="0.2">
      <c r="BL250" s="148"/>
      <c r="BM250" s="148"/>
      <c r="BN250" s="148"/>
      <c r="BO250" s="148"/>
      <c r="BP250" s="148"/>
      <c r="BQ250" s="148"/>
      <c r="BR250" s="148"/>
      <c r="BS250" s="148"/>
      <c r="BT250" s="148"/>
    </row>
    <row r="251" spans="64:72" x14ac:dyDescent="0.2">
      <c r="BL251" s="148"/>
      <c r="BM251" s="148"/>
      <c r="BN251" s="148"/>
      <c r="BO251" s="148"/>
      <c r="BP251" s="148"/>
      <c r="BQ251" s="148"/>
      <c r="BR251" s="148"/>
      <c r="BS251" s="148"/>
      <c r="BT251" s="148"/>
    </row>
    <row r="252" spans="64:72" x14ac:dyDescent="0.2">
      <c r="BL252" s="148"/>
      <c r="BM252" s="148"/>
      <c r="BN252" s="148"/>
      <c r="BO252" s="148"/>
      <c r="BP252" s="148"/>
      <c r="BQ252" s="148"/>
      <c r="BR252" s="148"/>
      <c r="BS252" s="148"/>
      <c r="BT252" s="148"/>
    </row>
    <row r="253" spans="64:72" x14ac:dyDescent="0.2">
      <c r="BL253" s="148"/>
      <c r="BM253" s="148"/>
      <c r="BN253" s="148"/>
      <c r="BO253" s="148"/>
      <c r="BP253" s="148"/>
      <c r="BQ253" s="148"/>
      <c r="BR253" s="148"/>
      <c r="BS253" s="148"/>
      <c r="BT253" s="148"/>
    </row>
    <row r="254" spans="64:72" x14ac:dyDescent="0.2">
      <c r="BL254" s="148"/>
      <c r="BM254" s="148"/>
      <c r="BN254" s="148"/>
      <c r="BO254" s="148"/>
      <c r="BP254" s="148"/>
      <c r="BQ254" s="148"/>
      <c r="BR254" s="148"/>
      <c r="BS254" s="148"/>
      <c r="BT254" s="148"/>
    </row>
    <row r="255" spans="64:72" x14ac:dyDescent="0.2">
      <c r="BL255" s="148"/>
      <c r="BM255" s="148"/>
      <c r="BN255" s="148"/>
      <c r="BO255" s="148"/>
      <c r="BP255" s="148"/>
      <c r="BQ255" s="148"/>
      <c r="BR255" s="148"/>
      <c r="BS255" s="148"/>
      <c r="BT255" s="148"/>
    </row>
    <row r="256" spans="64:72" x14ac:dyDescent="0.2">
      <c r="BL256" s="148"/>
      <c r="BM256" s="148"/>
      <c r="BN256" s="148"/>
      <c r="BO256" s="148"/>
      <c r="BP256" s="148"/>
      <c r="BQ256" s="148"/>
      <c r="BR256" s="148"/>
      <c r="BS256" s="148"/>
      <c r="BT256" s="148"/>
    </row>
    <row r="257" spans="64:72" x14ac:dyDescent="0.2">
      <c r="BL257" s="148"/>
      <c r="BM257" s="148"/>
      <c r="BN257" s="148"/>
      <c r="BO257" s="148"/>
      <c r="BP257" s="148"/>
      <c r="BQ257" s="148"/>
      <c r="BR257" s="148"/>
      <c r="BS257" s="148"/>
      <c r="BT257" s="148"/>
    </row>
    <row r="258" spans="64:72" x14ac:dyDescent="0.2">
      <c r="BL258" s="148"/>
      <c r="BM258" s="148"/>
      <c r="BN258" s="148"/>
      <c r="BO258" s="148"/>
      <c r="BP258" s="148"/>
      <c r="BQ258" s="148"/>
      <c r="BR258" s="148"/>
      <c r="BS258" s="148"/>
      <c r="BT258" s="148"/>
    </row>
    <row r="259" spans="64:72" x14ac:dyDescent="0.2">
      <c r="BL259" s="148"/>
      <c r="BM259" s="148"/>
      <c r="BN259" s="148"/>
      <c r="BO259" s="148"/>
      <c r="BP259" s="148"/>
      <c r="BQ259" s="148"/>
      <c r="BR259" s="148"/>
      <c r="BS259" s="148"/>
      <c r="BT259" s="148"/>
    </row>
    <row r="260" spans="64:72" x14ac:dyDescent="0.2">
      <c r="BL260" s="148"/>
      <c r="BM260" s="148"/>
      <c r="BN260" s="148"/>
      <c r="BO260" s="148"/>
      <c r="BP260" s="148"/>
      <c r="BQ260" s="148"/>
      <c r="BR260" s="148"/>
      <c r="BS260" s="148"/>
      <c r="BT260" s="148"/>
    </row>
    <row r="261" spans="64:72" x14ac:dyDescent="0.2">
      <c r="BL261" s="148"/>
      <c r="BM261" s="148"/>
      <c r="BN261" s="148"/>
      <c r="BO261" s="148"/>
      <c r="BP261" s="148"/>
      <c r="BQ261" s="148"/>
      <c r="BR261" s="148"/>
      <c r="BS261" s="148"/>
      <c r="BT261" s="148"/>
    </row>
    <row r="262" spans="64:72" x14ac:dyDescent="0.2">
      <c r="BL262" s="148"/>
      <c r="BM262" s="148"/>
      <c r="BN262" s="148"/>
      <c r="BO262" s="148"/>
      <c r="BP262" s="148"/>
      <c r="BQ262" s="148"/>
      <c r="BR262" s="148"/>
      <c r="BS262" s="148"/>
      <c r="BT262" s="148"/>
    </row>
    <row r="263" spans="64:72" x14ac:dyDescent="0.2">
      <c r="BL263" s="148"/>
      <c r="BM263" s="148"/>
      <c r="BN263" s="148"/>
      <c r="BO263" s="148"/>
      <c r="BP263" s="148"/>
      <c r="BQ263" s="148"/>
      <c r="BR263" s="148"/>
      <c r="BS263" s="148"/>
      <c r="BT263" s="148"/>
    </row>
    <row r="264" spans="64:72" x14ac:dyDescent="0.2">
      <c r="BL264" s="148"/>
      <c r="BM264" s="148"/>
      <c r="BN264" s="148"/>
      <c r="BO264" s="148"/>
      <c r="BP264" s="148"/>
      <c r="BQ264" s="148"/>
      <c r="BR264" s="148"/>
      <c r="BS264" s="148"/>
      <c r="BT264" s="148"/>
    </row>
    <row r="265" spans="64:72" x14ac:dyDescent="0.2">
      <c r="BL265" s="148"/>
      <c r="BM265" s="148"/>
      <c r="BN265" s="148"/>
      <c r="BO265" s="148"/>
      <c r="BP265" s="148"/>
      <c r="BQ265" s="148"/>
      <c r="BR265" s="148"/>
      <c r="BS265" s="148"/>
      <c r="BT265" s="148"/>
    </row>
    <row r="266" spans="64:72" x14ac:dyDescent="0.2">
      <c r="BL266" s="148"/>
      <c r="BM266" s="148"/>
      <c r="BN266" s="148"/>
      <c r="BO266" s="148"/>
      <c r="BP266" s="148"/>
      <c r="BQ266" s="148"/>
      <c r="BR266" s="148"/>
      <c r="BS266" s="148"/>
      <c r="BT266" s="148"/>
    </row>
    <row r="267" spans="64:72" x14ac:dyDescent="0.2">
      <c r="BL267" s="148"/>
      <c r="BM267" s="148"/>
      <c r="BN267" s="148"/>
      <c r="BO267" s="148"/>
      <c r="BP267" s="148"/>
      <c r="BQ267" s="148"/>
      <c r="BR267" s="148"/>
      <c r="BS267" s="148"/>
      <c r="BT267" s="148"/>
    </row>
    <row r="268" spans="64:72" x14ac:dyDescent="0.2">
      <c r="BL268" s="148"/>
      <c r="BM268" s="148"/>
      <c r="BN268" s="148"/>
      <c r="BO268" s="148"/>
      <c r="BP268" s="148"/>
      <c r="BQ268" s="148"/>
      <c r="BR268" s="148"/>
      <c r="BS268" s="148"/>
      <c r="BT268" s="148"/>
    </row>
    <row r="269" spans="64:72" x14ac:dyDescent="0.2">
      <c r="BL269" s="148"/>
      <c r="BM269" s="148"/>
      <c r="BN269" s="148"/>
      <c r="BO269" s="148"/>
      <c r="BP269" s="148"/>
      <c r="BQ269" s="148"/>
      <c r="BR269" s="148"/>
      <c r="BS269" s="148"/>
      <c r="BT269" s="148"/>
    </row>
    <row r="270" spans="64:72" x14ac:dyDescent="0.2">
      <c r="BL270" s="148"/>
      <c r="BM270" s="148"/>
      <c r="BN270" s="148"/>
      <c r="BO270" s="148"/>
      <c r="BP270" s="148"/>
      <c r="BQ270" s="148"/>
      <c r="BR270" s="148"/>
      <c r="BS270" s="148"/>
      <c r="BT270" s="148"/>
    </row>
    <row r="271" spans="64:72" x14ac:dyDescent="0.2">
      <c r="BL271" s="148"/>
      <c r="BM271" s="148"/>
      <c r="BN271" s="148"/>
      <c r="BO271" s="148"/>
      <c r="BP271" s="148"/>
      <c r="BQ271" s="148"/>
      <c r="BR271" s="148"/>
      <c r="BS271" s="148"/>
      <c r="BT271" s="148"/>
    </row>
    <row r="272" spans="64:72" x14ac:dyDescent="0.2">
      <c r="BL272" s="148"/>
      <c r="BM272" s="148"/>
      <c r="BN272" s="148"/>
      <c r="BO272" s="148"/>
      <c r="BP272" s="148"/>
      <c r="BQ272" s="148"/>
      <c r="BR272" s="148"/>
      <c r="BS272" s="148"/>
      <c r="BT272" s="148"/>
    </row>
    <row r="273" spans="64:72" x14ac:dyDescent="0.2">
      <c r="BL273" s="148"/>
      <c r="BM273" s="148"/>
      <c r="BN273" s="148"/>
      <c r="BO273" s="148"/>
      <c r="BP273" s="148"/>
      <c r="BQ273" s="148"/>
      <c r="BR273" s="148"/>
      <c r="BS273" s="148"/>
      <c r="BT273" s="148"/>
    </row>
    <row r="274" spans="64:72" x14ac:dyDescent="0.2">
      <c r="BL274" s="148"/>
      <c r="BM274" s="148"/>
      <c r="BN274" s="148"/>
      <c r="BO274" s="148"/>
      <c r="BP274" s="148"/>
      <c r="BQ274" s="148"/>
      <c r="BR274" s="148"/>
      <c r="BS274" s="148"/>
      <c r="BT274" s="148"/>
    </row>
    <row r="275" spans="64:72" x14ac:dyDescent="0.2">
      <c r="BL275" s="148"/>
      <c r="BM275" s="148"/>
      <c r="BN275" s="148"/>
      <c r="BO275" s="148"/>
      <c r="BP275" s="148"/>
      <c r="BQ275" s="148"/>
      <c r="BR275" s="148"/>
      <c r="BS275" s="148"/>
      <c r="BT275" s="148"/>
    </row>
    <row r="276" spans="64:72" x14ac:dyDescent="0.2">
      <c r="BL276" s="148"/>
      <c r="BM276" s="148"/>
      <c r="BN276" s="148"/>
      <c r="BO276" s="148"/>
      <c r="BP276" s="148"/>
      <c r="BQ276" s="148"/>
      <c r="BR276" s="148"/>
      <c r="BS276" s="148"/>
      <c r="BT276" s="148"/>
    </row>
    <row r="277" spans="64:72" x14ac:dyDescent="0.2">
      <c r="BL277" s="148"/>
      <c r="BM277" s="148"/>
      <c r="BN277" s="148"/>
      <c r="BO277" s="148"/>
      <c r="BP277" s="148"/>
      <c r="BQ277" s="148"/>
      <c r="BR277" s="148"/>
      <c r="BS277" s="148"/>
      <c r="BT277" s="148"/>
    </row>
    <row r="278" spans="64:72" x14ac:dyDescent="0.2">
      <c r="BL278" s="148"/>
      <c r="BM278" s="148"/>
      <c r="BN278" s="148"/>
      <c r="BO278" s="148"/>
      <c r="BP278" s="148"/>
      <c r="BQ278" s="148"/>
      <c r="BR278" s="148"/>
      <c r="BS278" s="148"/>
      <c r="BT278" s="148"/>
    </row>
    <row r="279" spans="64:72" x14ac:dyDescent="0.2">
      <c r="BL279" s="148"/>
      <c r="BM279" s="148"/>
      <c r="BN279" s="148"/>
      <c r="BO279" s="148"/>
      <c r="BP279" s="148"/>
      <c r="BQ279" s="148"/>
      <c r="BR279" s="148"/>
      <c r="BS279" s="148"/>
      <c r="BT279" s="148"/>
    </row>
    <row r="280" spans="64:72" x14ac:dyDescent="0.2">
      <c r="BL280" s="148"/>
      <c r="BM280" s="148"/>
      <c r="BN280" s="148"/>
      <c r="BO280" s="148"/>
      <c r="BP280" s="148"/>
      <c r="BQ280" s="148"/>
      <c r="BR280" s="148"/>
      <c r="BS280" s="148"/>
      <c r="BT280" s="148"/>
    </row>
    <row r="281" spans="64:72" x14ac:dyDescent="0.2">
      <c r="BL281" s="148"/>
      <c r="BM281" s="148"/>
      <c r="BN281" s="148"/>
      <c r="BO281" s="148"/>
      <c r="BP281" s="148"/>
      <c r="BQ281" s="148"/>
      <c r="BR281" s="148"/>
      <c r="BS281" s="148"/>
      <c r="BT281" s="148"/>
    </row>
    <row r="282" spans="64:72" x14ac:dyDescent="0.2">
      <c r="BL282" s="148"/>
      <c r="BM282" s="148"/>
      <c r="BN282" s="148"/>
      <c r="BO282" s="148"/>
      <c r="BP282" s="148"/>
      <c r="BQ282" s="148"/>
      <c r="BR282" s="148"/>
      <c r="BS282" s="148"/>
      <c r="BT282" s="148"/>
    </row>
    <row r="283" spans="64:72" x14ac:dyDescent="0.2">
      <c r="BL283" s="148"/>
      <c r="BM283" s="148"/>
      <c r="BN283" s="148"/>
      <c r="BO283" s="148"/>
      <c r="BP283" s="148"/>
      <c r="BQ283" s="148"/>
      <c r="BR283" s="148"/>
      <c r="BS283" s="148"/>
      <c r="BT283" s="148"/>
    </row>
    <row r="284" spans="64:72" x14ac:dyDescent="0.2">
      <c r="BL284" s="148"/>
      <c r="BM284" s="148"/>
      <c r="BN284" s="148"/>
      <c r="BO284" s="148"/>
      <c r="BP284" s="148"/>
      <c r="BQ284" s="148"/>
      <c r="BR284" s="148"/>
      <c r="BS284" s="148"/>
      <c r="BT284" s="148"/>
    </row>
    <row r="285" spans="64:72" x14ac:dyDescent="0.2">
      <c r="BL285" s="148"/>
      <c r="BM285" s="148"/>
      <c r="BN285" s="148"/>
      <c r="BO285" s="148"/>
      <c r="BP285" s="148"/>
      <c r="BQ285" s="148"/>
      <c r="BR285" s="148"/>
      <c r="BS285" s="148"/>
      <c r="BT285" s="148"/>
    </row>
    <row r="286" spans="64:72" x14ac:dyDescent="0.2">
      <c r="BL286" s="148"/>
      <c r="BM286" s="148"/>
      <c r="BN286" s="148"/>
      <c r="BO286" s="148"/>
      <c r="BP286" s="148"/>
      <c r="BQ286" s="148"/>
      <c r="BR286" s="148"/>
      <c r="BS286" s="148"/>
      <c r="BT286" s="148"/>
    </row>
    <row r="287" spans="64:72" x14ac:dyDescent="0.2">
      <c r="BL287" s="148"/>
      <c r="BM287" s="148"/>
      <c r="BN287" s="148"/>
      <c r="BO287" s="148"/>
      <c r="BP287" s="148"/>
      <c r="BQ287" s="148"/>
      <c r="BR287" s="148"/>
      <c r="BS287" s="148"/>
      <c r="BT287" s="148"/>
    </row>
    <row r="288" spans="64:72" x14ac:dyDescent="0.2">
      <c r="BL288" s="148"/>
      <c r="BM288" s="148"/>
      <c r="BN288" s="148"/>
      <c r="BO288" s="148"/>
      <c r="BP288" s="148"/>
      <c r="BQ288" s="148"/>
      <c r="BR288" s="148"/>
      <c r="BS288" s="148"/>
      <c r="BT288" s="148"/>
    </row>
    <row r="289" spans="64:72" x14ac:dyDescent="0.2">
      <c r="BL289" s="148"/>
      <c r="BM289" s="148"/>
      <c r="BN289" s="148"/>
      <c r="BO289" s="148"/>
      <c r="BP289" s="148"/>
      <c r="BQ289" s="148"/>
      <c r="BR289" s="148"/>
      <c r="BS289" s="148"/>
      <c r="BT289" s="148"/>
    </row>
    <row r="290" spans="64:72" x14ac:dyDescent="0.2">
      <c r="BL290" s="148"/>
      <c r="BM290" s="148"/>
      <c r="BN290" s="148"/>
      <c r="BO290" s="148"/>
      <c r="BP290" s="148"/>
      <c r="BQ290" s="148"/>
      <c r="BR290" s="148"/>
      <c r="BS290" s="148"/>
      <c r="BT290" s="148"/>
    </row>
    <row r="291" spans="64:72" x14ac:dyDescent="0.2">
      <c r="BL291" s="148"/>
      <c r="BM291" s="148"/>
      <c r="BN291" s="148"/>
      <c r="BO291" s="148"/>
      <c r="BP291" s="148"/>
      <c r="BQ291" s="148"/>
      <c r="BR291" s="148"/>
      <c r="BS291" s="148"/>
      <c r="BT291" s="148"/>
    </row>
    <row r="292" spans="64:72" x14ac:dyDescent="0.2">
      <c r="BL292" s="148"/>
      <c r="BM292" s="148"/>
      <c r="BN292" s="148"/>
      <c r="BO292" s="148"/>
      <c r="BP292" s="148"/>
      <c r="BQ292" s="148"/>
      <c r="BR292" s="148"/>
      <c r="BS292" s="148"/>
      <c r="BT292" s="148"/>
    </row>
    <row r="293" spans="64:72" x14ac:dyDescent="0.2">
      <c r="BL293" s="148"/>
      <c r="BM293" s="148"/>
      <c r="BN293" s="148"/>
      <c r="BO293" s="148"/>
      <c r="BP293" s="148"/>
      <c r="BQ293" s="148"/>
      <c r="BR293" s="148"/>
      <c r="BS293" s="148"/>
      <c r="BT293" s="148"/>
    </row>
    <row r="294" spans="64:72" x14ac:dyDescent="0.2">
      <c r="BL294" s="148"/>
      <c r="BM294" s="148"/>
      <c r="BN294" s="148"/>
      <c r="BO294" s="148"/>
      <c r="BP294" s="148"/>
      <c r="BQ294" s="148"/>
      <c r="BR294" s="148"/>
      <c r="BS294" s="148"/>
      <c r="BT294" s="148"/>
    </row>
    <row r="295" spans="64:72" x14ac:dyDescent="0.2">
      <c r="BL295" s="148"/>
      <c r="BM295" s="148"/>
      <c r="BN295" s="148"/>
      <c r="BO295" s="148"/>
      <c r="BP295" s="148"/>
      <c r="BQ295" s="148"/>
      <c r="BR295" s="148"/>
      <c r="BS295" s="148"/>
      <c r="BT295" s="148"/>
    </row>
    <row r="296" spans="64:72" x14ac:dyDescent="0.2">
      <c r="BL296" s="148"/>
      <c r="BM296" s="148"/>
      <c r="BN296" s="148"/>
      <c r="BO296" s="148"/>
      <c r="BP296" s="148"/>
      <c r="BQ296" s="148"/>
      <c r="BR296" s="148"/>
      <c r="BS296" s="148"/>
      <c r="BT296" s="148"/>
    </row>
    <row r="297" spans="64:72" x14ac:dyDescent="0.2">
      <c r="BL297" s="148"/>
      <c r="BM297" s="148"/>
      <c r="BN297" s="148"/>
      <c r="BO297" s="148"/>
      <c r="BP297" s="148"/>
      <c r="BQ297" s="148"/>
      <c r="BR297" s="148"/>
      <c r="BS297" s="148"/>
      <c r="BT297" s="148"/>
    </row>
    <row r="298" spans="64:72" x14ac:dyDescent="0.2">
      <c r="BL298" s="148"/>
      <c r="BM298" s="148"/>
      <c r="BN298" s="148"/>
      <c r="BO298" s="148"/>
      <c r="BP298" s="148"/>
      <c r="BQ298" s="148"/>
      <c r="BR298" s="148"/>
      <c r="BS298" s="148"/>
      <c r="BT298" s="148"/>
    </row>
    <row r="299" spans="64:72" x14ac:dyDescent="0.2">
      <c r="BL299" s="148"/>
      <c r="BM299" s="148"/>
      <c r="BN299" s="148"/>
      <c r="BO299" s="148"/>
      <c r="BP299" s="148"/>
      <c r="BQ299" s="148"/>
      <c r="BR299" s="148"/>
      <c r="BS299" s="148"/>
      <c r="BT299" s="148"/>
    </row>
    <row r="300" spans="64:72" x14ac:dyDescent="0.2">
      <c r="BL300" s="148"/>
      <c r="BM300" s="148"/>
      <c r="BN300" s="148"/>
      <c r="BO300" s="148"/>
      <c r="BP300" s="148"/>
      <c r="BQ300" s="148"/>
      <c r="BR300" s="148"/>
      <c r="BS300" s="148"/>
      <c r="BT300" s="148"/>
    </row>
    <row r="301" spans="64:72" x14ac:dyDescent="0.2">
      <c r="BL301" s="148"/>
      <c r="BM301" s="148"/>
      <c r="BN301" s="148"/>
      <c r="BO301" s="148"/>
      <c r="BP301" s="148"/>
      <c r="BQ301" s="148"/>
      <c r="BR301" s="148"/>
      <c r="BS301" s="148"/>
      <c r="BT301" s="148"/>
    </row>
    <row r="302" spans="64:72" x14ac:dyDescent="0.2">
      <c r="BL302" s="148"/>
      <c r="BM302" s="148"/>
      <c r="BN302" s="148"/>
      <c r="BO302" s="148"/>
      <c r="BP302" s="148"/>
      <c r="BQ302" s="148"/>
      <c r="BR302" s="148"/>
      <c r="BS302" s="148"/>
      <c r="BT302" s="148"/>
    </row>
    <row r="303" spans="64:72" x14ac:dyDescent="0.2">
      <c r="BL303" s="148"/>
      <c r="BM303" s="148"/>
      <c r="BN303" s="148"/>
      <c r="BO303" s="148"/>
      <c r="BP303" s="148"/>
      <c r="BQ303" s="148"/>
      <c r="BR303" s="148"/>
      <c r="BS303" s="148"/>
      <c r="BT303" s="148"/>
    </row>
    <row r="304" spans="64:72" x14ac:dyDescent="0.2">
      <c r="BL304" s="148"/>
      <c r="BM304" s="148"/>
      <c r="BN304" s="148"/>
      <c r="BO304" s="148"/>
      <c r="BP304" s="148"/>
      <c r="BQ304" s="148"/>
      <c r="BR304" s="148"/>
      <c r="BS304" s="148"/>
      <c r="BT304" s="148"/>
    </row>
    <row r="305" spans="64:72" x14ac:dyDescent="0.2">
      <c r="BL305" s="148"/>
      <c r="BM305" s="148"/>
      <c r="BN305" s="148"/>
      <c r="BO305" s="148"/>
      <c r="BP305" s="148"/>
      <c r="BQ305" s="148"/>
      <c r="BR305" s="148"/>
      <c r="BS305" s="148"/>
      <c r="BT305" s="148"/>
    </row>
    <row r="306" spans="64:72" x14ac:dyDescent="0.2">
      <c r="BL306" s="148"/>
      <c r="BM306" s="148"/>
      <c r="BN306" s="148"/>
      <c r="BO306" s="148"/>
      <c r="BP306" s="148"/>
      <c r="BQ306" s="148"/>
      <c r="BR306" s="148"/>
      <c r="BS306" s="148"/>
      <c r="BT306" s="148"/>
    </row>
    <row r="307" spans="64:72" x14ac:dyDescent="0.2">
      <c r="BL307" s="148"/>
      <c r="BM307" s="148"/>
      <c r="BN307" s="148"/>
      <c r="BO307" s="148"/>
      <c r="BP307" s="148"/>
      <c r="BQ307" s="148"/>
      <c r="BR307" s="148"/>
      <c r="BS307" s="148"/>
      <c r="BT307" s="148"/>
    </row>
    <row r="308" spans="64:72" x14ac:dyDescent="0.2">
      <c r="BL308" s="148"/>
      <c r="BM308" s="148"/>
      <c r="BN308" s="148"/>
      <c r="BO308" s="148"/>
      <c r="BP308" s="148"/>
      <c r="BQ308" s="148"/>
      <c r="BR308" s="148"/>
      <c r="BS308" s="148"/>
      <c r="BT308" s="148"/>
    </row>
    <row r="309" spans="64:72" x14ac:dyDescent="0.2">
      <c r="BL309" s="148"/>
      <c r="BM309" s="148"/>
      <c r="BN309" s="148"/>
      <c r="BO309" s="148"/>
      <c r="BP309" s="148"/>
      <c r="BQ309" s="148"/>
      <c r="BR309" s="148"/>
      <c r="BS309" s="148"/>
      <c r="BT309" s="148"/>
    </row>
    <row r="310" spans="64:72" x14ac:dyDescent="0.2">
      <c r="BL310" s="148"/>
      <c r="BM310" s="148"/>
      <c r="BN310" s="148"/>
      <c r="BO310" s="148"/>
      <c r="BP310" s="148"/>
      <c r="BQ310" s="148"/>
      <c r="BR310" s="148"/>
      <c r="BS310" s="148"/>
      <c r="BT310" s="148"/>
    </row>
    <row r="311" spans="64:72" x14ac:dyDescent="0.2">
      <c r="BL311" s="148"/>
      <c r="BM311" s="148"/>
      <c r="BN311" s="148"/>
      <c r="BO311" s="148"/>
      <c r="BP311" s="148"/>
      <c r="BQ311" s="148"/>
      <c r="BR311" s="148"/>
      <c r="BS311" s="148"/>
      <c r="BT311" s="148"/>
    </row>
    <row r="312" spans="64:72" x14ac:dyDescent="0.2">
      <c r="BL312" s="148"/>
      <c r="BM312" s="148"/>
      <c r="BN312" s="148"/>
      <c r="BO312" s="148"/>
      <c r="BP312" s="148"/>
      <c r="BQ312" s="148"/>
      <c r="BR312" s="148"/>
      <c r="BS312" s="148"/>
      <c r="BT312" s="148"/>
    </row>
    <row r="313" spans="64:72" x14ac:dyDescent="0.2">
      <c r="BL313" s="148"/>
      <c r="BM313" s="148"/>
      <c r="BN313" s="148"/>
      <c r="BO313" s="148"/>
      <c r="BP313" s="148"/>
      <c r="BQ313" s="148"/>
      <c r="BR313" s="148"/>
      <c r="BS313" s="148"/>
      <c r="BT313" s="148"/>
    </row>
    <row r="314" spans="64:72" x14ac:dyDescent="0.2">
      <c r="BL314" s="148"/>
      <c r="BM314" s="148"/>
      <c r="BN314" s="148"/>
      <c r="BO314" s="148"/>
      <c r="BP314" s="148"/>
      <c r="BQ314" s="148"/>
      <c r="BR314" s="148"/>
      <c r="BS314" s="148"/>
      <c r="BT314" s="148"/>
    </row>
    <row r="315" spans="64:72" x14ac:dyDescent="0.2">
      <c r="BL315" s="148"/>
      <c r="BM315" s="148"/>
      <c r="BN315" s="148"/>
      <c r="BO315" s="148"/>
      <c r="BP315" s="148"/>
      <c r="BQ315" s="148"/>
      <c r="BR315" s="148"/>
      <c r="BS315" s="148"/>
      <c r="BT315" s="148"/>
    </row>
    <row r="316" spans="64:72" x14ac:dyDescent="0.2">
      <c r="BL316" s="148"/>
      <c r="BM316" s="148"/>
      <c r="BN316" s="148"/>
      <c r="BO316" s="148"/>
      <c r="BP316" s="148"/>
      <c r="BQ316" s="148"/>
      <c r="BR316" s="148"/>
      <c r="BS316" s="148"/>
      <c r="BT316" s="148"/>
    </row>
    <row r="317" spans="64:72" x14ac:dyDescent="0.2">
      <c r="BL317" s="148"/>
      <c r="BM317" s="148"/>
      <c r="BN317" s="148"/>
      <c r="BO317" s="148"/>
      <c r="BP317" s="148"/>
      <c r="BQ317" s="148"/>
      <c r="BR317" s="148"/>
      <c r="BS317" s="148"/>
      <c r="BT317" s="148"/>
    </row>
    <row r="318" spans="64:72" x14ac:dyDescent="0.2">
      <c r="BL318" s="148"/>
      <c r="BM318" s="148"/>
      <c r="BN318" s="148"/>
      <c r="BO318" s="148"/>
      <c r="BP318" s="148"/>
      <c r="BQ318" s="148"/>
      <c r="BR318" s="148"/>
      <c r="BS318" s="148"/>
      <c r="BT318" s="148"/>
    </row>
    <row r="319" spans="64:72" x14ac:dyDescent="0.2">
      <c r="BL319" s="148"/>
      <c r="BM319" s="148"/>
      <c r="BN319" s="148"/>
      <c r="BO319" s="148"/>
      <c r="BP319" s="148"/>
      <c r="BQ319" s="148"/>
      <c r="BR319" s="148"/>
      <c r="BS319" s="148"/>
      <c r="BT319" s="148"/>
    </row>
    <row r="320" spans="64:72" x14ac:dyDescent="0.2">
      <c r="BL320" s="148"/>
      <c r="BM320" s="148"/>
      <c r="BN320" s="148"/>
      <c r="BO320" s="148"/>
      <c r="BP320" s="148"/>
      <c r="BQ320" s="148"/>
      <c r="BR320" s="148"/>
      <c r="BS320" s="148"/>
      <c r="BT320" s="148"/>
    </row>
    <row r="321" spans="64:72" x14ac:dyDescent="0.2">
      <c r="BL321" s="148"/>
      <c r="BM321" s="148"/>
      <c r="BN321" s="148"/>
      <c r="BO321" s="148"/>
      <c r="BP321" s="148"/>
      <c r="BQ321" s="148"/>
      <c r="BR321" s="148"/>
      <c r="BS321" s="148"/>
      <c r="BT321" s="148"/>
    </row>
    <row r="322" spans="64:72" x14ac:dyDescent="0.2">
      <c r="BL322" s="148"/>
      <c r="BM322" s="148"/>
      <c r="BN322" s="148"/>
      <c r="BO322" s="148"/>
      <c r="BP322" s="148"/>
      <c r="BQ322" s="148"/>
      <c r="BR322" s="148"/>
      <c r="BS322" s="148"/>
      <c r="BT322" s="148"/>
    </row>
    <row r="323" spans="64:72" x14ac:dyDescent="0.2">
      <c r="BL323" s="148"/>
      <c r="BM323" s="148"/>
      <c r="BN323" s="148"/>
      <c r="BO323" s="148"/>
      <c r="BP323" s="148"/>
      <c r="BQ323" s="148"/>
      <c r="BR323" s="148"/>
      <c r="BS323" s="148"/>
      <c r="BT323" s="148"/>
    </row>
    <row r="324" spans="64:72" x14ac:dyDescent="0.2">
      <c r="BL324" s="148"/>
      <c r="BM324" s="148"/>
      <c r="BN324" s="148"/>
      <c r="BO324" s="148"/>
      <c r="BP324" s="148"/>
      <c r="BQ324" s="148"/>
      <c r="BR324" s="148"/>
      <c r="BS324" s="148"/>
      <c r="BT324" s="148"/>
    </row>
    <row r="325" spans="64:72" x14ac:dyDescent="0.2">
      <c r="BL325" s="148"/>
      <c r="BM325" s="148"/>
      <c r="BN325" s="148"/>
      <c r="BO325" s="148"/>
      <c r="BP325" s="148"/>
      <c r="BQ325" s="148"/>
      <c r="BR325" s="148"/>
      <c r="BS325" s="148"/>
      <c r="BT325" s="148"/>
    </row>
    <row r="326" spans="64:72" x14ac:dyDescent="0.2">
      <c r="BL326" s="148"/>
      <c r="BM326" s="148"/>
      <c r="BN326" s="148"/>
      <c r="BO326" s="148"/>
      <c r="BP326" s="148"/>
      <c r="BQ326" s="148"/>
      <c r="BR326" s="148"/>
      <c r="BS326" s="148"/>
      <c r="BT326" s="148"/>
    </row>
    <row r="327" spans="64:72" x14ac:dyDescent="0.2">
      <c r="BL327" s="148"/>
      <c r="BM327" s="148"/>
      <c r="BN327" s="148"/>
      <c r="BO327" s="148"/>
      <c r="BP327" s="148"/>
      <c r="BQ327" s="148"/>
      <c r="BR327" s="148"/>
      <c r="BS327" s="148"/>
      <c r="BT327" s="148"/>
    </row>
    <row r="328" spans="64:72" x14ac:dyDescent="0.2">
      <c r="BL328" s="148"/>
      <c r="BM328" s="148"/>
      <c r="BN328" s="148"/>
      <c r="BO328" s="148"/>
      <c r="BP328" s="148"/>
      <c r="BQ328" s="148"/>
      <c r="BR328" s="148"/>
      <c r="BS328" s="148"/>
      <c r="BT328" s="148"/>
    </row>
    <row r="329" spans="64:72" x14ac:dyDescent="0.2">
      <c r="BL329" s="148"/>
      <c r="BM329" s="148"/>
      <c r="BN329" s="148"/>
      <c r="BO329" s="148"/>
      <c r="BP329" s="148"/>
      <c r="BQ329" s="148"/>
      <c r="BR329" s="148"/>
      <c r="BS329" s="148"/>
      <c r="BT329" s="148"/>
    </row>
    <row r="330" spans="64:72" x14ac:dyDescent="0.2">
      <c r="BL330" s="148"/>
      <c r="BM330" s="148"/>
      <c r="BN330" s="148"/>
      <c r="BO330" s="148"/>
      <c r="BP330" s="148"/>
      <c r="BQ330" s="148"/>
      <c r="BR330" s="148"/>
      <c r="BS330" s="148"/>
      <c r="BT330" s="148"/>
    </row>
    <row r="331" spans="64:72" x14ac:dyDescent="0.2">
      <c r="BL331" s="148"/>
      <c r="BM331" s="148"/>
      <c r="BN331" s="148"/>
      <c r="BO331" s="148"/>
      <c r="BP331" s="148"/>
      <c r="BQ331" s="148"/>
      <c r="BR331" s="148"/>
      <c r="BS331" s="148"/>
      <c r="BT331" s="148"/>
    </row>
    <row r="332" spans="64:72" x14ac:dyDescent="0.2">
      <c r="BL332" s="148"/>
      <c r="BM332" s="148"/>
      <c r="BN332" s="148"/>
      <c r="BO332" s="148"/>
      <c r="BP332" s="148"/>
      <c r="BQ332" s="148"/>
      <c r="BR332" s="148"/>
      <c r="BS332" s="148"/>
      <c r="BT332" s="148"/>
    </row>
    <row r="333" spans="64:72" x14ac:dyDescent="0.2">
      <c r="BL333" s="148"/>
      <c r="BM333" s="148"/>
      <c r="BN333" s="148"/>
      <c r="BO333" s="148"/>
      <c r="BP333" s="148"/>
      <c r="BQ333" s="148"/>
      <c r="BR333" s="148"/>
      <c r="BS333" s="148"/>
      <c r="BT333" s="148"/>
    </row>
    <row r="334" spans="64:72" x14ac:dyDescent="0.2">
      <c r="BL334" s="148"/>
      <c r="BM334" s="148"/>
      <c r="BN334" s="148"/>
      <c r="BO334" s="148"/>
      <c r="BP334" s="148"/>
      <c r="BQ334" s="148"/>
      <c r="BR334" s="148"/>
      <c r="BS334" s="148"/>
      <c r="BT334" s="148"/>
    </row>
    <row r="335" spans="64:72" x14ac:dyDescent="0.2">
      <c r="BL335" s="148"/>
      <c r="BM335" s="148"/>
      <c r="BN335" s="148"/>
      <c r="BO335" s="148"/>
      <c r="BP335" s="148"/>
      <c r="BQ335" s="148"/>
      <c r="BR335" s="148"/>
      <c r="BS335" s="148"/>
      <c r="BT335" s="148"/>
    </row>
    <row r="336" spans="64:72" x14ac:dyDescent="0.2">
      <c r="BL336" s="148"/>
      <c r="BM336" s="148"/>
      <c r="BN336" s="148"/>
      <c r="BO336" s="148"/>
      <c r="BP336" s="148"/>
      <c r="BQ336" s="148"/>
      <c r="BR336" s="148"/>
      <c r="BS336" s="148"/>
      <c r="BT336" s="148"/>
    </row>
    <row r="337" spans="64:72" x14ac:dyDescent="0.2">
      <c r="BL337" s="148"/>
      <c r="BM337" s="148"/>
      <c r="BN337" s="148"/>
      <c r="BO337" s="148"/>
      <c r="BP337" s="148"/>
      <c r="BQ337" s="148"/>
      <c r="BR337" s="148"/>
      <c r="BS337" s="148"/>
      <c r="BT337" s="148"/>
    </row>
    <row r="338" spans="64:72" x14ac:dyDescent="0.2">
      <c r="BL338" s="148"/>
      <c r="BM338" s="148"/>
      <c r="BN338" s="148"/>
      <c r="BO338" s="148"/>
      <c r="BP338" s="148"/>
      <c r="BQ338" s="148"/>
      <c r="BR338" s="148"/>
      <c r="BS338" s="148"/>
      <c r="BT338" s="148"/>
    </row>
    <row r="339" spans="64:72" x14ac:dyDescent="0.2">
      <c r="BL339" s="148"/>
      <c r="BM339" s="148"/>
      <c r="BN339" s="148"/>
      <c r="BO339" s="148"/>
      <c r="BP339" s="148"/>
      <c r="BQ339" s="148"/>
      <c r="BR339" s="148"/>
      <c r="BS339" s="148"/>
      <c r="BT339" s="148"/>
    </row>
    <row r="340" spans="64:72" x14ac:dyDescent="0.2">
      <c r="BL340" s="148"/>
      <c r="BM340" s="148"/>
      <c r="BN340" s="148"/>
      <c r="BO340" s="148"/>
      <c r="BP340" s="148"/>
      <c r="BQ340" s="148"/>
      <c r="BR340" s="148"/>
      <c r="BS340" s="148"/>
      <c r="BT340" s="148"/>
    </row>
    <row r="341" spans="64:72" x14ac:dyDescent="0.2">
      <c r="BL341" s="148"/>
      <c r="BM341" s="148"/>
      <c r="BN341" s="148"/>
      <c r="BO341" s="148"/>
      <c r="BP341" s="148"/>
      <c r="BQ341" s="148"/>
      <c r="BR341" s="148"/>
      <c r="BS341" s="148"/>
      <c r="BT341" s="148"/>
    </row>
    <row r="342" spans="64:72" x14ac:dyDescent="0.2">
      <c r="BL342" s="148"/>
      <c r="BM342" s="148"/>
      <c r="BN342" s="148"/>
      <c r="BO342" s="148"/>
      <c r="BP342" s="148"/>
      <c r="BQ342" s="148"/>
      <c r="BR342" s="148"/>
      <c r="BS342" s="148"/>
      <c r="BT342" s="148"/>
    </row>
    <row r="343" spans="64:72" x14ac:dyDescent="0.2">
      <c r="BL343" s="148"/>
      <c r="BM343" s="148"/>
      <c r="BN343" s="148"/>
      <c r="BO343" s="148"/>
      <c r="BP343" s="148"/>
      <c r="BQ343" s="148"/>
      <c r="BR343" s="148"/>
      <c r="BS343" s="148"/>
      <c r="BT343" s="148"/>
    </row>
    <row r="344" spans="64:72" x14ac:dyDescent="0.2">
      <c r="BL344" s="148"/>
      <c r="BM344" s="148"/>
      <c r="BN344" s="148"/>
      <c r="BO344" s="148"/>
      <c r="BP344" s="148"/>
      <c r="BQ344" s="148"/>
      <c r="BR344" s="148"/>
      <c r="BS344" s="148"/>
      <c r="BT344" s="148"/>
    </row>
    <row r="345" spans="64:72" x14ac:dyDescent="0.2">
      <c r="BL345" s="148"/>
      <c r="BM345" s="148"/>
      <c r="BN345" s="148"/>
      <c r="BO345" s="148"/>
      <c r="BP345" s="148"/>
      <c r="BQ345" s="148"/>
      <c r="BR345" s="148"/>
      <c r="BS345" s="148"/>
      <c r="BT345" s="148"/>
    </row>
    <row r="346" spans="64:72" x14ac:dyDescent="0.2">
      <c r="BL346" s="148"/>
      <c r="BM346" s="148"/>
      <c r="BN346" s="148"/>
      <c r="BO346" s="148"/>
      <c r="BP346" s="148"/>
      <c r="BQ346" s="148"/>
      <c r="BR346" s="148"/>
      <c r="BS346" s="148"/>
      <c r="BT346" s="148"/>
    </row>
    <row r="347" spans="64:72" x14ac:dyDescent="0.2">
      <c r="BL347" s="148"/>
      <c r="BM347" s="148"/>
      <c r="BN347" s="148"/>
      <c r="BO347" s="148"/>
      <c r="BP347" s="148"/>
      <c r="BQ347" s="148"/>
      <c r="BR347" s="148"/>
      <c r="BS347" s="148"/>
      <c r="BT347" s="148"/>
    </row>
    <row r="348" spans="64:72" x14ac:dyDescent="0.2">
      <c r="BL348" s="148"/>
      <c r="BM348" s="148"/>
      <c r="BN348" s="148"/>
      <c r="BO348" s="148"/>
      <c r="BP348" s="148"/>
      <c r="BQ348" s="148"/>
      <c r="BR348" s="148"/>
      <c r="BS348" s="148"/>
      <c r="BT348" s="148"/>
    </row>
    <row r="349" spans="64:72" x14ac:dyDescent="0.2">
      <c r="BL349" s="148"/>
      <c r="BM349" s="148"/>
      <c r="BN349" s="148"/>
      <c r="BO349" s="148"/>
      <c r="BP349" s="148"/>
      <c r="BQ349" s="148"/>
      <c r="BR349" s="148"/>
      <c r="BS349" s="148"/>
      <c r="BT349" s="148"/>
    </row>
    <row r="350" spans="64:72" x14ac:dyDescent="0.2">
      <c r="BL350" s="148"/>
      <c r="BM350" s="148"/>
      <c r="BN350" s="148"/>
      <c r="BO350" s="148"/>
      <c r="BP350" s="148"/>
      <c r="BQ350" s="148"/>
      <c r="BR350" s="148"/>
      <c r="BS350" s="148"/>
      <c r="BT350" s="148"/>
    </row>
    <row r="351" spans="64:72" x14ac:dyDescent="0.2">
      <c r="BL351" s="148"/>
      <c r="BM351" s="148"/>
      <c r="BN351" s="148"/>
      <c r="BO351" s="148"/>
      <c r="BP351" s="148"/>
      <c r="BQ351" s="148"/>
      <c r="BR351" s="148"/>
      <c r="BS351" s="148"/>
      <c r="BT351" s="148"/>
    </row>
    <row r="352" spans="64:72" x14ac:dyDescent="0.2">
      <c r="BL352" s="148"/>
      <c r="BM352" s="148"/>
      <c r="BN352" s="148"/>
      <c r="BO352" s="148"/>
      <c r="BP352" s="148"/>
      <c r="BQ352" s="148"/>
      <c r="BR352" s="148"/>
      <c r="BS352" s="148"/>
      <c r="BT352" s="148"/>
    </row>
    <row r="353" spans="64:72" x14ac:dyDescent="0.2">
      <c r="BL353" s="148"/>
      <c r="BM353" s="148"/>
      <c r="BN353" s="148"/>
      <c r="BO353" s="148"/>
      <c r="BP353" s="148"/>
      <c r="BQ353" s="148"/>
      <c r="BR353" s="148"/>
      <c r="BS353" s="148"/>
      <c r="BT353" s="148"/>
    </row>
    <row r="354" spans="64:72" x14ac:dyDescent="0.2">
      <c r="BL354" s="148"/>
      <c r="BM354" s="148"/>
      <c r="BN354" s="148"/>
      <c r="BO354" s="148"/>
      <c r="BP354" s="148"/>
      <c r="BQ354" s="148"/>
      <c r="BR354" s="148"/>
      <c r="BS354" s="148"/>
      <c r="BT354" s="148"/>
    </row>
    <row r="355" spans="64:72" x14ac:dyDescent="0.2">
      <c r="BL355" s="148"/>
      <c r="BM355" s="148"/>
      <c r="BN355" s="148"/>
      <c r="BO355" s="148"/>
      <c r="BP355" s="148"/>
      <c r="BQ355" s="148"/>
      <c r="BR355" s="148"/>
      <c r="BS355" s="148"/>
      <c r="BT355" s="148"/>
    </row>
    <row r="356" spans="64:72" x14ac:dyDescent="0.2">
      <c r="BL356" s="148"/>
      <c r="BM356" s="148"/>
      <c r="BN356" s="148"/>
      <c r="BO356" s="148"/>
      <c r="BP356" s="148"/>
      <c r="BQ356" s="148"/>
      <c r="BR356" s="148"/>
      <c r="BS356" s="148"/>
      <c r="BT356" s="148"/>
    </row>
    <row r="357" spans="64:72" x14ac:dyDescent="0.2">
      <c r="BL357" s="148"/>
      <c r="BM357" s="148"/>
      <c r="BN357" s="148"/>
      <c r="BO357" s="148"/>
      <c r="BP357" s="148"/>
      <c r="BQ357" s="148"/>
      <c r="BR357" s="148"/>
      <c r="BS357" s="148"/>
      <c r="BT357" s="148"/>
    </row>
    <row r="358" spans="64:72" x14ac:dyDescent="0.2">
      <c r="BL358" s="148"/>
      <c r="BM358" s="148"/>
      <c r="BN358" s="148"/>
      <c r="BO358" s="148"/>
      <c r="BP358" s="148"/>
      <c r="BQ358" s="148"/>
      <c r="BR358" s="148"/>
      <c r="BS358" s="148"/>
      <c r="BT358" s="148"/>
    </row>
    <row r="359" spans="64:72" x14ac:dyDescent="0.2">
      <c r="BL359" s="148"/>
      <c r="BM359" s="148"/>
      <c r="BN359" s="148"/>
      <c r="BO359" s="148"/>
      <c r="BP359" s="148"/>
      <c r="BQ359" s="148"/>
      <c r="BR359" s="148"/>
      <c r="BS359" s="148"/>
      <c r="BT359" s="148"/>
    </row>
    <row r="360" spans="64:72" x14ac:dyDescent="0.2">
      <c r="BL360" s="148"/>
      <c r="BM360" s="148"/>
      <c r="BN360" s="148"/>
      <c r="BO360" s="148"/>
      <c r="BP360" s="148"/>
      <c r="BQ360" s="148"/>
      <c r="BR360" s="148"/>
      <c r="BS360" s="148"/>
      <c r="BT360" s="148"/>
    </row>
    <row r="361" spans="64:72" x14ac:dyDescent="0.2">
      <c r="BL361" s="148"/>
      <c r="BM361" s="148"/>
      <c r="BN361" s="148"/>
      <c r="BO361" s="148"/>
      <c r="BP361" s="148"/>
      <c r="BQ361" s="148"/>
      <c r="BR361" s="148"/>
      <c r="BS361" s="148"/>
      <c r="BT361" s="148"/>
    </row>
    <row r="362" spans="64:72" x14ac:dyDescent="0.2">
      <c r="BL362" s="148"/>
      <c r="BM362" s="148"/>
      <c r="BN362" s="148"/>
      <c r="BO362" s="148"/>
      <c r="BP362" s="148"/>
      <c r="BQ362" s="148"/>
      <c r="BR362" s="148"/>
      <c r="BS362" s="148"/>
      <c r="BT362" s="148"/>
    </row>
    <row r="363" spans="64:72" x14ac:dyDescent="0.2">
      <c r="BL363" s="148"/>
      <c r="BM363" s="148"/>
      <c r="BN363" s="148"/>
      <c r="BO363" s="148"/>
      <c r="BP363" s="148"/>
      <c r="BQ363" s="148"/>
      <c r="BR363" s="148"/>
      <c r="BS363" s="148"/>
      <c r="BT363" s="148"/>
    </row>
    <row r="364" spans="64:72" x14ac:dyDescent="0.2">
      <c r="BL364" s="148"/>
      <c r="BM364" s="148"/>
      <c r="BN364" s="148"/>
      <c r="BO364" s="148"/>
      <c r="BP364" s="148"/>
      <c r="BQ364" s="148"/>
      <c r="BR364" s="148"/>
      <c r="BS364" s="148"/>
      <c r="BT364" s="148"/>
    </row>
    <row r="365" spans="64:72" x14ac:dyDescent="0.2">
      <c r="BL365" s="148"/>
      <c r="BM365" s="148"/>
      <c r="BN365" s="148"/>
      <c r="BO365" s="148"/>
      <c r="BP365" s="148"/>
      <c r="BQ365" s="148"/>
      <c r="BR365" s="148"/>
      <c r="BS365" s="148"/>
      <c r="BT365" s="148"/>
    </row>
    <row r="366" spans="64:72" x14ac:dyDescent="0.2">
      <c r="BL366" s="148"/>
      <c r="BM366" s="148"/>
      <c r="BN366" s="148"/>
      <c r="BO366" s="148"/>
      <c r="BP366" s="148"/>
      <c r="BQ366" s="148"/>
      <c r="BR366" s="148"/>
      <c r="BS366" s="148"/>
      <c r="BT366" s="148"/>
    </row>
    <row r="367" spans="64:72" x14ac:dyDescent="0.2">
      <c r="BL367" s="148"/>
      <c r="BM367" s="148"/>
      <c r="BN367" s="148"/>
      <c r="BO367" s="148"/>
      <c r="BP367" s="148"/>
      <c r="BQ367" s="148"/>
      <c r="BR367" s="148"/>
      <c r="BS367" s="148"/>
      <c r="BT367" s="148"/>
    </row>
    <row r="368" spans="64:72" x14ac:dyDescent="0.2">
      <c r="BL368" s="148"/>
      <c r="BM368" s="148"/>
      <c r="BN368" s="148"/>
      <c r="BO368" s="148"/>
      <c r="BP368" s="148"/>
      <c r="BQ368" s="148"/>
      <c r="BR368" s="148"/>
      <c r="BS368" s="148"/>
      <c r="BT368" s="148"/>
    </row>
    <row r="369" spans="64:72" x14ac:dyDescent="0.2">
      <c r="BL369" s="148"/>
      <c r="BM369" s="148"/>
      <c r="BN369" s="148"/>
      <c r="BO369" s="148"/>
      <c r="BP369" s="148"/>
      <c r="BQ369" s="148"/>
      <c r="BR369" s="148"/>
      <c r="BS369" s="148"/>
      <c r="BT369" s="148"/>
    </row>
    <row r="370" spans="64:72" x14ac:dyDescent="0.2">
      <c r="BL370" s="148"/>
      <c r="BM370" s="148"/>
      <c r="BN370" s="148"/>
      <c r="BO370" s="148"/>
      <c r="BP370" s="148"/>
      <c r="BQ370" s="148"/>
      <c r="BR370" s="148"/>
      <c r="BS370" s="148"/>
      <c r="BT370" s="148"/>
    </row>
    <row r="371" spans="64:72" x14ac:dyDescent="0.2">
      <c r="BL371" s="148"/>
      <c r="BM371" s="148"/>
      <c r="BN371" s="148"/>
      <c r="BO371" s="148"/>
      <c r="BP371" s="148"/>
      <c r="BQ371" s="148"/>
      <c r="BR371" s="148"/>
      <c r="BS371" s="148"/>
      <c r="BT371" s="148"/>
    </row>
    <row r="372" spans="64:72" x14ac:dyDescent="0.2">
      <c r="BL372" s="148"/>
      <c r="BM372" s="148"/>
      <c r="BN372" s="148"/>
      <c r="BO372" s="148"/>
      <c r="BP372" s="148"/>
      <c r="BQ372" s="148"/>
      <c r="BR372" s="148"/>
      <c r="BS372" s="148"/>
      <c r="BT372" s="148"/>
    </row>
    <row r="373" spans="64:72" x14ac:dyDescent="0.2">
      <c r="BL373" s="148"/>
      <c r="BM373" s="148"/>
      <c r="BN373" s="148"/>
      <c r="BO373" s="148"/>
      <c r="BP373" s="148"/>
      <c r="BQ373" s="148"/>
      <c r="BR373" s="148"/>
      <c r="BS373" s="148"/>
      <c r="BT373" s="148"/>
    </row>
  </sheetData>
  <sheetProtection algorithmName="SHA-512" hashValue="KuTtlFOtXj/s4ahkQhHMUgLf0jcRJx95bgfHOfKK0TKkyI0sOX0k18Wbl0UmGyANeyaLUwU0gfNKBaACIS6NEQ==" saltValue="fzIutZEBMxcGo2hGxp/dvw==" spinCount="100000" sheet="1" objects="1" scenarios="1"/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23AA7-ED42-FA4E-88D1-43AA719E07AA}">
  <sheetPr codeName="Sheet3">
    <tabColor rgb="FFFF7E79"/>
  </sheetPr>
  <dimension ref="A1:BT373"/>
  <sheetViews>
    <sheetView zoomScale="90" zoomScaleNormal="90" workbookViewId="0">
      <selection activeCell="H24" sqref="H24"/>
    </sheetView>
  </sheetViews>
  <sheetFormatPr baseColWidth="10" defaultRowHeight="15" x14ac:dyDescent="0.2"/>
  <cols>
    <col min="1" max="1" width="14.83203125" style="140" customWidth="1"/>
    <col min="2" max="2" width="14.5" style="140" customWidth="1"/>
    <col min="3" max="3" width="14.83203125" style="140" customWidth="1"/>
    <col min="4" max="4" width="14.1640625" style="140" customWidth="1"/>
    <col min="5" max="6" width="14.1640625" style="140" hidden="1" customWidth="1"/>
    <col min="7" max="16" width="14.1640625" style="140" customWidth="1"/>
    <col min="17" max="17" width="14.1640625" style="140" hidden="1" customWidth="1"/>
    <col min="18" max="18" width="13" style="140" hidden="1" customWidth="1"/>
    <col min="19" max="23" width="14.1640625" style="140" customWidth="1"/>
    <col min="24" max="27" width="14.1640625" style="140" hidden="1" customWidth="1"/>
    <col min="28" max="28" width="14.33203125" style="140" customWidth="1"/>
    <col min="29" max="41" width="14.1640625" style="140" customWidth="1"/>
    <col min="42" max="72" width="12.5" style="140" customWidth="1"/>
    <col min="73" max="16384" width="10.83203125" style="140"/>
  </cols>
  <sheetData>
    <row r="1" spans="1:72" x14ac:dyDescent="0.2">
      <c r="A1" s="139" t="s">
        <v>31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  <c r="AL1" s="139"/>
      <c r="AM1" s="139"/>
      <c r="AN1" s="139"/>
      <c r="AO1" s="139"/>
      <c r="AP1" s="139"/>
      <c r="AQ1" s="139"/>
      <c r="AR1" s="139"/>
      <c r="AS1" s="139"/>
      <c r="AT1" s="139"/>
      <c r="AU1" s="139"/>
      <c r="AV1" s="139"/>
      <c r="AW1" s="139"/>
      <c r="AX1" s="139"/>
      <c r="AY1" s="139"/>
      <c r="AZ1" s="139"/>
      <c r="BA1" s="139"/>
      <c r="BB1" s="139"/>
      <c r="BC1" s="139"/>
      <c r="BD1" s="139"/>
      <c r="BE1" s="139"/>
      <c r="BF1" s="139"/>
      <c r="BG1" s="139"/>
      <c r="BH1" s="139"/>
      <c r="BI1" s="139"/>
      <c r="BJ1" s="139"/>
      <c r="BK1" s="139"/>
      <c r="BL1" s="139"/>
      <c r="BM1" s="139"/>
      <c r="BN1" s="139"/>
      <c r="BO1" s="139"/>
      <c r="BP1" s="139"/>
      <c r="BQ1" s="139"/>
      <c r="BR1" s="139"/>
      <c r="BS1" s="139"/>
      <c r="BT1" s="139"/>
    </row>
    <row r="2" spans="1:72" x14ac:dyDescent="0.2">
      <c r="A2" s="141" t="s">
        <v>92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  <c r="AL2" s="139"/>
      <c r="AM2" s="139"/>
      <c r="AN2" s="139"/>
      <c r="AO2" s="139"/>
      <c r="AP2" s="139"/>
      <c r="AQ2" s="139"/>
      <c r="AR2" s="139"/>
      <c r="AS2" s="139"/>
      <c r="AT2" s="139"/>
      <c r="AU2" s="139"/>
      <c r="AV2" s="139"/>
      <c r="AW2" s="139"/>
      <c r="AX2" s="139"/>
      <c r="AY2" s="139"/>
      <c r="AZ2" s="139"/>
      <c r="BA2" s="139"/>
      <c r="BB2" s="139"/>
      <c r="BC2" s="139"/>
      <c r="BD2" s="139"/>
      <c r="BE2" s="139"/>
      <c r="BF2" s="139"/>
      <c r="BG2" s="139"/>
      <c r="BH2" s="139"/>
      <c r="BI2" s="139"/>
      <c r="BJ2" s="139"/>
      <c r="BK2" s="139"/>
      <c r="BL2" s="139"/>
      <c r="BM2" s="139"/>
      <c r="BN2" s="139"/>
      <c r="BO2" s="139"/>
      <c r="BP2" s="139"/>
      <c r="BQ2" s="139"/>
      <c r="BR2" s="139"/>
      <c r="BS2" s="139"/>
      <c r="BT2" s="139"/>
    </row>
    <row r="3" spans="1:72" ht="16" thickBot="1" x14ac:dyDescent="0.25">
      <c r="A3" s="139"/>
      <c r="B3" s="142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  <c r="AZ3" s="139"/>
      <c r="BA3" s="139"/>
      <c r="BB3" s="139"/>
      <c r="BC3" s="139"/>
      <c r="BD3" s="139"/>
      <c r="BE3" s="139"/>
      <c r="BF3" s="139"/>
      <c r="BG3" s="139"/>
      <c r="BH3" s="139"/>
      <c r="BI3" s="139"/>
      <c r="BJ3" s="139"/>
      <c r="BK3" s="139"/>
      <c r="BL3" s="139"/>
      <c r="BM3" s="139"/>
      <c r="BN3" s="139"/>
      <c r="BO3" s="139"/>
      <c r="BP3" s="139"/>
      <c r="BQ3" s="139"/>
      <c r="BR3" s="139"/>
      <c r="BS3" s="139"/>
      <c r="BT3" s="139"/>
    </row>
    <row r="4" spans="1:72" x14ac:dyDescent="0.2">
      <c r="A4" s="77" t="s">
        <v>60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9"/>
      <c r="AF4" s="139"/>
      <c r="AG4" s="139"/>
      <c r="AH4" s="139"/>
      <c r="AI4" s="139"/>
      <c r="AJ4" s="139"/>
      <c r="AK4" s="139"/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  <c r="AW4" s="139"/>
      <c r="AX4" s="139"/>
      <c r="AY4" s="139"/>
      <c r="AZ4" s="139"/>
      <c r="BA4" s="139"/>
      <c r="BB4" s="139"/>
      <c r="BC4" s="139"/>
      <c r="BD4" s="139"/>
      <c r="BE4" s="139"/>
      <c r="BF4" s="139"/>
      <c r="BG4" s="139"/>
      <c r="BH4" s="139"/>
      <c r="BI4" s="139"/>
      <c r="BJ4" s="139"/>
      <c r="BK4" s="139"/>
      <c r="BL4" s="139"/>
      <c r="BM4" s="139"/>
      <c r="BN4" s="139"/>
      <c r="BO4" s="139"/>
      <c r="BP4" s="139"/>
      <c r="BQ4" s="139"/>
      <c r="BR4" s="139"/>
      <c r="BS4" s="139"/>
      <c r="BT4" s="139"/>
    </row>
    <row r="5" spans="1:72" x14ac:dyDescent="0.2">
      <c r="A5" s="80" t="s">
        <v>228</v>
      </c>
      <c r="B5" s="81"/>
      <c r="C5" s="85">
        <v>100000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2"/>
      <c r="AF5" s="139"/>
      <c r="AG5" s="139"/>
      <c r="AH5" s="139"/>
      <c r="AI5" s="139"/>
      <c r="AJ5" s="139"/>
      <c r="AK5" s="139"/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139"/>
      <c r="BC5" s="139"/>
      <c r="BD5" s="139"/>
      <c r="BE5" s="139"/>
      <c r="BF5" s="139"/>
      <c r="BG5" s="139"/>
      <c r="BH5" s="139"/>
      <c r="BI5" s="139"/>
      <c r="BJ5" s="139"/>
      <c r="BK5" s="139"/>
      <c r="BL5" s="139"/>
      <c r="BM5" s="139"/>
      <c r="BN5" s="139"/>
      <c r="BO5" s="139"/>
      <c r="BP5" s="139"/>
      <c r="BQ5" s="139"/>
      <c r="BR5" s="139"/>
      <c r="BS5" s="139"/>
      <c r="BT5" s="139"/>
    </row>
    <row r="6" spans="1:72" x14ac:dyDescent="0.2">
      <c r="A6" s="32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2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  <c r="AW6" s="139"/>
      <c r="AX6" s="139"/>
      <c r="AY6" s="139"/>
      <c r="AZ6" s="139"/>
      <c r="BA6" s="139"/>
      <c r="BB6" s="139"/>
      <c r="BC6" s="139"/>
      <c r="BD6" s="139"/>
      <c r="BE6" s="139"/>
      <c r="BF6" s="139"/>
      <c r="BG6" s="139"/>
      <c r="BH6" s="139"/>
      <c r="BI6" s="139"/>
      <c r="BJ6" s="139"/>
      <c r="BK6" s="139"/>
      <c r="BL6" s="139"/>
      <c r="BM6" s="139"/>
      <c r="BN6" s="139"/>
      <c r="BO6" s="139"/>
      <c r="BP6" s="139"/>
      <c r="BQ6" s="139"/>
      <c r="BR6" s="139"/>
      <c r="BS6" s="139"/>
      <c r="BT6" s="139"/>
    </row>
    <row r="7" spans="1:72" ht="76" x14ac:dyDescent="0.2">
      <c r="A7" s="178" t="s">
        <v>67</v>
      </c>
      <c r="B7" s="129" t="s">
        <v>68</v>
      </c>
      <c r="C7" s="129" t="s">
        <v>69</v>
      </c>
      <c r="D7" s="130" t="s">
        <v>70</v>
      </c>
      <c r="E7" s="176" t="s">
        <v>213</v>
      </c>
      <c r="F7" s="176" t="s">
        <v>214</v>
      </c>
      <c r="G7" s="130" t="s">
        <v>71</v>
      </c>
      <c r="H7" s="130" t="s">
        <v>72</v>
      </c>
      <c r="I7" s="130" t="s">
        <v>73</v>
      </c>
      <c r="J7" s="130" t="s">
        <v>215</v>
      </c>
      <c r="K7" s="130" t="s">
        <v>75</v>
      </c>
      <c r="L7" s="130" t="s">
        <v>76</v>
      </c>
      <c r="M7" s="130" t="s">
        <v>77</v>
      </c>
      <c r="N7" s="130" t="s">
        <v>78</v>
      </c>
      <c r="O7" s="130" t="s">
        <v>74</v>
      </c>
      <c r="P7" s="130" t="s">
        <v>79</v>
      </c>
      <c r="Q7" s="175" t="s">
        <v>216</v>
      </c>
      <c r="R7" s="183" t="s">
        <v>80</v>
      </c>
      <c r="S7" s="131" t="s">
        <v>217</v>
      </c>
      <c r="T7" s="132" t="s">
        <v>81</v>
      </c>
      <c r="U7" s="132" t="s">
        <v>82</v>
      </c>
      <c r="V7" s="132" t="s">
        <v>0</v>
      </c>
      <c r="W7" s="132" t="s">
        <v>87</v>
      </c>
      <c r="X7" s="177" t="s">
        <v>218</v>
      </c>
      <c r="Y7" s="177" t="s">
        <v>219</v>
      </c>
      <c r="Z7" s="133" t="s">
        <v>88</v>
      </c>
      <c r="AA7" s="133" t="s">
        <v>89</v>
      </c>
      <c r="AB7" s="134" t="s">
        <v>32</v>
      </c>
      <c r="AC7" s="134" t="s">
        <v>33</v>
      </c>
      <c r="AD7" s="135" t="s">
        <v>90</v>
      </c>
      <c r="AE7" s="136" t="s">
        <v>91</v>
      </c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</row>
    <row r="8" spans="1:72" ht="20" customHeight="1" x14ac:dyDescent="0.2">
      <c r="A8" s="91" t="str">
        <f>'ACT Apr 2019'!D2</f>
        <v>EvoEnergy</v>
      </c>
      <c r="B8" s="92" t="str">
        <f>'ACT Apr 2019'!F2</f>
        <v>ActewAGL</v>
      </c>
      <c r="C8" s="92" t="str">
        <f>'ACT Apr 2019'!G2</f>
        <v>Business Plan</v>
      </c>
      <c r="D8" s="93">
        <f>365*'ACT Apr 2019'!H2/100</f>
        <v>596.19100000000003</v>
      </c>
      <c r="E8" s="169">
        <f>IF('ACT Apr 2019'!AQ2=3,0.5,IF('ACT Apr 2019'!AQ2=2,0.33,0))</f>
        <v>0.5</v>
      </c>
      <c r="F8" s="169">
        <f>1-E8</f>
        <v>0.5</v>
      </c>
      <c r="G8" s="94">
        <f>IF('ACT Apr 2019'!K2="",($C$5*E8/'ACT Apr 2019'!AQ2*'ACT Apr 2019'!W2/100)*'ACT Apr 2019'!AQ2,IF($C$5*E8/'ACT Apr 2019'!AQ2&gt;='ACT Apr 2019'!L2,('ACT Apr 2019'!L2*'ACT Apr 2019'!W2/100)*'ACT Apr 2019'!AQ2,($C$5*E8/'ACT Apr 2019'!AQ2*'ACT Apr 2019'!W2/100)*'ACT Apr 2019'!AQ2))</f>
        <v>436.39350000000002</v>
      </c>
      <c r="H8" s="95">
        <f>IF(AND('ACT Apr 2019'!L2&gt;0,'ACT Apr 2019'!M2&gt;0),IF($C$5*E8/'ACT Apr 2019'!AQ2&lt;'ACT Apr 2019'!L2,0,IF(($C$5*E8/'ACT Apr 2019'!AQ2-'ACT Apr 2019'!L2)&lt;=('ACT Apr 2019'!M2+'ACT Apr 2019'!L2),((($C$5*E8/'ACT Apr 2019'!AQ2-'ACT Apr 2019'!L2)*'ACT Apr 2019'!X2/100))*'ACT Apr 2019'!AQ2,((('ACT Apr 2019'!M2)*'ACT Apr 2019'!X2/100)*'ACT Apr 2019'!AQ2))),0)</f>
        <v>947.06830000000002</v>
      </c>
      <c r="I8" s="93">
        <f>IF(AND('ACT Apr 2019'!M2&gt;0,'ACT Apr 2019'!N2&gt;0),IF($C$5*E8/'ACT Apr 2019'!AQ2&lt;('ACT Apr 2019'!L2+'ACT Apr 2019'!M2),0,IF(($C$5*E8/'ACT Apr 2019'!AQ2-'ACT Apr 2019'!L2+'ACT Apr 2019'!M2)&lt;=('ACT Apr 2019'!L2+'ACT Apr 2019'!M2+'ACT Apr 2019'!N2),((($C$5*E8/'ACT Apr 2019'!AQ2-('ACT Apr 2019'!L2+'ACT Apr 2019'!M2))*'ACT Apr 2019'!Y2/100))*'ACT Apr 2019'!AQ2,('ACT Apr 2019'!N2*'ACT Apr 2019'!Y2/100)* 'ACT Apr 2019'!AQ2)),0)</f>
        <v>0</v>
      </c>
      <c r="J8" s="93">
        <f>IF(AND('ACT Apr 2019'!N2&gt;0,'ACT Apr 2019'!O2&gt;0),IF($C$5*E8/'ACT Apr 2019'!AQ2&lt;('ACT Apr 2019'!L2+'ACT Apr 2019'!M2+'ACT Apr 2019'!N2),0,IF(($C$5*E8/'ACT Apr 2019'!AQ2-'ACT Apr 2019'!L2+'ACT Apr 2019'!M2+'ACT Apr 2019'!N2)&lt;=('ACT Apr 2019'!L2+'ACT Apr 2019'!M2+'ACT Apr 2019'!N2+'ACT Apr 2019'!O2),(($C$5*E8/'ACT Apr 2019'!AQ2-('ACT Apr 2019'!L2+'ACT Apr 2019'!M2+'ACT Apr 2019'!N2))*'ACT Apr 2019'!Z2/100)*'ACT Apr 2019'!AQ2,('ACT Apr 2019'!O2*'ACT Apr 2019'!Z2/100)*'ACT Apr 2019'!AQ2)),0)</f>
        <v>0</v>
      </c>
      <c r="K8" s="93">
        <f>IF(AND('ACT Apr 2019'!P2&gt;0,'ACT Apr 2019'!O2&gt;0),IF(($C$5*E8/'ACT Apr 2019'!AQ2&lt;SUM('ACT Apr 2019'!L2:P2)),(0),($C$5*E8/'ACT Apr 2019'!AQ2-SUM('ACT Apr 2019'!L2:P2))*'ACT Apr 2019'!AB2/100)* 'ACT Apr 2019'!AQ2,IF(AND('ACT Apr 2019'!O2&gt;0,'ACT Apr 2019'!P2=""),IF(($C$5*E8/'ACT Apr 2019'!AQ2&lt; SUM('ACT Apr 2019'!L2:O2)),(0),($C$5*E8/'ACT Apr 2019'!AQ2-SUM('ACT Apr 2019'!L2:O2))*'ACT Apr 2019'!AA2/100)* 'ACT Apr 2019'!AQ2,IF(AND('ACT Apr 2019'!N2&gt;0,'ACT Apr 2019'!O2=""),IF(($C$5*E8/'ACT Apr 2019'!AQ2&lt; SUM('ACT Apr 2019'!L2:N2)),(0),($C$5*E8/'ACT Apr 2019'!AQ2-SUM('ACT Apr 2019'!L2:N2))*'ACT Apr 2019'!Z2/100)* 'ACT Apr 2019'!AQ2,IF(AND('ACT Apr 2019'!M2&gt;0,'ACT Apr 2019'!N2=""),IF(($C$5*E8/'ACT Apr 2019'!AQ2&lt;'ACT Apr 2019'!M2+'ACT Apr 2019'!L2),(0),(($C$5*E8/'ACT Apr 2019'!AQ2-('ACT Apr 2019'!M2+'ACT Apr 2019'!L2))*'ACT Apr 2019'!Y2/100))*'ACT Apr 2019'!AQ2,IF(AND('ACT Apr 2019'!L2&gt;0,'ACT Apr 2019'!M2=""&gt;0),IF(($C$5*E8/'ACT Apr 2019'!AQ2&lt;'ACT Apr 2019'!L2),(0),($C$5*E8/'ACT Apr 2019'!AQ2-'ACT Apr 2019'!L2)*'ACT Apr 2019'!X2/100)*'ACT Apr 2019'!AQ2,0)))))</f>
        <v>0</v>
      </c>
      <c r="L8" s="95">
        <f>IF('ACT Apr 2019'!K2="",($C$5*F8/'ACT Apr 2019'!AR2*'ACT Apr 2019'!AC2/100)*'ACT Apr 2019'!AR2,IF($C$5*F8/'ACT Apr 2019'!AR2&gt;='ACT Apr 2019'!L2,('ACT Apr 2019'!L2*'ACT Apr 2019'!AC2/100)*'ACT Apr 2019'!AR2,($C$5*F8/'ACT Apr 2019'!AR2*'ACT Apr 2019'!AC2/100)*'ACT Apr 2019'!AR2))</f>
        <v>436.39350000000002</v>
      </c>
      <c r="M8" s="95">
        <f>IF(AND('ACT Apr 2019'!L2&gt;0,'ACT Apr 2019'!M2&gt;0),IF($C$5*F8/'ACT Apr 2019'!AR2&lt;'ACT Apr 2019'!L2,0,IF(($C$5*F8/'ACT Apr 2019'!AR2-'ACT Apr 2019'!L2)&lt;=('ACT Apr 2019'!M2+'ACT Apr 2019'!L2),((($C$5*F8/'ACT Apr 2019'!AR2-'ACT Apr 2019'!L2)*'ACT Apr 2019'!AD2/100))*'ACT Apr 2019'!AR2,((('ACT Apr 2019'!M2)*'ACT Apr 2019'!AD2/100)*'ACT Apr 2019'!AR2))),0)</f>
        <v>947.06830000000002</v>
      </c>
      <c r="N8" s="93">
        <f>IF(AND('ACT Apr 2019'!M2&gt;0,'ACT Apr 2019'!N2&gt;0),IF($C$5*F8/'ACT Apr 2019'!AR2&lt;('ACT Apr 2019'!L2+'ACT Apr 2019'!M2),0,IF(($C$5*F8/'ACT Apr 2019'!AR2-'ACT Apr 2019'!L2+'ACT Apr 2019'!M2)&lt;=('ACT Apr 2019'!L2+'ACT Apr 2019'!M2+'ACT Apr 2019'!N2),((($C$5*F8/'ACT Apr 2019'!AR2-('ACT Apr 2019'!L2+'ACT Apr 2019'!M2))*'ACT Apr 2019'!AE2/100))*'ACT Apr 2019'!AR2,('ACT Apr 2019'!N2*'ACT Apr 2019'!AE2/100)*'ACT Apr 2019'!AR2)),0)</f>
        <v>0</v>
      </c>
      <c r="O8" s="93">
        <f>IF(AND('ACT Apr 2019'!N2&gt;0,'ACT Apr 2019'!O2&gt;0),IF($C$5*F8/'ACT Apr 2019'!AR2&lt;('ACT Apr 2019'!L2+'ACT Apr 2019'!M2+'ACT Apr 2019'!N2),0,IF(($C$5*F8/'ACT Apr 2019'!AR2-'ACT Apr 2019'!L2+'ACT Apr 2019'!M2+'ACT Apr 2019'!N2)&lt;=('ACT Apr 2019'!L2+'ACT Apr 2019'!M2+'ACT Apr 2019'!N2+'ACT Apr 2019'!O2),(($C$5*F8/'ACT Apr 2019'!AR2-('ACT Apr 2019'!L2+'ACT Apr 2019'!M2+'ACT Apr 2019'!N2))*'ACT Apr 2019'!AF2/100)*'ACT Apr 2019'!AR2,('ACT Apr 2019'!O2*'ACT Apr 2019'!AF2/100)*'ACT Apr 2019'!AR2)),0)</f>
        <v>0</v>
      </c>
      <c r="P8" s="96">
        <f>IF(AND('ACT Apr 2019'!P2&gt;0,'ACT Apr 2019'!O2&gt;0),IF(($C$5*F8/'ACT Apr 2019'!AR2&lt;SUM('ACT Apr 2019'!L2:P2)),(0),($C$5*F8/'ACT Apr 2019'!AR2-SUM('ACT Apr 2019'!L2:P2))*'ACT Apr 2019'!AB2/100)* 'ACT Apr 2019'!AR2,IF(AND('ACT Apr 2019'!O2&gt;0,'ACT Apr 2019'!P2=""),IF(($C$5*F8/'ACT Apr 2019'!AR2&lt; SUM('ACT Apr 2019'!L2:O2)),(0),($C$5*F8/'ACT Apr 2019'!AR2-SUM('ACT Apr 2019'!L2:O2))*'ACT Apr 2019'!AG2/100)* 'ACT Apr 2019'!AR2,IF(AND('ACT Apr 2019'!N2&gt;0,'ACT Apr 2019'!O2=""),IF(($C$5*F8/'ACT Apr 2019'!AR2&lt; SUM('ACT Apr 2019'!L2:N2)),(0),($C$5*F8/'ACT Apr 2019'!AR2-SUM('ACT Apr 2019'!L2:N2))*'ACT Apr 2019'!AF2/100)* 'ACT Apr 2019'!AR2,IF(AND('ACT Apr 2019'!M2&gt;0,'ACT Apr 2019'!N2=""),IF(($C$5*F8/'ACT Apr 2019'!AR2&lt;'ACT Apr 2019'!M2+'ACT Apr 2019'!L2),(0),(($C$5*F8/'ACT Apr 2019'!AR2-('ACT Apr 2019'!M2+'ACT Apr 2019'!L2))*'ACT Apr 2019'!AE2/100))*'ACT Apr 2019'!AR2,IF(AND('ACT Apr 2019'!L2&gt;0,'ACT Apr 2019'!M2=""&gt;0),IF(($C$5*F8/'ACT Apr 2019'!AR2&lt;'ACT Apr 2019'!L2),(0),($C$5*F8/'ACT Apr 2019'!AR2-'ACT Apr 2019'!L2)*'ACT Apr 2019'!AD2/100)*'ACT Apr 2019'!AR2,0)))))</f>
        <v>0</v>
      </c>
      <c r="Q8" s="159">
        <f>SUM(G8:P8)</f>
        <v>2766.9236000000001</v>
      </c>
      <c r="R8" s="171">
        <f>Q8+D8</f>
        <v>3363.1145999999999</v>
      </c>
      <c r="S8" s="97">
        <f>R8*1.1</f>
        <v>3699.4260600000002</v>
      </c>
      <c r="T8" s="98">
        <f>'ACT Apr 2019'!AT2</f>
        <v>0</v>
      </c>
      <c r="U8" s="98">
        <f>'ACT Apr 2019'!AU2</f>
        <v>0</v>
      </c>
      <c r="V8" s="98">
        <f>'ACT Apr 2019'!AV2</f>
        <v>0</v>
      </c>
      <c r="W8" s="98">
        <f>'ACT Apr 2019'!AW2</f>
        <v>0</v>
      </c>
      <c r="X8" s="173" t="str">
        <f t="shared" ref="X8" si="0">IF(SUM(T8:W8)=0,"No discount",IF(T8&gt;0,"Guaranteed off bill",IF(U8&gt;0,"Guaranteed off usage",IF(V8&gt;0,"Pay-on-time off bill","Pay-on-time off usage"))))</f>
        <v>No discount</v>
      </c>
      <c r="Y8" s="173" t="s">
        <v>225</v>
      </c>
      <c r="Z8" s="162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3363.1145999999999</v>
      </c>
      <c r="AA8" s="162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3363.1145999999999</v>
      </c>
      <c r="AB8" s="163">
        <f t="shared" ref="AB8:AC8" si="1">Z8*1.1</f>
        <v>3699.4260600000002</v>
      </c>
      <c r="AC8" s="163">
        <f t="shared" si="1"/>
        <v>3699.4260600000002</v>
      </c>
      <c r="AD8" s="100">
        <f>'ACT Apr 2019'!BF2</f>
        <v>0</v>
      </c>
      <c r="AE8" s="101" t="str">
        <f>'ACT Apr 2019'!BG2</f>
        <v>n</v>
      </c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</row>
    <row r="9" spans="1:72" ht="20" customHeight="1" x14ac:dyDescent="0.2">
      <c r="A9" s="91" t="str">
        <f>'ACT Apr 2019'!D3</f>
        <v>EvoEnergy</v>
      </c>
      <c r="B9" s="92" t="str">
        <f>'ACT Apr 2019'!F3</f>
        <v>EnergyAustralia</v>
      </c>
      <c r="C9" s="92" t="str">
        <f>'ACT Apr 2019'!G3</f>
        <v>Everyday Saver</v>
      </c>
      <c r="D9" s="93">
        <f>365*'ACT Apr 2019'!H3/100</f>
        <v>504.065</v>
      </c>
      <c r="E9" s="169">
        <f>IF('ACT Apr 2019'!AQ3=3,0.5,IF('ACT Apr 2019'!AQ3=2,0.33,0))</f>
        <v>0.5</v>
      </c>
      <c r="F9" s="169">
        <f>1-E9</f>
        <v>0.5</v>
      </c>
      <c r="G9" s="94">
        <f>IF('ACT Apr 2019'!K3="",($C$5*E9/'ACT Apr 2019'!AQ3*'ACT Apr 2019'!W3/100)*'ACT Apr 2019'!AQ3,IF($C$5*E9/'ACT Apr 2019'!AQ3&gt;='ACT Apr 2019'!L3,('ACT Apr 2019'!L3*'ACT Apr 2019'!W3/100)*'ACT Apr 2019'!AQ3,($C$5*E9/'ACT Apr 2019'!AQ3*'ACT Apr 2019'!W3/100)*'ACT Apr 2019'!AQ3))</f>
        <v>217.48003199999999</v>
      </c>
      <c r="H9" s="95">
        <f>IF(AND('ACT Apr 2019'!L3&gt;0,'ACT Apr 2019'!M3&gt;0),IF($C$5*E9/'ACT Apr 2019'!AQ3&lt;'ACT Apr 2019'!L3,0,IF(($C$5*E9/'ACT Apr 2019'!AQ3-'ACT Apr 2019'!L3)&lt;=('ACT Apr 2019'!M3+'ACT Apr 2019'!L3),((($C$5*E9/'ACT Apr 2019'!AQ3-'ACT Apr 2019'!L3)*'ACT Apr 2019'!X3/100))*'ACT Apr 2019'!AQ3,((('ACT Apr 2019'!M3)*'ACT Apr 2019'!X3/100)*'ACT Apr 2019'!AQ3))),0)</f>
        <v>1163.0542559999999</v>
      </c>
      <c r="I9" s="93">
        <f>IF(AND('ACT Apr 2019'!M3&gt;0,'ACT Apr 2019'!N3&gt;0),IF($C$5*E9/'ACT Apr 2019'!AQ3&lt;('ACT Apr 2019'!L3+'ACT Apr 2019'!M3),0,IF(($C$5*E9/'ACT Apr 2019'!AQ3-'ACT Apr 2019'!L3+'ACT Apr 2019'!M3)&lt;=('ACT Apr 2019'!L3+'ACT Apr 2019'!M3+'ACT Apr 2019'!N3),((($C$5*E9/'ACT Apr 2019'!AQ3-('ACT Apr 2019'!L3+'ACT Apr 2019'!M3))*'ACT Apr 2019'!Y3/100))*'ACT Apr 2019'!AQ3,('ACT Apr 2019'!N3*'ACT Apr 2019'!Y3/100)* 'ACT Apr 2019'!AQ3)),0)</f>
        <v>0</v>
      </c>
      <c r="J9" s="93">
        <f>IF(AND('ACT Apr 2019'!N3&gt;0,'ACT Apr 2019'!O3&gt;0),IF($C$5*E9/'ACT Apr 2019'!AQ3&lt;('ACT Apr 2019'!L3+'ACT Apr 2019'!M3+'ACT Apr 2019'!N3),0,IF(($C$5*E9/'ACT Apr 2019'!AQ3-'ACT Apr 2019'!L3+'ACT Apr 2019'!M3+'ACT Apr 2019'!N3)&lt;=('ACT Apr 2019'!L3+'ACT Apr 2019'!M3+'ACT Apr 2019'!N3+'ACT Apr 2019'!O3),(($C$5*E9/'ACT Apr 2019'!AQ3-('ACT Apr 2019'!L3+'ACT Apr 2019'!M3+'ACT Apr 2019'!N3))*'ACT Apr 2019'!Z3/100)*'ACT Apr 2019'!AQ3,('ACT Apr 2019'!O3*'ACT Apr 2019'!Z3/100)*'ACT Apr 2019'!AQ3)),0)</f>
        <v>0</v>
      </c>
      <c r="K9" s="93">
        <f>IF(AND('ACT Apr 2019'!P3&gt;0,'ACT Apr 2019'!O3&gt;0),IF(($C$5*E9/'ACT Apr 2019'!AQ3&lt;SUM('ACT Apr 2019'!L3:P3)),(0),($C$5*E9/'ACT Apr 2019'!AQ3-SUM('ACT Apr 2019'!L3:P3))*'ACT Apr 2019'!AB3/100)* 'ACT Apr 2019'!AQ3,IF(AND('ACT Apr 2019'!O3&gt;0,'ACT Apr 2019'!P3=""),IF(($C$5*E9/'ACT Apr 2019'!AQ3&lt; SUM('ACT Apr 2019'!L3:O3)),(0),($C$5*E9/'ACT Apr 2019'!AQ3-SUM('ACT Apr 2019'!L3:O3))*'ACT Apr 2019'!AA3/100)* 'ACT Apr 2019'!AQ3,IF(AND('ACT Apr 2019'!N3&gt;0,'ACT Apr 2019'!O3=""),IF(($C$5*E9/'ACT Apr 2019'!AQ3&lt; SUM('ACT Apr 2019'!L3:N3)),(0),($C$5*E9/'ACT Apr 2019'!AQ3-SUM('ACT Apr 2019'!L3:N3))*'ACT Apr 2019'!Z3/100)* 'ACT Apr 2019'!AQ3,IF(AND('ACT Apr 2019'!M3&gt;0,'ACT Apr 2019'!N3=""),IF(($C$5*E9/'ACT Apr 2019'!AQ3&lt;'ACT Apr 2019'!M3+'ACT Apr 2019'!L3),(0),(($C$5*E9/'ACT Apr 2019'!AQ3-('ACT Apr 2019'!M3+'ACT Apr 2019'!L3))*'ACT Apr 2019'!Y3/100))*'ACT Apr 2019'!AQ3,IF(AND('ACT Apr 2019'!L3&gt;0,'ACT Apr 2019'!M3=""&gt;0),IF(($C$5*E9/'ACT Apr 2019'!AQ3&lt;'ACT Apr 2019'!L3),(0),($C$5*E9/'ACT Apr 2019'!AQ3-'ACT Apr 2019'!L3)*'ACT Apr 2019'!X3/100)*'ACT Apr 2019'!AQ3,0)))))</f>
        <v>0</v>
      </c>
      <c r="L9" s="95">
        <f>IF('ACT Apr 2019'!K3="",($C$5*F9/'ACT Apr 2019'!AR3*'ACT Apr 2019'!AC3/100)*'ACT Apr 2019'!AR3,IF($C$5*F9/'ACT Apr 2019'!AR3&gt;='ACT Apr 2019'!L3,('ACT Apr 2019'!L3*'ACT Apr 2019'!AC3/100)*'ACT Apr 2019'!AR3,($C$5*F9/'ACT Apr 2019'!AR3*'ACT Apr 2019'!AC3/100)*'ACT Apr 2019'!AR3))</f>
        <v>217.48003199999999</v>
      </c>
      <c r="M9" s="95">
        <f>IF(AND('ACT Apr 2019'!L3&gt;0,'ACT Apr 2019'!M3&gt;0),IF($C$5*F9/'ACT Apr 2019'!AR3&lt;'ACT Apr 2019'!L3,0,IF(($C$5*F9/'ACT Apr 2019'!AR3-'ACT Apr 2019'!L3)&lt;=('ACT Apr 2019'!M3+'ACT Apr 2019'!L3),((($C$5*F9/'ACT Apr 2019'!AR3-'ACT Apr 2019'!L3)*'ACT Apr 2019'!AD3/100))*'ACT Apr 2019'!AR3,((('ACT Apr 2019'!M3)*'ACT Apr 2019'!AD3/100)*'ACT Apr 2019'!AR3))),0)</f>
        <v>1163.0542559999999</v>
      </c>
      <c r="N9" s="93">
        <f>IF(AND('ACT Apr 2019'!M3&gt;0,'ACT Apr 2019'!N3&gt;0),IF($C$5*F9/'ACT Apr 2019'!AR3&lt;('ACT Apr 2019'!L3+'ACT Apr 2019'!M3),0,IF(($C$5*F9/'ACT Apr 2019'!AR3-'ACT Apr 2019'!L3+'ACT Apr 2019'!M3)&lt;=('ACT Apr 2019'!L3+'ACT Apr 2019'!M3+'ACT Apr 2019'!N3),((($C$5*F9/'ACT Apr 2019'!AR3-('ACT Apr 2019'!L3+'ACT Apr 2019'!M3))*'ACT Apr 2019'!AE3/100))*'ACT Apr 2019'!AR3,('ACT Apr 2019'!N3*'ACT Apr 2019'!AE3/100)*'ACT Apr 2019'!AR3)),0)</f>
        <v>0</v>
      </c>
      <c r="O9" s="93">
        <f>IF(AND('ACT Apr 2019'!N3&gt;0,'ACT Apr 2019'!O3&gt;0),IF($C$5*F9/'ACT Apr 2019'!AR3&lt;('ACT Apr 2019'!L3+'ACT Apr 2019'!M3+'ACT Apr 2019'!N3),0,IF(($C$5*F9/'ACT Apr 2019'!AR3-'ACT Apr 2019'!L3+'ACT Apr 2019'!M3+'ACT Apr 2019'!N3)&lt;=('ACT Apr 2019'!L3+'ACT Apr 2019'!M3+'ACT Apr 2019'!N3+'ACT Apr 2019'!O3),(($C$5*F9/'ACT Apr 2019'!AR3-('ACT Apr 2019'!L3+'ACT Apr 2019'!M3+'ACT Apr 2019'!N3))*'ACT Apr 2019'!AF3/100)*'ACT Apr 2019'!AR3,('ACT Apr 2019'!O3*'ACT Apr 2019'!AF3/100)*'ACT Apr 2019'!AR3)),0)</f>
        <v>0</v>
      </c>
      <c r="P9" s="96">
        <f>IF(AND('ACT Apr 2019'!P3&gt;0,'ACT Apr 2019'!O3&gt;0),IF(($C$5*F9/'ACT Apr 2019'!AR3&lt;SUM('ACT Apr 2019'!L3:P3)),(0),($C$5*F9/'ACT Apr 2019'!AR3-SUM('ACT Apr 2019'!L3:P3))*'ACT Apr 2019'!AB3/100)* 'ACT Apr 2019'!AR3,IF(AND('ACT Apr 2019'!O3&gt;0,'ACT Apr 2019'!P3=""),IF(($C$5*F9/'ACT Apr 2019'!AR3&lt; SUM('ACT Apr 2019'!L3:O3)),(0),($C$5*F9/'ACT Apr 2019'!AR3-SUM('ACT Apr 2019'!L3:O3))*'ACT Apr 2019'!AG3/100)* 'ACT Apr 2019'!AR3,IF(AND('ACT Apr 2019'!N3&gt;0,'ACT Apr 2019'!O3=""),IF(($C$5*F9/'ACT Apr 2019'!AR3&lt; SUM('ACT Apr 2019'!L3:N3)),(0),($C$5*F9/'ACT Apr 2019'!AR3-SUM('ACT Apr 2019'!L3:N3))*'ACT Apr 2019'!AF3/100)* 'ACT Apr 2019'!AR3,IF(AND('ACT Apr 2019'!M3&gt;0,'ACT Apr 2019'!N3=""),IF(($C$5*F9/'ACT Apr 2019'!AR3&lt;'ACT Apr 2019'!M3+'ACT Apr 2019'!L3),(0),(($C$5*F9/'ACT Apr 2019'!AR3-('ACT Apr 2019'!M3+'ACT Apr 2019'!L3))*'ACT Apr 2019'!AE3/100))*'ACT Apr 2019'!AR3,IF(AND('ACT Apr 2019'!L3&gt;0,'ACT Apr 2019'!M3=""&gt;0),IF(($C$5*F9/'ACT Apr 2019'!AR3&lt;'ACT Apr 2019'!L3),(0),($C$5*F9/'ACT Apr 2019'!AR3-'ACT Apr 2019'!L3)*'ACT Apr 2019'!AD3/100)*'ACT Apr 2019'!AR3,0)))))</f>
        <v>0</v>
      </c>
      <c r="Q9" s="159">
        <f>SUM(G9:P9)</f>
        <v>2761.0685759999997</v>
      </c>
      <c r="R9" s="171">
        <f>Q9+D9</f>
        <v>3265.1335759999997</v>
      </c>
      <c r="S9" s="97">
        <f>R9*1.1</f>
        <v>3591.6469336</v>
      </c>
      <c r="T9" s="98">
        <f>'ACT Apr 2019'!AT3</f>
        <v>0</v>
      </c>
      <c r="U9" s="98">
        <f>'ACT Apr 2019'!AU3</f>
        <v>10</v>
      </c>
      <c r="V9" s="98">
        <f>'ACT Apr 2019'!AV3</f>
        <v>0</v>
      </c>
      <c r="W9" s="98">
        <f>'ACT Apr 2019'!AW3</f>
        <v>0</v>
      </c>
      <c r="X9" s="173" t="str">
        <f t="shared" ref="X9:X10" si="2">IF(SUM(T9:W9)=0,"No discount",IF(T9&gt;0,"Guaranteed off bill",IF(U9&gt;0,"Guaranteed off usage",IF(V9&gt;0,"Pay-on-time off bill","Pay-on-time off usage"))))</f>
        <v>Guaranteed off usage</v>
      </c>
      <c r="Y9" s="173" t="s">
        <v>225</v>
      </c>
      <c r="Z9" s="162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2989.0267183999999</v>
      </c>
      <c r="AA9" s="162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2989.0267183999999</v>
      </c>
      <c r="AB9" s="163">
        <f t="shared" ref="AB9:AB10" si="3">Z9*1.1</f>
        <v>3287.92939024</v>
      </c>
      <c r="AC9" s="163">
        <f t="shared" ref="AC9:AC10" si="4">AA9*1.1</f>
        <v>3287.92939024</v>
      </c>
      <c r="AD9" s="100">
        <f>'ACT Apr 2019'!BF3</f>
        <v>0</v>
      </c>
      <c r="AE9" s="101" t="str">
        <f>'ACT Apr 2019'!BG3</f>
        <v>n</v>
      </c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43"/>
      <c r="BE9" s="143"/>
      <c r="BF9" s="143"/>
      <c r="BG9" s="143"/>
      <c r="BH9" s="143"/>
      <c r="BI9" s="143"/>
      <c r="BJ9" s="143"/>
      <c r="BK9" s="143"/>
      <c r="BL9" s="143"/>
      <c r="BM9" s="143"/>
      <c r="BN9" s="143"/>
      <c r="BO9" s="143"/>
      <c r="BP9" s="143"/>
      <c r="BQ9" s="143"/>
      <c r="BR9" s="143"/>
      <c r="BS9" s="143"/>
      <c r="BT9" s="143"/>
    </row>
    <row r="10" spans="1:72" ht="20" customHeight="1" thickBot="1" x14ac:dyDescent="0.25">
      <c r="A10" s="119" t="str">
        <f>'ACT Apr 2019'!D4</f>
        <v>EvoEnergy</v>
      </c>
      <c r="B10" s="120" t="str">
        <f>'ACT Apr 2019'!F4</f>
        <v>Origin Energy</v>
      </c>
      <c r="C10" s="120" t="str">
        <f>'ACT Apr 2019'!G4</f>
        <v>Business  Saver</v>
      </c>
      <c r="D10" s="121">
        <f>365*'ACT Apr 2019'!H4/100</f>
        <v>537.09749999999997</v>
      </c>
      <c r="E10" s="170">
        <f>IF('ACT Apr 2019'!AQ4=3,0.5,IF('ACT Apr 2019'!AQ4=2,0.33,0))</f>
        <v>0.5</v>
      </c>
      <c r="F10" s="170">
        <f>1-E10</f>
        <v>0.5</v>
      </c>
      <c r="G10" s="122">
        <f>IF('ACT Apr 2019'!K4="",($C$5*E10/'ACT Apr 2019'!AQ4*'ACT Apr 2019'!W4/100)*'ACT Apr 2019'!AQ4,IF($C$5*E10/'ACT Apr 2019'!AQ4&gt;='ACT Apr 2019'!L4,('ACT Apr 2019'!L4*'ACT Apr 2019'!W4/100)*'ACT Apr 2019'!AQ4,($C$5*E10/'ACT Apr 2019'!AQ4*'ACT Apr 2019'!W4/100)*'ACT Apr 2019'!AQ4))</f>
        <v>406.89</v>
      </c>
      <c r="H10" s="121">
        <f>IF(AND('ACT Apr 2019'!L4&gt;0,'ACT Apr 2019'!M4&gt;0),IF($C$5*E10/'ACT Apr 2019'!AQ4&lt;'ACT Apr 2019'!L4,0,IF(($C$5*E10/'ACT Apr 2019'!AQ4-'ACT Apr 2019'!L4)&lt;=('ACT Apr 2019'!M4+'ACT Apr 2019'!L4),((($C$5*E10/'ACT Apr 2019'!AQ4-'ACT Apr 2019'!L4)*'ACT Apr 2019'!X4/100))*'ACT Apr 2019'!AQ4,((('ACT Apr 2019'!M4)*'ACT Apr 2019'!X4/100)*'ACT Apr 2019'!AQ4))),0)</f>
        <v>880.10000000000014</v>
      </c>
      <c r="I10" s="121">
        <f>IF(AND('ACT Apr 2019'!M4&gt;0,'ACT Apr 2019'!N4&gt;0),IF($C$5*E10/'ACT Apr 2019'!AQ4&lt;('ACT Apr 2019'!L4+'ACT Apr 2019'!M4),0,IF(($C$5*E10/'ACT Apr 2019'!AQ4-'ACT Apr 2019'!L4+'ACT Apr 2019'!M4)&lt;=('ACT Apr 2019'!L4+'ACT Apr 2019'!M4+'ACT Apr 2019'!N4),((($C$5*E10/'ACT Apr 2019'!AQ4-('ACT Apr 2019'!L4+'ACT Apr 2019'!M4))*'ACT Apr 2019'!Y4/100))*'ACT Apr 2019'!AQ4,('ACT Apr 2019'!N4*'ACT Apr 2019'!Y4/100)* 'ACT Apr 2019'!AQ4)),0)</f>
        <v>0</v>
      </c>
      <c r="J10" s="121">
        <f>IF(AND('ACT Apr 2019'!N4&gt;0,'ACT Apr 2019'!O4&gt;0),IF($C$5*E10/'ACT Apr 2019'!AQ4&lt;('ACT Apr 2019'!L4+'ACT Apr 2019'!M4+'ACT Apr 2019'!N4),0,IF(($C$5*E10/'ACT Apr 2019'!AQ4-'ACT Apr 2019'!L4+'ACT Apr 2019'!M4+'ACT Apr 2019'!N4)&lt;=('ACT Apr 2019'!L4+'ACT Apr 2019'!M4+'ACT Apr 2019'!N4+'ACT Apr 2019'!O4),(($C$5*E10/'ACT Apr 2019'!AQ4-('ACT Apr 2019'!L4+'ACT Apr 2019'!M4+'ACT Apr 2019'!N4))*'ACT Apr 2019'!Z4/100)*'ACT Apr 2019'!AQ4,('ACT Apr 2019'!O4*'ACT Apr 2019'!Z4/100)*'ACT Apr 2019'!AQ4)),0)</f>
        <v>0</v>
      </c>
      <c r="K10" s="121">
        <f>IF(AND('ACT Apr 2019'!P4&gt;0,'ACT Apr 2019'!O4&gt;0),IF(($C$5*E10/'ACT Apr 2019'!AQ4&lt;SUM('ACT Apr 2019'!L4:P4)),(0),($C$5*E10/'ACT Apr 2019'!AQ4-SUM('ACT Apr 2019'!L4:P4))*'ACT Apr 2019'!AB4/100)* 'ACT Apr 2019'!AQ4,IF(AND('ACT Apr 2019'!O4&gt;0,'ACT Apr 2019'!P4=""),IF(($C$5*E10/'ACT Apr 2019'!AQ4&lt; SUM('ACT Apr 2019'!L4:O4)),(0),($C$5*E10/'ACT Apr 2019'!AQ4-SUM('ACT Apr 2019'!L4:O4))*'ACT Apr 2019'!AA4/100)* 'ACT Apr 2019'!AQ4,IF(AND('ACT Apr 2019'!N4&gt;0,'ACT Apr 2019'!O4=""),IF(($C$5*E10/'ACT Apr 2019'!AQ4&lt; SUM('ACT Apr 2019'!L4:N4)),(0),($C$5*E10/'ACT Apr 2019'!AQ4-SUM('ACT Apr 2019'!L4:N4))*'ACT Apr 2019'!Z4/100)* 'ACT Apr 2019'!AQ4,IF(AND('ACT Apr 2019'!M4&gt;0,'ACT Apr 2019'!N4=""),IF(($C$5*E10/'ACT Apr 2019'!AQ4&lt;'ACT Apr 2019'!M4+'ACT Apr 2019'!L4),(0),(($C$5*E10/'ACT Apr 2019'!AQ4-('ACT Apr 2019'!M4+'ACT Apr 2019'!L4))*'ACT Apr 2019'!Y4/100))*'ACT Apr 2019'!AQ4,IF(AND('ACT Apr 2019'!L4&gt;0,'ACT Apr 2019'!M4=""&gt;0),IF(($C$5*E10/'ACT Apr 2019'!AQ4&lt;'ACT Apr 2019'!L4),(0),($C$5*E10/'ACT Apr 2019'!AQ4-'ACT Apr 2019'!L4)*'ACT Apr 2019'!X4/100)*'ACT Apr 2019'!AQ4,0)))))</f>
        <v>0</v>
      </c>
      <c r="L10" s="121">
        <f>IF('ACT Apr 2019'!K4="",($C$5*F10/'ACT Apr 2019'!AR4*'ACT Apr 2019'!AC4/100)*'ACT Apr 2019'!AR4,IF($C$5*F10/'ACT Apr 2019'!AR4&gt;='ACT Apr 2019'!L4,('ACT Apr 2019'!L4*'ACT Apr 2019'!AC4/100)*'ACT Apr 2019'!AR4,($C$5*F10/'ACT Apr 2019'!AR4*'ACT Apr 2019'!AC4/100)*'ACT Apr 2019'!AR4))</f>
        <v>406.89</v>
      </c>
      <c r="M10" s="121">
        <f>IF(AND('ACT Apr 2019'!L4&gt;0,'ACT Apr 2019'!M4&gt;0),IF($C$5*F10/'ACT Apr 2019'!AR4&lt;'ACT Apr 2019'!L4,0,IF(($C$5*F10/'ACT Apr 2019'!AR4-'ACT Apr 2019'!L4)&lt;=('ACT Apr 2019'!M4+'ACT Apr 2019'!L4),((($C$5*F10/'ACT Apr 2019'!AR4-'ACT Apr 2019'!L4)*'ACT Apr 2019'!AD4/100))*'ACT Apr 2019'!AR4,((('ACT Apr 2019'!M4)*'ACT Apr 2019'!AD4/100)*'ACT Apr 2019'!AR4))),0)</f>
        <v>880.10000000000014</v>
      </c>
      <c r="N10" s="121">
        <f>IF(AND('ACT Apr 2019'!M4&gt;0,'ACT Apr 2019'!N4&gt;0),IF($C$5*F10/'ACT Apr 2019'!AR4&lt;('ACT Apr 2019'!L4+'ACT Apr 2019'!M4),0,IF(($C$5*F10/'ACT Apr 2019'!AR4-'ACT Apr 2019'!L4+'ACT Apr 2019'!M4)&lt;=('ACT Apr 2019'!L4+'ACT Apr 2019'!M4+'ACT Apr 2019'!N4),((($C$5*F10/'ACT Apr 2019'!AR4-('ACT Apr 2019'!L4+'ACT Apr 2019'!M4))*'ACT Apr 2019'!AE4/100))*'ACT Apr 2019'!AR4,('ACT Apr 2019'!N4*'ACT Apr 2019'!AE4/100)*'ACT Apr 2019'!AR4)),0)</f>
        <v>0</v>
      </c>
      <c r="O10" s="121">
        <f>IF(AND('ACT Apr 2019'!N4&gt;0,'ACT Apr 2019'!O4&gt;0),IF($C$5*F10/'ACT Apr 2019'!AR4&lt;('ACT Apr 2019'!L4+'ACT Apr 2019'!M4+'ACT Apr 2019'!N4),0,IF(($C$5*F10/'ACT Apr 2019'!AR4-'ACT Apr 2019'!L4+'ACT Apr 2019'!M4+'ACT Apr 2019'!N4)&lt;=('ACT Apr 2019'!L4+'ACT Apr 2019'!M4+'ACT Apr 2019'!N4+'ACT Apr 2019'!O4),(($C$5*F10/'ACT Apr 2019'!AR4-('ACT Apr 2019'!L4+'ACT Apr 2019'!M4+'ACT Apr 2019'!N4))*'ACT Apr 2019'!AF4/100)*'ACT Apr 2019'!AR4,('ACT Apr 2019'!O4*'ACT Apr 2019'!AF4/100)*'ACT Apr 2019'!AR4)),0)</f>
        <v>0</v>
      </c>
      <c r="P10" s="121">
        <f>IF(AND('ACT Apr 2019'!P4&gt;0,'ACT Apr 2019'!O4&gt;0),IF(($C$5*F10/'ACT Apr 2019'!AR4&lt;SUM('ACT Apr 2019'!L4:P4)),(0),($C$5*F10/'ACT Apr 2019'!AR4-SUM('ACT Apr 2019'!L4:P4))*'ACT Apr 2019'!AB4/100)* 'ACT Apr 2019'!AR4,IF(AND('ACT Apr 2019'!O4&gt;0,'ACT Apr 2019'!P4=""),IF(($C$5*F10/'ACT Apr 2019'!AR4&lt; SUM('ACT Apr 2019'!L4:O4)),(0),($C$5*F10/'ACT Apr 2019'!AR4-SUM('ACT Apr 2019'!L4:O4))*'ACT Apr 2019'!AG4/100)* 'ACT Apr 2019'!AR4,IF(AND('ACT Apr 2019'!N4&gt;0,'ACT Apr 2019'!O4=""),IF(($C$5*F10/'ACT Apr 2019'!AR4&lt; SUM('ACT Apr 2019'!L4:N4)),(0),($C$5*F10/'ACT Apr 2019'!AR4-SUM('ACT Apr 2019'!L4:N4))*'ACT Apr 2019'!AF4/100)* 'ACT Apr 2019'!AR4,IF(AND('ACT Apr 2019'!M4&gt;0,'ACT Apr 2019'!N4=""),IF(($C$5*F10/'ACT Apr 2019'!AR4&lt;'ACT Apr 2019'!M4+'ACT Apr 2019'!L4),(0),(($C$5*F10/'ACT Apr 2019'!AR4-('ACT Apr 2019'!M4+'ACT Apr 2019'!L4))*'ACT Apr 2019'!AE4/100))*'ACT Apr 2019'!AR4,IF(AND('ACT Apr 2019'!L4&gt;0,'ACT Apr 2019'!M4=""&gt;0),IF(($C$5*F10/'ACT Apr 2019'!AR4&lt;'ACT Apr 2019'!L4),(0),($C$5*F10/'ACT Apr 2019'!AR4-'ACT Apr 2019'!L4)*'ACT Apr 2019'!AD4/100)*'ACT Apr 2019'!AR4,0)))))</f>
        <v>0</v>
      </c>
      <c r="Q10" s="160">
        <f>SUM(G10:P10)</f>
        <v>2573.9800000000005</v>
      </c>
      <c r="R10" s="172">
        <f>Q10+D10</f>
        <v>3111.0775000000003</v>
      </c>
      <c r="S10" s="161">
        <f>R10*1.1</f>
        <v>3422.1852500000005</v>
      </c>
      <c r="T10" s="125">
        <f>'ACT Apr 2019'!AT4</f>
        <v>0</v>
      </c>
      <c r="U10" s="125">
        <f>'ACT Apr 2019'!AU4</f>
        <v>15</v>
      </c>
      <c r="V10" s="125">
        <f>'ACT Apr 2019'!AV4</f>
        <v>0</v>
      </c>
      <c r="W10" s="125">
        <f>'ACT Apr 2019'!AW4</f>
        <v>0</v>
      </c>
      <c r="X10" s="174" t="str">
        <f t="shared" si="2"/>
        <v>Guaranteed off usage</v>
      </c>
      <c r="Y10" s="174" t="s">
        <v>225</v>
      </c>
      <c r="Z10" s="164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2724.9805000000001</v>
      </c>
      <c r="AA10" s="165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2724.9805000000001</v>
      </c>
      <c r="AB10" s="166">
        <f t="shared" si="3"/>
        <v>2997.4785500000003</v>
      </c>
      <c r="AC10" s="166">
        <f t="shared" si="4"/>
        <v>2997.4785500000003</v>
      </c>
      <c r="AD10" s="126">
        <f>'ACT Apr 2019'!BF4</f>
        <v>12</v>
      </c>
      <c r="AE10" s="127" t="str">
        <f>'ACT Apr 2019'!BG4</f>
        <v>y</v>
      </c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</row>
    <row r="11" spans="1:72" x14ac:dyDescent="0.2">
      <c r="BL11" s="143"/>
      <c r="BM11" s="143"/>
      <c r="BN11" s="143"/>
      <c r="BO11" s="143"/>
      <c r="BP11" s="143"/>
      <c r="BQ11" s="143"/>
      <c r="BR11" s="143"/>
      <c r="BS11" s="143"/>
      <c r="BT11" s="143"/>
    </row>
    <row r="12" spans="1:72" x14ac:dyDescent="0.2">
      <c r="BL12" s="143"/>
      <c r="BM12" s="143"/>
      <c r="BN12" s="143"/>
      <c r="BO12" s="143"/>
      <c r="BP12" s="143"/>
      <c r="BQ12" s="143"/>
      <c r="BR12" s="143"/>
      <c r="BS12" s="143"/>
      <c r="BT12" s="143"/>
    </row>
    <row r="13" spans="1:72" x14ac:dyDescent="0.2">
      <c r="BL13" s="143"/>
      <c r="BM13" s="143"/>
      <c r="BN13" s="143"/>
      <c r="BO13" s="143"/>
      <c r="BP13" s="143"/>
      <c r="BQ13" s="143"/>
      <c r="BR13" s="143"/>
      <c r="BS13" s="143"/>
      <c r="BT13" s="143"/>
    </row>
    <row r="14" spans="1:72" x14ac:dyDescent="0.2">
      <c r="BL14" s="143"/>
      <c r="BM14" s="143"/>
      <c r="BN14" s="143"/>
      <c r="BO14" s="143"/>
      <c r="BP14" s="143"/>
      <c r="BQ14" s="143"/>
      <c r="BR14" s="143"/>
      <c r="BS14" s="143"/>
      <c r="BT14" s="143"/>
    </row>
    <row r="15" spans="1:72" x14ac:dyDescent="0.2">
      <c r="BL15" s="143"/>
      <c r="BM15" s="143"/>
      <c r="BN15" s="143"/>
      <c r="BO15" s="143"/>
      <c r="BP15" s="143"/>
      <c r="BQ15" s="143"/>
      <c r="BR15" s="143"/>
      <c r="BS15" s="143"/>
      <c r="BT15" s="143"/>
    </row>
    <row r="16" spans="1:72" x14ac:dyDescent="0.2">
      <c r="BL16" s="143"/>
      <c r="BM16" s="143"/>
      <c r="BN16" s="143"/>
      <c r="BO16" s="143"/>
      <c r="BP16" s="143"/>
      <c r="BQ16" s="143"/>
      <c r="BR16" s="143"/>
      <c r="BS16" s="143"/>
      <c r="BT16" s="143"/>
    </row>
    <row r="17" spans="64:72" x14ac:dyDescent="0.2">
      <c r="BL17" s="143"/>
      <c r="BM17" s="143"/>
      <c r="BN17" s="143"/>
      <c r="BO17" s="143"/>
      <c r="BP17" s="143"/>
      <c r="BQ17" s="143"/>
      <c r="BR17" s="143"/>
      <c r="BS17" s="143"/>
      <c r="BT17" s="143"/>
    </row>
    <row r="18" spans="64:72" x14ac:dyDescent="0.2">
      <c r="BL18" s="143"/>
      <c r="BM18" s="143"/>
      <c r="BN18" s="143"/>
      <c r="BO18" s="143"/>
      <c r="BP18" s="143"/>
      <c r="BQ18" s="143"/>
      <c r="BR18" s="143"/>
      <c r="BS18" s="143"/>
      <c r="BT18" s="143"/>
    </row>
    <row r="19" spans="64:72" x14ac:dyDescent="0.2">
      <c r="BL19" s="143"/>
      <c r="BM19" s="143"/>
      <c r="BN19" s="143"/>
      <c r="BO19" s="143"/>
      <c r="BP19" s="143"/>
      <c r="BQ19" s="143"/>
      <c r="BR19" s="143"/>
      <c r="BS19" s="143"/>
      <c r="BT19" s="143"/>
    </row>
    <row r="20" spans="64:72" x14ac:dyDescent="0.2">
      <c r="BL20" s="143"/>
      <c r="BM20" s="143"/>
      <c r="BN20" s="143"/>
      <c r="BO20" s="143"/>
      <c r="BP20" s="143"/>
      <c r="BQ20" s="143"/>
      <c r="BR20" s="143"/>
      <c r="BS20" s="143"/>
      <c r="BT20" s="143"/>
    </row>
    <row r="21" spans="64:72" x14ac:dyDescent="0.2">
      <c r="BL21" s="143"/>
      <c r="BM21" s="143"/>
      <c r="BN21" s="143"/>
      <c r="BO21" s="143"/>
      <c r="BP21" s="143"/>
      <c r="BQ21" s="143"/>
      <c r="BR21" s="143"/>
      <c r="BS21" s="143"/>
      <c r="BT21" s="143"/>
    </row>
    <row r="22" spans="64:72" x14ac:dyDescent="0.2">
      <c r="BL22" s="143"/>
      <c r="BM22" s="143"/>
      <c r="BN22" s="143"/>
      <c r="BO22" s="143"/>
      <c r="BP22" s="143"/>
      <c r="BQ22" s="143"/>
      <c r="BR22" s="143"/>
      <c r="BS22" s="143"/>
      <c r="BT22" s="143"/>
    </row>
    <row r="23" spans="64:72" x14ac:dyDescent="0.2">
      <c r="BL23" s="143"/>
      <c r="BM23" s="143"/>
      <c r="BN23" s="143"/>
      <c r="BO23" s="143"/>
      <c r="BP23" s="143"/>
      <c r="BQ23" s="143"/>
      <c r="BR23" s="143"/>
      <c r="BS23" s="143"/>
      <c r="BT23" s="143"/>
    </row>
    <row r="24" spans="64:72" x14ac:dyDescent="0.2">
      <c r="BL24" s="143"/>
      <c r="BM24" s="143"/>
      <c r="BN24" s="143"/>
      <c r="BO24" s="143"/>
      <c r="BP24" s="143"/>
      <c r="BQ24" s="143"/>
      <c r="BR24" s="143"/>
      <c r="BS24" s="143"/>
      <c r="BT24" s="143"/>
    </row>
    <row r="25" spans="64:72" x14ac:dyDescent="0.2">
      <c r="BL25" s="143"/>
      <c r="BM25" s="143"/>
      <c r="BN25" s="143"/>
      <c r="BO25" s="143"/>
      <c r="BP25" s="143"/>
      <c r="BQ25" s="143"/>
      <c r="BR25" s="143"/>
      <c r="BS25" s="143"/>
      <c r="BT25" s="143"/>
    </row>
    <row r="26" spans="64:72" x14ac:dyDescent="0.2">
      <c r="BL26" s="143"/>
      <c r="BM26" s="143"/>
      <c r="BN26" s="143"/>
      <c r="BO26" s="143"/>
      <c r="BP26" s="143"/>
      <c r="BQ26" s="143"/>
      <c r="BR26" s="143"/>
      <c r="BS26" s="143"/>
      <c r="BT26" s="143"/>
    </row>
    <row r="27" spans="64:72" x14ac:dyDescent="0.2">
      <c r="BL27" s="143"/>
      <c r="BM27" s="143"/>
      <c r="BN27" s="143"/>
      <c r="BO27" s="143"/>
      <c r="BP27" s="143"/>
      <c r="BQ27" s="143"/>
      <c r="BR27" s="143"/>
      <c r="BS27" s="143"/>
      <c r="BT27" s="143"/>
    </row>
    <row r="28" spans="64:72" x14ac:dyDescent="0.2">
      <c r="BL28" s="143"/>
      <c r="BM28" s="143"/>
      <c r="BN28" s="143"/>
      <c r="BO28" s="143"/>
      <c r="BP28" s="143"/>
      <c r="BQ28" s="143"/>
      <c r="BR28" s="143"/>
      <c r="BS28" s="143"/>
      <c r="BT28" s="143"/>
    </row>
    <row r="29" spans="64:72" x14ac:dyDescent="0.2">
      <c r="BL29" s="143"/>
      <c r="BM29" s="143"/>
      <c r="BN29" s="143"/>
      <c r="BO29" s="143"/>
      <c r="BP29" s="143"/>
      <c r="BQ29" s="143"/>
      <c r="BR29" s="143"/>
      <c r="BS29" s="143"/>
      <c r="BT29" s="143"/>
    </row>
    <row r="30" spans="64:72" x14ac:dyDescent="0.2">
      <c r="BL30" s="143"/>
      <c r="BM30" s="143"/>
      <c r="BN30" s="143"/>
      <c r="BO30" s="143"/>
      <c r="BP30" s="143"/>
      <c r="BQ30" s="143"/>
      <c r="BR30" s="143"/>
      <c r="BS30" s="143"/>
      <c r="BT30" s="143"/>
    </row>
    <row r="31" spans="64:72" x14ac:dyDescent="0.2">
      <c r="BL31" s="143"/>
      <c r="BM31" s="143"/>
      <c r="BN31" s="143"/>
      <c r="BO31" s="143"/>
      <c r="BP31" s="143"/>
      <c r="BQ31" s="143"/>
      <c r="BR31" s="143"/>
      <c r="BS31" s="143"/>
      <c r="BT31" s="143"/>
    </row>
    <row r="32" spans="64:72" x14ac:dyDescent="0.2">
      <c r="BL32" s="143"/>
      <c r="BM32" s="143"/>
      <c r="BN32" s="143"/>
      <c r="BO32" s="143"/>
      <c r="BP32" s="143"/>
      <c r="BQ32" s="143"/>
      <c r="BR32" s="143"/>
      <c r="BS32" s="143"/>
      <c r="BT32" s="143"/>
    </row>
    <row r="33" spans="64:72" x14ac:dyDescent="0.2">
      <c r="BL33" s="143"/>
      <c r="BM33" s="143"/>
      <c r="BN33" s="143"/>
      <c r="BO33" s="143"/>
      <c r="BP33" s="143"/>
      <c r="BQ33" s="143"/>
      <c r="BR33" s="143"/>
      <c r="BS33" s="143"/>
      <c r="BT33" s="143"/>
    </row>
    <row r="34" spans="64:72" x14ac:dyDescent="0.2">
      <c r="BL34" s="143"/>
      <c r="BM34" s="143"/>
      <c r="BN34" s="143"/>
      <c r="BO34" s="143"/>
      <c r="BP34" s="143"/>
      <c r="BQ34" s="143"/>
      <c r="BR34" s="143"/>
      <c r="BS34" s="143"/>
      <c r="BT34" s="143"/>
    </row>
    <row r="35" spans="64:72" x14ac:dyDescent="0.2">
      <c r="BL35" s="143"/>
      <c r="BM35" s="143"/>
      <c r="BN35" s="143"/>
      <c r="BO35" s="143"/>
      <c r="BP35" s="143"/>
      <c r="BQ35" s="143"/>
      <c r="BR35" s="143"/>
      <c r="BS35" s="143"/>
      <c r="BT35" s="143"/>
    </row>
    <row r="36" spans="64:72" x14ac:dyDescent="0.2">
      <c r="BL36" s="143"/>
      <c r="BM36" s="143"/>
      <c r="BN36" s="143"/>
      <c r="BO36" s="143"/>
      <c r="BP36" s="143"/>
      <c r="BQ36" s="143"/>
      <c r="BR36" s="143"/>
      <c r="BS36" s="143"/>
      <c r="BT36" s="143"/>
    </row>
    <row r="37" spans="64:72" x14ac:dyDescent="0.2">
      <c r="BL37" s="143"/>
      <c r="BM37" s="143"/>
      <c r="BN37" s="143"/>
      <c r="BO37" s="143"/>
      <c r="BP37" s="143"/>
      <c r="BQ37" s="143"/>
      <c r="BR37" s="143"/>
      <c r="BS37" s="143"/>
      <c r="BT37" s="143"/>
    </row>
    <row r="38" spans="64:72" x14ac:dyDescent="0.2">
      <c r="BL38" s="143"/>
      <c r="BM38" s="143"/>
      <c r="BN38" s="143"/>
      <c r="BO38" s="143"/>
      <c r="BP38" s="143"/>
      <c r="BQ38" s="143"/>
      <c r="BR38" s="143"/>
      <c r="BS38" s="143"/>
      <c r="BT38" s="143"/>
    </row>
    <row r="39" spans="64:72" x14ac:dyDescent="0.2">
      <c r="BL39" s="143"/>
      <c r="BM39" s="143"/>
      <c r="BN39" s="143"/>
      <c r="BO39" s="143"/>
      <c r="BP39" s="143"/>
      <c r="BQ39" s="143"/>
      <c r="BR39" s="143"/>
      <c r="BS39" s="143"/>
      <c r="BT39" s="143"/>
    </row>
    <row r="40" spans="64:72" x14ac:dyDescent="0.2">
      <c r="BL40" s="143"/>
      <c r="BM40" s="143"/>
      <c r="BN40" s="143"/>
      <c r="BO40" s="143"/>
      <c r="BP40" s="143"/>
      <c r="BQ40" s="143"/>
      <c r="BR40" s="143"/>
      <c r="BS40" s="143"/>
      <c r="BT40" s="143"/>
    </row>
    <row r="41" spans="64:72" x14ac:dyDescent="0.2">
      <c r="BL41" s="143"/>
      <c r="BM41" s="143"/>
      <c r="BN41" s="143"/>
      <c r="BO41" s="143"/>
      <c r="BP41" s="143"/>
      <c r="BQ41" s="143"/>
      <c r="BR41" s="143"/>
      <c r="BS41" s="143"/>
      <c r="BT41" s="143"/>
    </row>
    <row r="42" spans="64:72" x14ac:dyDescent="0.2">
      <c r="BL42" s="143"/>
      <c r="BM42" s="143"/>
      <c r="BN42" s="143"/>
      <c r="BO42" s="143"/>
      <c r="BP42" s="143"/>
      <c r="BQ42" s="143"/>
      <c r="BR42" s="143"/>
      <c r="BS42" s="143"/>
      <c r="BT42" s="143"/>
    </row>
    <row r="43" spans="64:72" x14ac:dyDescent="0.2">
      <c r="BL43" s="143"/>
      <c r="BM43" s="143"/>
      <c r="BN43" s="143"/>
      <c r="BO43" s="143"/>
      <c r="BP43" s="143"/>
      <c r="BQ43" s="143"/>
      <c r="BR43" s="143"/>
      <c r="BS43" s="143"/>
      <c r="BT43" s="143"/>
    </row>
    <row r="44" spans="64:72" x14ac:dyDescent="0.2">
      <c r="BL44" s="143"/>
      <c r="BM44" s="143"/>
      <c r="BN44" s="143"/>
      <c r="BO44" s="143"/>
      <c r="BP44" s="143"/>
      <c r="BQ44" s="143"/>
      <c r="BR44" s="143"/>
      <c r="BS44" s="143"/>
      <c r="BT44" s="143"/>
    </row>
    <row r="45" spans="64:72" x14ac:dyDescent="0.2">
      <c r="BL45" s="143"/>
      <c r="BM45" s="143"/>
      <c r="BN45" s="143"/>
      <c r="BO45" s="143"/>
      <c r="BP45" s="143"/>
      <c r="BQ45" s="143"/>
      <c r="BR45" s="143"/>
      <c r="BS45" s="143"/>
      <c r="BT45" s="143"/>
    </row>
    <row r="46" spans="64:72" x14ac:dyDescent="0.2">
      <c r="BL46" s="143"/>
      <c r="BM46" s="143"/>
      <c r="BN46" s="143"/>
      <c r="BO46" s="143"/>
      <c r="BP46" s="143"/>
      <c r="BQ46" s="143"/>
      <c r="BR46" s="143"/>
      <c r="BS46" s="143"/>
      <c r="BT46" s="143"/>
    </row>
    <row r="47" spans="64:72" x14ac:dyDescent="0.2">
      <c r="BL47" s="143"/>
      <c r="BM47" s="143"/>
      <c r="BN47" s="143"/>
      <c r="BO47" s="143"/>
      <c r="BP47" s="143"/>
      <c r="BQ47" s="143"/>
      <c r="BR47" s="143"/>
      <c r="BS47" s="143"/>
      <c r="BT47" s="143"/>
    </row>
    <row r="48" spans="64:72" x14ac:dyDescent="0.2">
      <c r="BL48" s="143"/>
      <c r="BM48" s="143"/>
      <c r="BN48" s="143"/>
      <c r="BO48" s="143"/>
      <c r="BP48" s="143"/>
      <c r="BQ48" s="143"/>
      <c r="BR48" s="143"/>
      <c r="BS48" s="143"/>
      <c r="BT48" s="143"/>
    </row>
    <row r="49" spans="64:72" x14ac:dyDescent="0.2">
      <c r="BL49" s="143"/>
      <c r="BM49" s="143"/>
      <c r="BN49" s="143"/>
      <c r="BO49" s="143"/>
      <c r="BP49" s="143"/>
      <c r="BQ49" s="143"/>
      <c r="BR49" s="143"/>
      <c r="BS49" s="143"/>
      <c r="BT49" s="143"/>
    </row>
    <row r="50" spans="64:72" x14ac:dyDescent="0.2">
      <c r="BL50" s="143"/>
      <c r="BM50" s="143"/>
      <c r="BN50" s="143"/>
      <c r="BO50" s="143"/>
      <c r="BP50" s="143"/>
      <c r="BQ50" s="143"/>
      <c r="BR50" s="143"/>
      <c r="BS50" s="143"/>
      <c r="BT50" s="143"/>
    </row>
    <row r="51" spans="64:72" x14ac:dyDescent="0.2">
      <c r="BL51" s="143"/>
      <c r="BM51" s="143"/>
      <c r="BN51" s="143"/>
      <c r="BO51" s="143"/>
      <c r="BP51" s="143"/>
      <c r="BQ51" s="143"/>
      <c r="BR51" s="143"/>
      <c r="BS51" s="143"/>
      <c r="BT51" s="143"/>
    </row>
    <row r="52" spans="64:72" x14ac:dyDescent="0.2">
      <c r="BL52" s="143"/>
      <c r="BM52" s="143"/>
      <c r="BN52" s="143"/>
      <c r="BO52" s="143"/>
      <c r="BP52" s="143"/>
      <c r="BQ52" s="143"/>
      <c r="BR52" s="143"/>
      <c r="BS52" s="143"/>
      <c r="BT52" s="143"/>
    </row>
    <row r="53" spans="64:72" x14ac:dyDescent="0.2">
      <c r="BL53" s="143"/>
      <c r="BM53" s="143"/>
      <c r="BN53" s="143"/>
      <c r="BO53" s="143"/>
      <c r="BP53" s="143"/>
      <c r="BQ53" s="143"/>
      <c r="BR53" s="143"/>
      <c r="BS53" s="143"/>
      <c r="BT53" s="143"/>
    </row>
    <row r="54" spans="64:72" x14ac:dyDescent="0.2">
      <c r="BL54" s="143"/>
      <c r="BM54" s="143"/>
      <c r="BN54" s="143"/>
      <c r="BO54" s="143"/>
      <c r="BP54" s="143"/>
      <c r="BQ54" s="143"/>
      <c r="BR54" s="143"/>
      <c r="BS54" s="143"/>
      <c r="BT54" s="143"/>
    </row>
    <row r="55" spans="64:72" x14ac:dyDescent="0.2">
      <c r="BL55" s="143"/>
      <c r="BM55" s="143"/>
      <c r="BN55" s="143"/>
      <c r="BO55" s="143"/>
      <c r="BP55" s="143"/>
      <c r="BQ55" s="143"/>
      <c r="BR55" s="143"/>
      <c r="BS55" s="143"/>
      <c r="BT55" s="143"/>
    </row>
    <row r="56" spans="64:72" x14ac:dyDescent="0.2">
      <c r="BL56" s="143"/>
      <c r="BM56" s="143"/>
      <c r="BN56" s="143"/>
      <c r="BO56" s="143"/>
      <c r="BP56" s="143"/>
      <c r="BQ56" s="143"/>
      <c r="BR56" s="143"/>
      <c r="BS56" s="143"/>
      <c r="BT56" s="143"/>
    </row>
    <row r="57" spans="64:72" x14ac:dyDescent="0.2">
      <c r="BL57" s="143"/>
      <c r="BM57" s="143"/>
      <c r="BN57" s="143"/>
      <c r="BO57" s="143"/>
      <c r="BP57" s="143"/>
      <c r="BQ57" s="143"/>
      <c r="BR57" s="143"/>
      <c r="BS57" s="143"/>
      <c r="BT57" s="143"/>
    </row>
    <row r="58" spans="64:72" x14ac:dyDescent="0.2">
      <c r="BL58" s="143"/>
      <c r="BM58" s="143"/>
      <c r="BN58" s="143"/>
      <c r="BO58" s="143"/>
      <c r="BP58" s="143"/>
      <c r="BQ58" s="143"/>
      <c r="BR58" s="143"/>
      <c r="BS58" s="143"/>
      <c r="BT58" s="143"/>
    </row>
    <row r="59" spans="64:72" x14ac:dyDescent="0.2">
      <c r="BL59" s="143"/>
      <c r="BM59" s="143"/>
      <c r="BN59" s="143"/>
      <c r="BO59" s="143"/>
      <c r="BP59" s="143"/>
      <c r="BQ59" s="143"/>
      <c r="BR59" s="143"/>
      <c r="BS59" s="143"/>
      <c r="BT59" s="143"/>
    </row>
    <row r="60" spans="64:72" x14ac:dyDescent="0.2">
      <c r="BL60" s="143"/>
      <c r="BM60" s="143"/>
      <c r="BN60" s="143"/>
      <c r="BO60" s="143"/>
      <c r="BP60" s="143"/>
      <c r="BQ60" s="143"/>
      <c r="BR60" s="143"/>
      <c r="BS60" s="143"/>
      <c r="BT60" s="143"/>
    </row>
    <row r="61" spans="64:72" x14ac:dyDescent="0.2">
      <c r="BL61" s="143"/>
      <c r="BM61" s="143"/>
      <c r="BN61" s="143"/>
      <c r="BO61" s="143"/>
      <c r="BP61" s="143"/>
      <c r="BQ61" s="143"/>
      <c r="BR61" s="143"/>
      <c r="BS61" s="143"/>
      <c r="BT61" s="143"/>
    </row>
    <row r="62" spans="64:72" x14ac:dyDescent="0.2">
      <c r="BL62" s="143"/>
      <c r="BM62" s="143"/>
      <c r="BN62" s="143"/>
      <c r="BO62" s="143"/>
      <c r="BP62" s="143"/>
      <c r="BQ62" s="143"/>
      <c r="BR62" s="143"/>
      <c r="BS62" s="143"/>
      <c r="BT62" s="143"/>
    </row>
    <row r="63" spans="64:72" x14ac:dyDescent="0.2">
      <c r="BL63" s="143"/>
      <c r="BM63" s="143"/>
      <c r="BN63" s="143"/>
      <c r="BO63" s="143"/>
      <c r="BP63" s="143"/>
      <c r="BQ63" s="143"/>
      <c r="BR63" s="143"/>
      <c r="BS63" s="143"/>
      <c r="BT63" s="143"/>
    </row>
    <row r="64" spans="64:72" x14ac:dyDescent="0.2">
      <c r="BL64" s="143"/>
      <c r="BM64" s="143"/>
      <c r="BN64" s="143"/>
      <c r="BO64" s="143"/>
      <c r="BP64" s="143"/>
      <c r="BQ64" s="143"/>
      <c r="BR64" s="143"/>
      <c r="BS64" s="143"/>
      <c r="BT64" s="143"/>
    </row>
    <row r="65" spans="64:72" x14ac:dyDescent="0.2">
      <c r="BL65" s="143"/>
      <c r="BM65" s="143"/>
      <c r="BN65" s="143"/>
      <c r="BO65" s="143"/>
      <c r="BP65" s="143"/>
      <c r="BQ65" s="143"/>
      <c r="BR65" s="143"/>
      <c r="BS65" s="143"/>
      <c r="BT65" s="143"/>
    </row>
    <row r="66" spans="64:72" x14ac:dyDescent="0.2">
      <c r="BL66" s="143"/>
      <c r="BM66" s="143"/>
      <c r="BN66" s="143"/>
      <c r="BO66" s="143"/>
      <c r="BP66" s="143"/>
      <c r="BQ66" s="143"/>
      <c r="BR66" s="143"/>
      <c r="BS66" s="143"/>
      <c r="BT66" s="143"/>
    </row>
    <row r="67" spans="64:72" x14ac:dyDescent="0.2">
      <c r="BL67" s="143"/>
      <c r="BM67" s="143"/>
      <c r="BN67" s="143"/>
      <c r="BO67" s="143"/>
      <c r="BP67" s="143"/>
      <c r="BQ67" s="143"/>
      <c r="BR67" s="143"/>
      <c r="BS67" s="143"/>
      <c r="BT67" s="143"/>
    </row>
    <row r="68" spans="64:72" x14ac:dyDescent="0.2">
      <c r="BL68" s="143"/>
      <c r="BM68" s="143"/>
      <c r="BN68" s="143"/>
      <c r="BO68" s="143"/>
      <c r="BP68" s="143"/>
      <c r="BQ68" s="143"/>
      <c r="BR68" s="143"/>
      <c r="BS68" s="143"/>
      <c r="BT68" s="143"/>
    </row>
    <row r="69" spans="64:72" x14ac:dyDescent="0.2">
      <c r="BL69" s="143"/>
      <c r="BM69" s="143"/>
      <c r="BN69" s="143"/>
      <c r="BO69" s="143"/>
      <c r="BP69" s="143"/>
      <c r="BQ69" s="143"/>
      <c r="BR69" s="143"/>
      <c r="BS69" s="143"/>
      <c r="BT69" s="143"/>
    </row>
    <row r="70" spans="64:72" x14ac:dyDescent="0.2">
      <c r="BL70" s="143"/>
      <c r="BM70" s="143"/>
      <c r="BN70" s="143"/>
      <c r="BO70" s="143"/>
      <c r="BP70" s="143"/>
      <c r="BQ70" s="143"/>
      <c r="BR70" s="143"/>
      <c r="BS70" s="143"/>
      <c r="BT70" s="143"/>
    </row>
    <row r="71" spans="64:72" x14ac:dyDescent="0.2">
      <c r="BL71" s="143"/>
      <c r="BM71" s="143"/>
      <c r="BN71" s="143"/>
      <c r="BO71" s="143"/>
      <c r="BP71" s="143"/>
      <c r="BQ71" s="143"/>
      <c r="BR71" s="143"/>
      <c r="BS71" s="143"/>
      <c r="BT71" s="143"/>
    </row>
    <row r="72" spans="64:72" x14ac:dyDescent="0.2">
      <c r="BL72" s="143"/>
      <c r="BM72" s="143"/>
      <c r="BN72" s="143"/>
      <c r="BO72" s="143"/>
      <c r="BP72" s="143"/>
      <c r="BQ72" s="143"/>
      <c r="BR72" s="143"/>
      <c r="BS72" s="143"/>
      <c r="BT72" s="143"/>
    </row>
    <row r="73" spans="64:72" x14ac:dyDescent="0.2">
      <c r="BL73" s="143"/>
      <c r="BM73" s="143"/>
      <c r="BN73" s="143"/>
      <c r="BO73" s="143"/>
      <c r="BP73" s="143"/>
      <c r="BQ73" s="143"/>
      <c r="BR73" s="143"/>
      <c r="BS73" s="143"/>
      <c r="BT73" s="143"/>
    </row>
    <row r="74" spans="64:72" x14ac:dyDescent="0.2">
      <c r="BL74" s="143"/>
      <c r="BM74" s="143"/>
      <c r="BN74" s="143"/>
      <c r="BO74" s="143"/>
      <c r="BP74" s="143"/>
      <c r="BQ74" s="143"/>
      <c r="BR74" s="143"/>
      <c r="BS74" s="143"/>
      <c r="BT74" s="143"/>
    </row>
    <row r="75" spans="64:72" x14ac:dyDescent="0.2">
      <c r="BL75" s="143"/>
      <c r="BM75" s="143"/>
      <c r="BN75" s="143"/>
      <c r="BO75" s="143"/>
      <c r="BP75" s="143"/>
      <c r="BQ75" s="143"/>
      <c r="BR75" s="143"/>
      <c r="BS75" s="143"/>
      <c r="BT75" s="143"/>
    </row>
    <row r="76" spans="64:72" x14ac:dyDescent="0.2">
      <c r="BL76" s="143"/>
      <c r="BM76" s="143"/>
      <c r="BN76" s="143"/>
      <c r="BO76" s="143"/>
      <c r="BP76" s="143"/>
      <c r="BQ76" s="143"/>
      <c r="BR76" s="143"/>
      <c r="BS76" s="143"/>
      <c r="BT76" s="143"/>
    </row>
    <row r="77" spans="64:72" x14ac:dyDescent="0.2">
      <c r="BL77" s="143"/>
      <c r="BM77" s="143"/>
      <c r="BN77" s="143"/>
      <c r="BO77" s="143"/>
      <c r="BP77" s="143"/>
      <c r="BQ77" s="143"/>
      <c r="BR77" s="143"/>
      <c r="BS77" s="143"/>
      <c r="BT77" s="143"/>
    </row>
    <row r="78" spans="64:72" x14ac:dyDescent="0.2">
      <c r="BL78" s="143"/>
      <c r="BM78" s="143"/>
      <c r="BN78" s="143"/>
      <c r="BO78" s="143"/>
      <c r="BP78" s="143"/>
      <c r="BQ78" s="143"/>
      <c r="BR78" s="143"/>
      <c r="BS78" s="143"/>
      <c r="BT78" s="143"/>
    </row>
    <row r="79" spans="64:72" x14ac:dyDescent="0.2">
      <c r="BL79" s="143"/>
      <c r="BM79" s="143"/>
      <c r="BN79" s="143"/>
      <c r="BO79" s="143"/>
      <c r="BP79" s="143"/>
      <c r="BQ79" s="143"/>
      <c r="BR79" s="143"/>
      <c r="BS79" s="143"/>
      <c r="BT79" s="143"/>
    </row>
    <row r="80" spans="64:72" x14ac:dyDescent="0.2">
      <c r="BL80" s="143"/>
      <c r="BM80" s="143"/>
      <c r="BN80" s="143"/>
      <c r="BO80" s="143"/>
      <c r="BP80" s="143"/>
      <c r="BQ80" s="143"/>
      <c r="BR80" s="143"/>
      <c r="BS80" s="143"/>
      <c r="BT80" s="143"/>
    </row>
    <row r="81" spans="64:72" x14ac:dyDescent="0.2">
      <c r="BL81" s="143"/>
      <c r="BM81" s="143"/>
      <c r="BN81" s="143"/>
      <c r="BO81" s="143"/>
      <c r="BP81" s="143"/>
      <c r="BQ81" s="143"/>
      <c r="BR81" s="143"/>
      <c r="BS81" s="143"/>
      <c r="BT81" s="143"/>
    </row>
    <row r="82" spans="64:72" x14ac:dyDescent="0.2">
      <c r="BL82" s="143"/>
      <c r="BM82" s="143"/>
      <c r="BN82" s="143"/>
      <c r="BO82" s="143"/>
      <c r="BP82" s="143"/>
      <c r="BQ82" s="143"/>
      <c r="BR82" s="143"/>
      <c r="BS82" s="143"/>
      <c r="BT82" s="143"/>
    </row>
    <row r="83" spans="64:72" x14ac:dyDescent="0.2">
      <c r="BL83" s="143"/>
      <c r="BM83" s="143"/>
      <c r="BN83" s="143"/>
      <c r="BO83" s="143"/>
      <c r="BP83" s="143"/>
      <c r="BQ83" s="143"/>
      <c r="BR83" s="143"/>
      <c r="BS83" s="143"/>
      <c r="BT83" s="143"/>
    </row>
    <row r="84" spans="64:72" x14ac:dyDescent="0.2">
      <c r="BL84" s="143"/>
      <c r="BM84" s="143"/>
      <c r="BN84" s="143"/>
      <c r="BO84" s="143"/>
      <c r="BP84" s="143"/>
      <c r="BQ84" s="143"/>
      <c r="BR84" s="143"/>
      <c r="BS84" s="143"/>
      <c r="BT84" s="143"/>
    </row>
    <row r="85" spans="64:72" x14ac:dyDescent="0.2">
      <c r="BL85" s="143"/>
      <c r="BM85" s="143"/>
      <c r="BN85" s="143"/>
      <c r="BO85" s="143"/>
      <c r="BP85" s="143"/>
      <c r="BQ85" s="143"/>
      <c r="BR85" s="143"/>
      <c r="BS85" s="143"/>
      <c r="BT85" s="143"/>
    </row>
    <row r="86" spans="64:72" x14ac:dyDescent="0.2">
      <c r="BL86" s="143"/>
      <c r="BM86" s="143"/>
      <c r="BN86" s="143"/>
      <c r="BO86" s="143"/>
      <c r="BP86" s="143"/>
      <c r="BQ86" s="143"/>
      <c r="BR86" s="143"/>
      <c r="BS86" s="143"/>
      <c r="BT86" s="143"/>
    </row>
    <row r="87" spans="64:72" x14ac:dyDescent="0.2">
      <c r="BL87" s="143"/>
      <c r="BM87" s="143"/>
      <c r="BN87" s="143"/>
      <c r="BO87" s="143"/>
      <c r="BP87" s="143"/>
      <c r="BQ87" s="143"/>
      <c r="BR87" s="143"/>
      <c r="BS87" s="143"/>
      <c r="BT87" s="143"/>
    </row>
    <row r="88" spans="64:72" x14ac:dyDescent="0.2">
      <c r="BL88" s="143"/>
      <c r="BM88" s="143"/>
      <c r="BN88" s="143"/>
      <c r="BO88" s="143"/>
      <c r="BP88" s="143"/>
      <c r="BQ88" s="143"/>
      <c r="BR88" s="143"/>
      <c r="BS88" s="143"/>
      <c r="BT88" s="143"/>
    </row>
    <row r="89" spans="64:72" x14ac:dyDescent="0.2">
      <c r="BL89" s="143"/>
      <c r="BM89" s="143"/>
      <c r="BN89" s="143"/>
      <c r="BO89" s="143"/>
      <c r="BP89" s="143"/>
      <c r="BQ89" s="143"/>
      <c r="BR89" s="143"/>
      <c r="BS89" s="143"/>
      <c r="BT89" s="143"/>
    </row>
    <row r="90" spans="64:72" x14ac:dyDescent="0.2">
      <c r="BL90" s="143"/>
      <c r="BM90" s="143"/>
      <c r="BN90" s="143"/>
      <c r="BO90" s="143"/>
      <c r="BP90" s="143"/>
      <c r="BQ90" s="143"/>
      <c r="BR90" s="143"/>
      <c r="BS90" s="143"/>
      <c r="BT90" s="143"/>
    </row>
    <row r="91" spans="64:72" x14ac:dyDescent="0.2">
      <c r="BL91" s="143"/>
      <c r="BM91" s="143"/>
      <c r="BN91" s="143"/>
      <c r="BO91" s="143"/>
      <c r="BP91" s="143"/>
      <c r="BQ91" s="143"/>
      <c r="BR91" s="143"/>
      <c r="BS91" s="143"/>
      <c r="BT91" s="143"/>
    </row>
    <row r="92" spans="64:72" x14ac:dyDescent="0.2">
      <c r="BL92" s="143"/>
      <c r="BM92" s="143"/>
      <c r="BN92" s="143"/>
      <c r="BO92" s="143"/>
      <c r="BP92" s="143"/>
      <c r="BQ92" s="143"/>
      <c r="BR92" s="143"/>
      <c r="BS92" s="143"/>
      <c r="BT92" s="143"/>
    </row>
    <row r="93" spans="64:72" x14ac:dyDescent="0.2">
      <c r="BL93" s="143"/>
      <c r="BM93" s="143"/>
      <c r="BN93" s="143"/>
      <c r="BO93" s="143"/>
      <c r="BP93" s="143"/>
      <c r="BQ93" s="143"/>
      <c r="BR93" s="143"/>
      <c r="BS93" s="143"/>
      <c r="BT93" s="143"/>
    </row>
    <row r="94" spans="64:72" x14ac:dyDescent="0.2">
      <c r="BL94" s="143"/>
      <c r="BM94" s="143"/>
      <c r="BN94" s="143"/>
      <c r="BO94" s="143"/>
      <c r="BP94" s="143"/>
      <c r="BQ94" s="143"/>
      <c r="BR94" s="143"/>
      <c r="BS94" s="143"/>
      <c r="BT94" s="143"/>
    </row>
    <row r="95" spans="64:72" x14ac:dyDescent="0.2">
      <c r="BL95" s="143"/>
      <c r="BM95" s="143"/>
      <c r="BN95" s="143"/>
      <c r="BO95" s="143"/>
      <c r="BP95" s="143"/>
      <c r="BQ95" s="143"/>
      <c r="BR95" s="143"/>
      <c r="BS95" s="143"/>
      <c r="BT95" s="143"/>
    </row>
    <row r="96" spans="64:72" x14ac:dyDescent="0.2">
      <c r="BL96" s="143"/>
      <c r="BM96" s="143"/>
      <c r="BN96" s="143"/>
      <c r="BO96" s="143"/>
      <c r="BP96" s="143"/>
      <c r="BQ96" s="143"/>
      <c r="BR96" s="143"/>
      <c r="BS96" s="143"/>
      <c r="BT96" s="143"/>
    </row>
    <row r="97" spans="64:72" x14ac:dyDescent="0.2">
      <c r="BL97" s="143"/>
      <c r="BM97" s="143"/>
      <c r="BN97" s="143"/>
      <c r="BO97" s="143"/>
      <c r="BP97" s="143"/>
      <c r="BQ97" s="143"/>
      <c r="BR97" s="143"/>
      <c r="BS97" s="143"/>
      <c r="BT97" s="143"/>
    </row>
    <row r="98" spans="64:72" x14ac:dyDescent="0.2">
      <c r="BL98" s="143"/>
      <c r="BM98" s="143"/>
      <c r="BN98" s="143"/>
      <c r="BO98" s="143"/>
      <c r="BP98" s="143"/>
      <c r="BQ98" s="143"/>
      <c r="BR98" s="143"/>
      <c r="BS98" s="143"/>
      <c r="BT98" s="143"/>
    </row>
    <row r="99" spans="64:72" x14ac:dyDescent="0.2">
      <c r="BL99" s="143"/>
      <c r="BM99" s="143"/>
      <c r="BN99" s="143"/>
      <c r="BO99" s="143"/>
      <c r="BP99" s="143"/>
      <c r="BQ99" s="143"/>
      <c r="BR99" s="143"/>
      <c r="BS99" s="143"/>
      <c r="BT99" s="143"/>
    </row>
    <row r="100" spans="64:72" x14ac:dyDescent="0.2">
      <c r="BL100" s="143"/>
      <c r="BM100" s="143"/>
      <c r="BN100" s="143"/>
      <c r="BO100" s="143"/>
      <c r="BP100" s="143"/>
      <c r="BQ100" s="143"/>
      <c r="BR100" s="143"/>
      <c r="BS100" s="143"/>
      <c r="BT100" s="143"/>
    </row>
    <row r="101" spans="64:72" x14ac:dyDescent="0.2">
      <c r="BL101" s="143"/>
      <c r="BM101" s="143"/>
      <c r="BN101" s="143"/>
      <c r="BO101" s="143"/>
      <c r="BP101" s="143"/>
      <c r="BQ101" s="143"/>
      <c r="BR101" s="143"/>
      <c r="BS101" s="143"/>
      <c r="BT101" s="143"/>
    </row>
    <row r="102" spans="64:72" x14ac:dyDescent="0.2">
      <c r="BL102" s="143"/>
      <c r="BM102" s="143"/>
      <c r="BN102" s="143"/>
      <c r="BO102" s="143"/>
      <c r="BP102" s="143"/>
      <c r="BQ102" s="143"/>
      <c r="BR102" s="143"/>
      <c r="BS102" s="143"/>
      <c r="BT102" s="143"/>
    </row>
    <row r="103" spans="64:72" x14ac:dyDescent="0.2">
      <c r="BL103" s="143"/>
      <c r="BM103" s="143"/>
      <c r="BN103" s="143"/>
      <c r="BO103" s="143"/>
      <c r="BP103" s="143"/>
      <c r="BQ103" s="143"/>
      <c r="BR103" s="143"/>
      <c r="BS103" s="143"/>
      <c r="BT103" s="143"/>
    </row>
    <row r="104" spans="64:72" x14ac:dyDescent="0.2">
      <c r="BL104" s="143"/>
      <c r="BM104" s="143"/>
      <c r="BN104" s="143"/>
      <c r="BO104" s="143"/>
      <c r="BP104" s="143"/>
      <c r="BQ104" s="143"/>
      <c r="BR104" s="143"/>
      <c r="BS104" s="143"/>
      <c r="BT104" s="143"/>
    </row>
    <row r="105" spans="64:72" x14ac:dyDescent="0.2">
      <c r="BL105" s="143"/>
      <c r="BM105" s="143"/>
      <c r="BN105" s="143"/>
      <c r="BO105" s="143"/>
      <c r="BP105" s="143"/>
      <c r="BQ105" s="143"/>
      <c r="BR105" s="143"/>
      <c r="BS105" s="143"/>
      <c r="BT105" s="143"/>
    </row>
    <row r="106" spans="64:72" x14ac:dyDescent="0.2">
      <c r="BL106" s="143"/>
      <c r="BM106" s="143"/>
      <c r="BN106" s="143"/>
      <c r="BO106" s="143"/>
      <c r="BP106" s="143"/>
      <c r="BQ106" s="143"/>
      <c r="BR106" s="143"/>
      <c r="BS106" s="143"/>
      <c r="BT106" s="143"/>
    </row>
    <row r="107" spans="64:72" x14ac:dyDescent="0.2">
      <c r="BL107" s="143"/>
      <c r="BM107" s="143"/>
      <c r="BN107" s="143"/>
      <c r="BO107" s="143"/>
      <c r="BP107" s="143"/>
      <c r="BQ107" s="143"/>
      <c r="BR107" s="143"/>
      <c r="BS107" s="143"/>
      <c r="BT107" s="143"/>
    </row>
    <row r="108" spans="64:72" x14ac:dyDescent="0.2">
      <c r="BL108" s="143"/>
      <c r="BM108" s="143"/>
      <c r="BN108" s="143"/>
      <c r="BO108" s="143"/>
      <c r="BP108" s="143"/>
      <c r="BQ108" s="143"/>
      <c r="BR108" s="143"/>
      <c r="BS108" s="143"/>
      <c r="BT108" s="143"/>
    </row>
    <row r="109" spans="64:72" x14ac:dyDescent="0.2">
      <c r="BL109" s="143"/>
      <c r="BM109" s="143"/>
      <c r="BN109" s="143"/>
      <c r="BO109" s="143"/>
      <c r="BP109" s="143"/>
      <c r="BQ109" s="143"/>
      <c r="BR109" s="143"/>
      <c r="BS109" s="143"/>
      <c r="BT109" s="143"/>
    </row>
    <row r="110" spans="64:72" x14ac:dyDescent="0.2">
      <c r="BL110" s="143"/>
      <c r="BM110" s="143"/>
      <c r="BN110" s="143"/>
      <c r="BO110" s="143"/>
      <c r="BP110" s="143"/>
      <c r="BQ110" s="143"/>
      <c r="BR110" s="143"/>
      <c r="BS110" s="143"/>
      <c r="BT110" s="143"/>
    </row>
    <row r="111" spans="64:72" x14ac:dyDescent="0.2">
      <c r="BL111" s="143"/>
      <c r="BM111" s="143"/>
      <c r="BN111" s="143"/>
      <c r="BO111" s="143"/>
      <c r="BP111" s="143"/>
      <c r="BQ111" s="143"/>
      <c r="BR111" s="143"/>
      <c r="BS111" s="143"/>
      <c r="BT111" s="143"/>
    </row>
    <row r="112" spans="64:72" x14ac:dyDescent="0.2">
      <c r="BL112" s="143"/>
      <c r="BM112" s="143"/>
      <c r="BN112" s="143"/>
      <c r="BO112" s="143"/>
      <c r="BP112" s="143"/>
      <c r="BQ112" s="143"/>
      <c r="BR112" s="143"/>
      <c r="BS112" s="143"/>
      <c r="BT112" s="143"/>
    </row>
    <row r="113" spans="64:72" x14ac:dyDescent="0.2">
      <c r="BL113" s="143"/>
      <c r="BM113" s="143"/>
      <c r="BN113" s="143"/>
      <c r="BO113" s="143"/>
      <c r="BP113" s="143"/>
      <c r="BQ113" s="143"/>
      <c r="BR113" s="143"/>
      <c r="BS113" s="143"/>
      <c r="BT113" s="143"/>
    </row>
    <row r="114" spans="64:72" x14ac:dyDescent="0.2">
      <c r="BL114" s="143"/>
      <c r="BM114" s="143"/>
      <c r="BN114" s="143"/>
      <c r="BO114" s="143"/>
      <c r="BP114" s="143"/>
      <c r="BQ114" s="143"/>
      <c r="BR114" s="143"/>
      <c r="BS114" s="143"/>
      <c r="BT114" s="143"/>
    </row>
    <row r="115" spans="64:72" x14ac:dyDescent="0.2">
      <c r="BL115" s="143"/>
      <c r="BM115" s="143"/>
      <c r="BN115" s="143"/>
      <c r="BO115" s="143"/>
      <c r="BP115" s="143"/>
      <c r="BQ115" s="143"/>
      <c r="BR115" s="143"/>
      <c r="BS115" s="143"/>
      <c r="BT115" s="143"/>
    </row>
    <row r="116" spans="64:72" x14ac:dyDescent="0.2">
      <c r="BL116" s="143"/>
      <c r="BM116" s="143"/>
      <c r="BN116" s="143"/>
      <c r="BO116" s="143"/>
      <c r="BP116" s="143"/>
      <c r="BQ116" s="143"/>
      <c r="BR116" s="143"/>
      <c r="BS116" s="143"/>
      <c r="BT116" s="143"/>
    </row>
    <row r="117" spans="64:72" x14ac:dyDescent="0.2">
      <c r="BL117" s="143"/>
      <c r="BM117" s="143"/>
      <c r="BN117" s="143"/>
      <c r="BO117" s="143"/>
      <c r="BP117" s="143"/>
      <c r="BQ117" s="143"/>
      <c r="BR117" s="143"/>
      <c r="BS117" s="143"/>
      <c r="BT117" s="143"/>
    </row>
    <row r="118" spans="64:72" x14ac:dyDescent="0.2">
      <c r="BL118" s="143"/>
      <c r="BM118" s="143"/>
      <c r="BN118" s="143"/>
      <c r="BO118" s="143"/>
      <c r="BP118" s="143"/>
      <c r="BQ118" s="143"/>
      <c r="BR118" s="143"/>
      <c r="BS118" s="143"/>
      <c r="BT118" s="143"/>
    </row>
    <row r="119" spans="64:72" x14ac:dyDescent="0.2">
      <c r="BL119" s="143"/>
      <c r="BM119" s="143"/>
      <c r="BN119" s="143"/>
      <c r="BO119" s="143"/>
      <c r="BP119" s="143"/>
      <c r="BQ119" s="143"/>
      <c r="BR119" s="143"/>
      <c r="BS119" s="143"/>
      <c r="BT119" s="143"/>
    </row>
    <row r="120" spans="64:72" x14ac:dyDescent="0.2">
      <c r="BL120" s="143"/>
      <c r="BM120" s="143"/>
      <c r="BN120" s="143"/>
      <c r="BO120" s="143"/>
      <c r="BP120" s="143"/>
      <c r="BQ120" s="143"/>
      <c r="BR120" s="143"/>
      <c r="BS120" s="143"/>
      <c r="BT120" s="143"/>
    </row>
    <row r="121" spans="64:72" x14ac:dyDescent="0.2">
      <c r="BL121" s="143"/>
      <c r="BM121" s="143"/>
      <c r="BN121" s="143"/>
      <c r="BO121" s="143"/>
      <c r="BP121" s="143"/>
      <c r="BQ121" s="143"/>
      <c r="BR121" s="143"/>
      <c r="BS121" s="143"/>
      <c r="BT121" s="143"/>
    </row>
    <row r="122" spans="64:72" x14ac:dyDescent="0.2">
      <c r="BL122" s="143"/>
      <c r="BM122" s="143"/>
      <c r="BN122" s="143"/>
      <c r="BO122" s="143"/>
      <c r="BP122" s="143"/>
      <c r="BQ122" s="143"/>
      <c r="BR122" s="143"/>
      <c r="BS122" s="143"/>
      <c r="BT122" s="143"/>
    </row>
    <row r="123" spans="64:72" x14ac:dyDescent="0.2">
      <c r="BL123" s="143"/>
      <c r="BM123" s="143"/>
      <c r="BN123" s="143"/>
      <c r="BO123" s="143"/>
      <c r="BP123" s="143"/>
      <c r="BQ123" s="143"/>
      <c r="BR123" s="143"/>
      <c r="BS123" s="143"/>
      <c r="BT123" s="143"/>
    </row>
    <row r="124" spans="64:72" x14ac:dyDescent="0.2">
      <c r="BL124" s="143"/>
      <c r="BM124" s="143"/>
      <c r="BN124" s="143"/>
      <c r="BO124" s="143"/>
      <c r="BP124" s="143"/>
      <c r="BQ124" s="143"/>
      <c r="BR124" s="143"/>
      <c r="BS124" s="143"/>
      <c r="BT124" s="143"/>
    </row>
    <row r="125" spans="64:72" x14ac:dyDescent="0.2">
      <c r="BL125" s="143"/>
      <c r="BM125" s="143"/>
      <c r="BN125" s="143"/>
      <c r="BO125" s="143"/>
      <c r="BP125" s="143"/>
      <c r="BQ125" s="143"/>
      <c r="BR125" s="143"/>
      <c r="BS125" s="143"/>
      <c r="BT125" s="143"/>
    </row>
    <row r="126" spans="64:72" x14ac:dyDescent="0.2">
      <c r="BL126" s="143"/>
      <c r="BM126" s="143"/>
      <c r="BN126" s="143"/>
      <c r="BO126" s="143"/>
      <c r="BP126" s="143"/>
      <c r="BQ126" s="143"/>
      <c r="BR126" s="143"/>
      <c r="BS126" s="143"/>
      <c r="BT126" s="143"/>
    </row>
    <row r="127" spans="64:72" x14ac:dyDescent="0.2">
      <c r="BL127" s="143"/>
      <c r="BM127" s="143"/>
      <c r="BN127" s="143"/>
      <c r="BO127" s="143"/>
      <c r="BP127" s="143"/>
      <c r="BQ127" s="143"/>
      <c r="BR127" s="143"/>
      <c r="BS127" s="143"/>
      <c r="BT127" s="143"/>
    </row>
    <row r="128" spans="64:72" x14ac:dyDescent="0.2">
      <c r="BL128" s="143"/>
      <c r="BM128" s="143"/>
      <c r="BN128" s="143"/>
      <c r="BO128" s="143"/>
      <c r="BP128" s="143"/>
      <c r="BQ128" s="143"/>
      <c r="BR128" s="143"/>
      <c r="BS128" s="143"/>
      <c r="BT128" s="143"/>
    </row>
    <row r="129" spans="64:72" x14ac:dyDescent="0.2">
      <c r="BL129" s="143"/>
      <c r="BM129" s="143"/>
      <c r="BN129" s="143"/>
      <c r="BO129" s="143"/>
      <c r="BP129" s="143"/>
      <c r="BQ129" s="143"/>
      <c r="BR129" s="143"/>
      <c r="BS129" s="143"/>
      <c r="BT129" s="143"/>
    </row>
    <row r="130" spans="64:72" x14ac:dyDescent="0.2">
      <c r="BL130" s="143"/>
      <c r="BM130" s="143"/>
      <c r="BN130" s="143"/>
      <c r="BO130" s="143"/>
      <c r="BP130" s="143"/>
      <c r="BQ130" s="143"/>
      <c r="BR130" s="143"/>
      <c r="BS130" s="143"/>
      <c r="BT130" s="143"/>
    </row>
    <row r="131" spans="64:72" x14ac:dyDescent="0.2">
      <c r="BL131" s="143"/>
      <c r="BM131" s="143"/>
      <c r="BN131" s="143"/>
      <c r="BO131" s="143"/>
      <c r="BP131" s="143"/>
      <c r="BQ131" s="143"/>
      <c r="BR131" s="143"/>
      <c r="BS131" s="143"/>
      <c r="BT131" s="143"/>
    </row>
    <row r="132" spans="64:72" x14ac:dyDescent="0.2">
      <c r="BL132" s="143"/>
      <c r="BM132" s="143"/>
      <c r="BN132" s="143"/>
      <c r="BO132" s="143"/>
      <c r="BP132" s="143"/>
      <c r="BQ132" s="143"/>
      <c r="BR132" s="143"/>
      <c r="BS132" s="143"/>
      <c r="BT132" s="143"/>
    </row>
    <row r="133" spans="64:72" x14ac:dyDescent="0.2">
      <c r="BL133" s="143"/>
      <c r="BM133" s="143"/>
      <c r="BN133" s="143"/>
      <c r="BO133" s="143"/>
      <c r="BP133" s="143"/>
      <c r="BQ133" s="143"/>
      <c r="BR133" s="143"/>
      <c r="BS133" s="143"/>
      <c r="BT133" s="143"/>
    </row>
    <row r="134" spans="64:72" x14ac:dyDescent="0.2">
      <c r="BL134" s="143"/>
      <c r="BM134" s="143"/>
      <c r="BN134" s="143"/>
      <c r="BO134" s="143"/>
      <c r="BP134" s="143"/>
      <c r="BQ134" s="143"/>
      <c r="BR134" s="143"/>
      <c r="BS134" s="143"/>
      <c r="BT134" s="143"/>
    </row>
    <row r="135" spans="64:72" x14ac:dyDescent="0.2">
      <c r="BL135" s="143"/>
      <c r="BM135" s="143"/>
      <c r="BN135" s="143"/>
      <c r="BO135" s="143"/>
      <c r="BP135" s="143"/>
      <c r="BQ135" s="143"/>
      <c r="BR135" s="143"/>
      <c r="BS135" s="143"/>
      <c r="BT135" s="143"/>
    </row>
    <row r="136" spans="64:72" x14ac:dyDescent="0.2">
      <c r="BL136" s="143"/>
      <c r="BM136" s="143"/>
      <c r="BN136" s="143"/>
      <c r="BO136" s="143"/>
      <c r="BP136" s="143"/>
      <c r="BQ136" s="143"/>
      <c r="BR136" s="143"/>
      <c r="BS136" s="143"/>
      <c r="BT136" s="143"/>
    </row>
    <row r="137" spans="64:72" x14ac:dyDescent="0.2">
      <c r="BL137" s="143"/>
      <c r="BM137" s="143"/>
      <c r="BN137" s="143"/>
      <c r="BO137" s="143"/>
      <c r="BP137" s="143"/>
      <c r="BQ137" s="143"/>
      <c r="BR137" s="143"/>
      <c r="BS137" s="143"/>
      <c r="BT137" s="143"/>
    </row>
    <row r="138" spans="64:72" x14ac:dyDescent="0.2">
      <c r="BL138" s="143"/>
      <c r="BM138" s="143"/>
      <c r="BN138" s="143"/>
      <c r="BO138" s="143"/>
      <c r="BP138" s="143"/>
      <c r="BQ138" s="143"/>
      <c r="BR138" s="143"/>
      <c r="BS138" s="143"/>
      <c r="BT138" s="143"/>
    </row>
    <row r="139" spans="64:72" x14ac:dyDescent="0.2">
      <c r="BL139" s="143"/>
      <c r="BM139" s="143"/>
      <c r="BN139" s="143"/>
      <c r="BO139" s="143"/>
      <c r="BP139" s="143"/>
      <c r="BQ139" s="143"/>
      <c r="BR139" s="143"/>
      <c r="BS139" s="143"/>
      <c r="BT139" s="143"/>
    </row>
    <row r="140" spans="64:72" x14ac:dyDescent="0.2">
      <c r="BL140" s="143"/>
      <c r="BM140" s="143"/>
      <c r="BN140" s="143"/>
      <c r="BO140" s="143"/>
      <c r="BP140" s="143"/>
      <c r="BQ140" s="143"/>
      <c r="BR140" s="143"/>
      <c r="BS140" s="143"/>
      <c r="BT140" s="143"/>
    </row>
    <row r="141" spans="64:72" x14ac:dyDescent="0.2">
      <c r="BL141" s="143"/>
      <c r="BM141" s="143"/>
      <c r="BN141" s="143"/>
      <c r="BO141" s="143"/>
      <c r="BP141" s="143"/>
      <c r="BQ141" s="143"/>
      <c r="BR141" s="143"/>
      <c r="BS141" s="143"/>
      <c r="BT141" s="143"/>
    </row>
    <row r="142" spans="64:72" x14ac:dyDescent="0.2">
      <c r="BL142" s="143"/>
      <c r="BM142" s="143"/>
      <c r="BN142" s="143"/>
      <c r="BO142" s="143"/>
      <c r="BP142" s="143"/>
      <c r="BQ142" s="143"/>
      <c r="BR142" s="143"/>
      <c r="BS142" s="143"/>
      <c r="BT142" s="143"/>
    </row>
    <row r="143" spans="64:72" x14ac:dyDescent="0.2">
      <c r="BL143" s="143"/>
      <c r="BM143" s="143"/>
      <c r="BN143" s="143"/>
      <c r="BO143" s="143"/>
      <c r="BP143" s="143"/>
      <c r="BQ143" s="143"/>
      <c r="BR143" s="143"/>
      <c r="BS143" s="143"/>
      <c r="BT143" s="143"/>
    </row>
    <row r="144" spans="64:72" x14ac:dyDescent="0.2">
      <c r="BL144" s="143"/>
      <c r="BM144" s="143"/>
      <c r="BN144" s="143"/>
      <c r="BO144" s="143"/>
      <c r="BP144" s="143"/>
      <c r="BQ144" s="143"/>
      <c r="BR144" s="143"/>
      <c r="BS144" s="143"/>
      <c r="BT144" s="143"/>
    </row>
    <row r="145" spans="64:72" x14ac:dyDescent="0.2">
      <c r="BL145" s="143"/>
      <c r="BM145" s="143"/>
      <c r="BN145" s="143"/>
      <c r="BO145" s="143"/>
      <c r="BP145" s="143"/>
      <c r="BQ145" s="143"/>
      <c r="BR145" s="143"/>
      <c r="BS145" s="143"/>
      <c r="BT145" s="143"/>
    </row>
    <row r="146" spans="64:72" x14ac:dyDescent="0.2">
      <c r="BL146" s="143"/>
      <c r="BM146" s="143"/>
      <c r="BN146" s="143"/>
      <c r="BO146" s="143"/>
      <c r="BP146" s="143"/>
      <c r="BQ146" s="143"/>
      <c r="BR146" s="143"/>
      <c r="BS146" s="143"/>
      <c r="BT146" s="143"/>
    </row>
    <row r="147" spans="64:72" x14ac:dyDescent="0.2">
      <c r="BL147" s="143"/>
      <c r="BM147" s="143"/>
      <c r="BN147" s="143"/>
      <c r="BO147" s="143"/>
      <c r="BP147" s="143"/>
      <c r="BQ147" s="143"/>
      <c r="BR147" s="143"/>
      <c r="BS147" s="143"/>
      <c r="BT147" s="143"/>
    </row>
    <row r="148" spans="64:72" x14ac:dyDescent="0.2">
      <c r="BL148" s="143"/>
      <c r="BM148" s="143"/>
      <c r="BN148" s="143"/>
      <c r="BO148" s="143"/>
      <c r="BP148" s="143"/>
      <c r="BQ148" s="143"/>
      <c r="BR148" s="143"/>
      <c r="BS148" s="143"/>
      <c r="BT148" s="143"/>
    </row>
    <row r="149" spans="64:72" x14ac:dyDescent="0.2">
      <c r="BL149" s="143"/>
      <c r="BM149" s="143"/>
      <c r="BN149" s="143"/>
      <c r="BO149" s="143"/>
      <c r="BP149" s="143"/>
      <c r="BQ149" s="143"/>
      <c r="BR149" s="143"/>
      <c r="BS149" s="143"/>
      <c r="BT149" s="143"/>
    </row>
    <row r="150" spans="64:72" x14ac:dyDescent="0.2">
      <c r="BL150" s="143"/>
      <c r="BM150" s="143"/>
      <c r="BN150" s="143"/>
      <c r="BO150" s="143"/>
      <c r="BP150" s="143"/>
      <c r="BQ150" s="143"/>
      <c r="BR150" s="143"/>
      <c r="BS150" s="143"/>
      <c r="BT150" s="143"/>
    </row>
    <row r="151" spans="64:72" x14ac:dyDescent="0.2">
      <c r="BL151" s="143"/>
      <c r="BM151" s="143"/>
      <c r="BN151" s="143"/>
      <c r="BO151" s="143"/>
      <c r="BP151" s="143"/>
      <c r="BQ151" s="143"/>
      <c r="BR151" s="143"/>
      <c r="BS151" s="143"/>
      <c r="BT151" s="143"/>
    </row>
    <row r="152" spans="64:72" x14ac:dyDescent="0.2">
      <c r="BL152" s="143"/>
      <c r="BM152" s="143"/>
      <c r="BN152" s="143"/>
      <c r="BO152" s="143"/>
      <c r="BP152" s="143"/>
      <c r="BQ152" s="143"/>
      <c r="BR152" s="143"/>
      <c r="BS152" s="143"/>
      <c r="BT152" s="143"/>
    </row>
    <row r="153" spans="64:72" x14ac:dyDescent="0.2">
      <c r="BL153" s="143"/>
      <c r="BM153" s="143"/>
      <c r="BN153" s="143"/>
      <c r="BO153" s="143"/>
      <c r="BP153" s="143"/>
      <c r="BQ153" s="143"/>
      <c r="BR153" s="143"/>
      <c r="BS153" s="143"/>
      <c r="BT153" s="143"/>
    </row>
    <row r="154" spans="64:72" x14ac:dyDescent="0.2">
      <c r="BL154" s="143"/>
      <c r="BM154" s="143"/>
      <c r="BN154" s="143"/>
      <c r="BO154" s="143"/>
      <c r="BP154" s="143"/>
      <c r="BQ154" s="143"/>
      <c r="BR154" s="143"/>
      <c r="BS154" s="143"/>
      <c r="BT154" s="143"/>
    </row>
    <row r="155" spans="64:72" x14ac:dyDescent="0.2">
      <c r="BL155" s="143"/>
      <c r="BM155" s="143"/>
      <c r="BN155" s="143"/>
      <c r="BO155" s="143"/>
      <c r="BP155" s="143"/>
      <c r="BQ155" s="143"/>
      <c r="BR155" s="143"/>
      <c r="BS155" s="143"/>
      <c r="BT155" s="143"/>
    </row>
    <row r="156" spans="64:72" x14ac:dyDescent="0.2">
      <c r="BL156" s="143"/>
      <c r="BM156" s="143"/>
      <c r="BN156" s="143"/>
      <c r="BO156" s="143"/>
      <c r="BP156" s="143"/>
      <c r="BQ156" s="143"/>
      <c r="BR156" s="143"/>
      <c r="BS156" s="143"/>
      <c r="BT156" s="143"/>
    </row>
    <row r="157" spans="64:72" x14ac:dyDescent="0.2">
      <c r="BL157" s="143"/>
      <c r="BM157" s="143"/>
      <c r="BN157" s="143"/>
      <c r="BO157" s="143"/>
      <c r="BP157" s="143"/>
      <c r="BQ157" s="143"/>
      <c r="BR157" s="143"/>
      <c r="BS157" s="143"/>
      <c r="BT157" s="143"/>
    </row>
    <row r="158" spans="64:72" x14ac:dyDescent="0.2">
      <c r="BL158" s="143"/>
      <c r="BM158" s="143"/>
      <c r="BN158" s="143"/>
      <c r="BO158" s="143"/>
      <c r="BP158" s="143"/>
      <c r="BQ158" s="143"/>
      <c r="BR158" s="143"/>
      <c r="BS158" s="143"/>
      <c r="BT158" s="143"/>
    </row>
    <row r="159" spans="64:72" x14ac:dyDescent="0.2">
      <c r="BL159" s="143"/>
      <c r="BM159" s="143"/>
      <c r="BN159" s="143"/>
      <c r="BO159" s="143"/>
      <c r="BP159" s="143"/>
      <c r="BQ159" s="143"/>
      <c r="BR159" s="143"/>
      <c r="BS159" s="143"/>
      <c r="BT159" s="143"/>
    </row>
    <row r="160" spans="64:72" x14ac:dyDescent="0.2">
      <c r="BL160" s="143"/>
      <c r="BM160" s="143"/>
      <c r="BN160" s="143"/>
      <c r="BO160" s="143"/>
      <c r="BP160" s="143"/>
      <c r="BQ160" s="143"/>
      <c r="BR160" s="143"/>
      <c r="BS160" s="143"/>
      <c r="BT160" s="143"/>
    </row>
    <row r="161" spans="64:72" x14ac:dyDescent="0.2">
      <c r="BL161" s="143"/>
      <c r="BM161" s="143"/>
      <c r="BN161" s="143"/>
      <c r="BO161" s="143"/>
      <c r="BP161" s="143"/>
      <c r="BQ161" s="143"/>
      <c r="BR161" s="143"/>
      <c r="BS161" s="143"/>
      <c r="BT161" s="143"/>
    </row>
    <row r="162" spans="64:72" x14ac:dyDescent="0.2">
      <c r="BL162" s="143"/>
      <c r="BM162" s="143"/>
      <c r="BN162" s="143"/>
      <c r="BO162" s="143"/>
      <c r="BP162" s="143"/>
      <c r="BQ162" s="143"/>
      <c r="BR162" s="143"/>
      <c r="BS162" s="143"/>
      <c r="BT162" s="143"/>
    </row>
    <row r="163" spans="64:72" x14ac:dyDescent="0.2">
      <c r="BL163" s="143"/>
      <c r="BM163" s="143"/>
      <c r="BN163" s="143"/>
      <c r="BO163" s="143"/>
      <c r="BP163" s="143"/>
      <c r="BQ163" s="143"/>
      <c r="BR163" s="143"/>
      <c r="BS163" s="143"/>
      <c r="BT163" s="143"/>
    </row>
    <row r="164" spans="64:72" x14ac:dyDescent="0.2">
      <c r="BL164" s="143"/>
      <c r="BM164" s="143"/>
      <c r="BN164" s="143"/>
      <c r="BO164" s="143"/>
      <c r="BP164" s="143"/>
      <c r="BQ164" s="143"/>
      <c r="BR164" s="143"/>
      <c r="BS164" s="143"/>
      <c r="BT164" s="143"/>
    </row>
    <row r="165" spans="64:72" x14ac:dyDescent="0.2">
      <c r="BL165" s="143"/>
      <c r="BM165" s="143"/>
      <c r="BN165" s="143"/>
      <c r="BO165" s="143"/>
      <c r="BP165" s="143"/>
      <c r="BQ165" s="143"/>
      <c r="BR165" s="143"/>
      <c r="BS165" s="143"/>
      <c r="BT165" s="143"/>
    </row>
    <row r="166" spans="64:72" x14ac:dyDescent="0.2">
      <c r="BL166" s="143"/>
      <c r="BM166" s="143"/>
      <c r="BN166" s="143"/>
      <c r="BO166" s="143"/>
      <c r="BP166" s="143"/>
      <c r="BQ166" s="143"/>
      <c r="BR166" s="143"/>
      <c r="BS166" s="143"/>
      <c r="BT166" s="143"/>
    </row>
    <row r="167" spans="64:72" x14ac:dyDescent="0.2">
      <c r="BL167" s="143"/>
      <c r="BM167" s="143"/>
      <c r="BN167" s="143"/>
      <c r="BO167" s="143"/>
      <c r="BP167" s="143"/>
      <c r="BQ167" s="143"/>
      <c r="BR167" s="143"/>
      <c r="BS167" s="143"/>
      <c r="BT167" s="143"/>
    </row>
    <row r="168" spans="64:72" x14ac:dyDescent="0.2">
      <c r="BL168" s="143"/>
      <c r="BM168" s="143"/>
      <c r="BN168" s="143"/>
      <c r="BO168" s="143"/>
      <c r="BP168" s="143"/>
      <c r="BQ168" s="143"/>
      <c r="BR168" s="143"/>
      <c r="BS168" s="143"/>
      <c r="BT168" s="143"/>
    </row>
    <row r="169" spans="64:72" x14ac:dyDescent="0.2">
      <c r="BL169" s="143"/>
      <c r="BM169" s="143"/>
      <c r="BN169" s="143"/>
      <c r="BO169" s="143"/>
      <c r="BP169" s="143"/>
      <c r="BQ169" s="143"/>
      <c r="BR169" s="143"/>
      <c r="BS169" s="143"/>
      <c r="BT169" s="143"/>
    </row>
    <row r="170" spans="64:72" x14ac:dyDescent="0.2">
      <c r="BL170" s="143"/>
      <c r="BM170" s="143"/>
      <c r="BN170" s="143"/>
      <c r="BO170" s="143"/>
      <c r="BP170" s="143"/>
      <c r="BQ170" s="143"/>
      <c r="BR170" s="143"/>
      <c r="BS170" s="143"/>
      <c r="BT170" s="143"/>
    </row>
    <row r="171" spans="64:72" x14ac:dyDescent="0.2">
      <c r="BL171" s="143"/>
      <c r="BM171" s="143"/>
      <c r="BN171" s="143"/>
      <c r="BO171" s="143"/>
      <c r="BP171" s="143"/>
      <c r="BQ171" s="143"/>
      <c r="BR171" s="143"/>
      <c r="BS171" s="143"/>
      <c r="BT171" s="143"/>
    </row>
    <row r="172" spans="64:72" x14ac:dyDescent="0.2">
      <c r="BL172" s="143"/>
      <c r="BM172" s="143"/>
      <c r="BN172" s="143"/>
      <c r="BO172" s="143"/>
      <c r="BP172" s="143"/>
      <c r="BQ172" s="143"/>
      <c r="BR172" s="143"/>
      <c r="BS172" s="143"/>
      <c r="BT172" s="143"/>
    </row>
    <row r="173" spans="64:72" x14ac:dyDescent="0.2">
      <c r="BL173" s="143"/>
      <c r="BM173" s="143"/>
      <c r="BN173" s="143"/>
      <c r="BO173" s="143"/>
      <c r="BP173" s="143"/>
      <c r="BQ173" s="143"/>
      <c r="BR173" s="143"/>
      <c r="BS173" s="143"/>
      <c r="BT173" s="143"/>
    </row>
    <row r="174" spans="64:72" x14ac:dyDescent="0.2">
      <c r="BL174" s="143"/>
      <c r="BM174" s="143"/>
      <c r="BN174" s="143"/>
      <c r="BO174" s="143"/>
      <c r="BP174" s="143"/>
      <c r="BQ174" s="143"/>
      <c r="BR174" s="143"/>
      <c r="BS174" s="143"/>
      <c r="BT174" s="143"/>
    </row>
    <row r="175" spans="64:72" x14ac:dyDescent="0.2">
      <c r="BL175" s="143"/>
      <c r="BM175" s="143"/>
      <c r="BN175" s="143"/>
      <c r="BO175" s="143"/>
      <c r="BP175" s="143"/>
      <c r="BQ175" s="143"/>
      <c r="BR175" s="143"/>
      <c r="BS175" s="143"/>
      <c r="BT175" s="143"/>
    </row>
    <row r="176" spans="64:72" x14ac:dyDescent="0.2">
      <c r="BL176" s="143"/>
      <c r="BM176" s="143"/>
      <c r="BN176" s="143"/>
      <c r="BO176" s="143"/>
      <c r="BP176" s="143"/>
      <c r="BQ176" s="143"/>
      <c r="BR176" s="143"/>
      <c r="BS176" s="143"/>
      <c r="BT176" s="143"/>
    </row>
    <row r="177" spans="64:72" x14ac:dyDescent="0.2">
      <c r="BL177" s="143"/>
      <c r="BM177" s="143"/>
      <c r="BN177" s="143"/>
      <c r="BO177" s="143"/>
      <c r="BP177" s="143"/>
      <c r="BQ177" s="143"/>
      <c r="BR177" s="143"/>
      <c r="BS177" s="143"/>
      <c r="BT177" s="143"/>
    </row>
    <row r="178" spans="64:72" x14ac:dyDescent="0.2">
      <c r="BL178" s="143"/>
      <c r="BM178" s="143"/>
      <c r="BN178" s="143"/>
      <c r="BO178" s="143"/>
      <c r="BP178" s="143"/>
      <c r="BQ178" s="143"/>
      <c r="BR178" s="143"/>
      <c r="BS178" s="143"/>
      <c r="BT178" s="143"/>
    </row>
    <row r="179" spans="64:72" x14ac:dyDescent="0.2">
      <c r="BL179" s="143"/>
      <c r="BM179" s="143"/>
      <c r="BN179" s="143"/>
      <c r="BO179" s="143"/>
      <c r="BP179" s="143"/>
      <c r="BQ179" s="143"/>
      <c r="BR179" s="143"/>
      <c r="BS179" s="143"/>
      <c r="BT179" s="143"/>
    </row>
    <row r="180" spans="64:72" x14ac:dyDescent="0.2">
      <c r="BL180" s="143"/>
      <c r="BM180" s="143"/>
      <c r="BN180" s="143"/>
      <c r="BO180" s="143"/>
      <c r="BP180" s="143"/>
      <c r="BQ180" s="143"/>
      <c r="BR180" s="143"/>
      <c r="BS180" s="143"/>
      <c r="BT180" s="143"/>
    </row>
    <row r="181" spans="64:72" x14ac:dyDescent="0.2">
      <c r="BL181" s="143"/>
      <c r="BM181" s="143"/>
      <c r="BN181" s="143"/>
      <c r="BO181" s="143"/>
      <c r="BP181" s="143"/>
      <c r="BQ181" s="143"/>
      <c r="BR181" s="143"/>
      <c r="BS181" s="143"/>
      <c r="BT181" s="143"/>
    </row>
    <row r="182" spans="64:72" x14ac:dyDescent="0.2">
      <c r="BL182" s="143"/>
      <c r="BM182" s="143"/>
      <c r="BN182" s="143"/>
      <c r="BO182" s="143"/>
      <c r="BP182" s="143"/>
      <c r="BQ182" s="143"/>
      <c r="BR182" s="143"/>
      <c r="BS182" s="143"/>
      <c r="BT182" s="143"/>
    </row>
    <row r="183" spans="64:72" x14ac:dyDescent="0.2">
      <c r="BL183" s="143"/>
      <c r="BM183" s="143"/>
      <c r="BN183" s="143"/>
      <c r="BO183" s="143"/>
      <c r="BP183" s="143"/>
      <c r="BQ183" s="143"/>
      <c r="BR183" s="143"/>
      <c r="BS183" s="143"/>
      <c r="BT183" s="143"/>
    </row>
    <row r="184" spans="64:72" x14ac:dyDescent="0.2">
      <c r="BL184" s="143"/>
      <c r="BM184" s="143"/>
      <c r="BN184" s="143"/>
      <c r="BO184" s="143"/>
      <c r="BP184" s="143"/>
      <c r="BQ184" s="143"/>
      <c r="BR184" s="143"/>
      <c r="BS184" s="143"/>
      <c r="BT184" s="143"/>
    </row>
    <row r="185" spans="64:72" x14ac:dyDescent="0.2">
      <c r="BL185" s="143"/>
      <c r="BM185" s="143"/>
      <c r="BN185" s="143"/>
      <c r="BO185" s="143"/>
      <c r="BP185" s="143"/>
      <c r="BQ185" s="143"/>
      <c r="BR185" s="143"/>
      <c r="BS185" s="143"/>
      <c r="BT185" s="143"/>
    </row>
    <row r="186" spans="64:72" x14ac:dyDescent="0.2">
      <c r="BL186" s="143"/>
      <c r="BM186" s="143"/>
      <c r="BN186" s="143"/>
      <c r="BO186" s="143"/>
      <c r="BP186" s="143"/>
      <c r="BQ186" s="143"/>
      <c r="BR186" s="143"/>
      <c r="BS186" s="143"/>
      <c r="BT186" s="143"/>
    </row>
    <row r="187" spans="64:72" x14ac:dyDescent="0.2">
      <c r="BL187" s="143"/>
      <c r="BM187" s="143"/>
      <c r="BN187" s="143"/>
      <c r="BO187" s="143"/>
      <c r="BP187" s="143"/>
      <c r="BQ187" s="143"/>
      <c r="BR187" s="143"/>
      <c r="BS187" s="143"/>
      <c r="BT187" s="143"/>
    </row>
    <row r="188" spans="64:72" x14ac:dyDescent="0.2">
      <c r="BL188" s="143"/>
      <c r="BM188" s="143"/>
      <c r="BN188" s="143"/>
      <c r="BO188" s="143"/>
      <c r="BP188" s="143"/>
      <c r="BQ188" s="143"/>
      <c r="BR188" s="143"/>
      <c r="BS188" s="143"/>
      <c r="BT188" s="143"/>
    </row>
    <row r="189" spans="64:72" x14ac:dyDescent="0.2">
      <c r="BL189" s="143"/>
      <c r="BM189" s="143"/>
      <c r="BN189" s="143"/>
      <c r="BO189" s="143"/>
      <c r="BP189" s="143"/>
      <c r="BQ189" s="143"/>
      <c r="BR189" s="143"/>
      <c r="BS189" s="143"/>
      <c r="BT189" s="143"/>
    </row>
    <row r="190" spans="64:72" x14ac:dyDescent="0.2">
      <c r="BL190" s="143"/>
      <c r="BM190" s="143"/>
      <c r="BN190" s="143"/>
      <c r="BO190" s="143"/>
      <c r="BP190" s="143"/>
      <c r="BQ190" s="143"/>
      <c r="BR190" s="143"/>
      <c r="BS190" s="143"/>
      <c r="BT190" s="143"/>
    </row>
    <row r="191" spans="64:72" x14ac:dyDescent="0.2">
      <c r="BL191" s="143"/>
      <c r="BM191" s="143"/>
      <c r="BN191" s="143"/>
      <c r="BO191" s="143"/>
      <c r="BP191" s="143"/>
      <c r="BQ191" s="143"/>
      <c r="BR191" s="143"/>
      <c r="BS191" s="143"/>
      <c r="BT191" s="143"/>
    </row>
    <row r="192" spans="64:72" x14ac:dyDescent="0.2">
      <c r="BL192" s="143"/>
      <c r="BM192" s="143"/>
      <c r="BN192" s="143"/>
      <c r="BO192" s="143"/>
      <c r="BP192" s="143"/>
      <c r="BQ192" s="143"/>
      <c r="BR192" s="143"/>
      <c r="BS192" s="143"/>
      <c r="BT192" s="143"/>
    </row>
    <row r="193" spans="64:72" x14ac:dyDescent="0.2">
      <c r="BL193" s="143"/>
      <c r="BM193" s="143"/>
      <c r="BN193" s="143"/>
      <c r="BO193" s="143"/>
      <c r="BP193" s="143"/>
      <c r="BQ193" s="143"/>
      <c r="BR193" s="143"/>
      <c r="BS193" s="143"/>
      <c r="BT193" s="143"/>
    </row>
    <row r="194" spans="64:72" x14ac:dyDescent="0.2">
      <c r="BL194" s="143"/>
      <c r="BM194" s="143"/>
      <c r="BN194" s="143"/>
      <c r="BO194" s="143"/>
      <c r="BP194" s="143"/>
      <c r="BQ194" s="143"/>
      <c r="BR194" s="143"/>
      <c r="BS194" s="143"/>
      <c r="BT194" s="143"/>
    </row>
    <row r="195" spans="64:72" x14ac:dyDescent="0.2">
      <c r="BL195" s="143"/>
      <c r="BM195" s="143"/>
      <c r="BN195" s="143"/>
      <c r="BO195" s="143"/>
      <c r="BP195" s="143"/>
      <c r="BQ195" s="143"/>
      <c r="BR195" s="143"/>
      <c r="BS195" s="143"/>
      <c r="BT195" s="143"/>
    </row>
    <row r="196" spans="64:72" x14ac:dyDescent="0.2">
      <c r="BL196" s="143"/>
      <c r="BM196" s="143"/>
      <c r="BN196" s="143"/>
      <c r="BO196" s="143"/>
      <c r="BP196" s="143"/>
      <c r="BQ196" s="143"/>
      <c r="BR196" s="143"/>
      <c r="BS196" s="143"/>
      <c r="BT196" s="143"/>
    </row>
    <row r="197" spans="64:72" x14ac:dyDescent="0.2">
      <c r="BL197" s="143"/>
      <c r="BM197" s="143"/>
      <c r="BN197" s="143"/>
      <c r="BO197" s="143"/>
      <c r="BP197" s="143"/>
      <c r="BQ197" s="143"/>
      <c r="BR197" s="143"/>
      <c r="BS197" s="143"/>
      <c r="BT197" s="143"/>
    </row>
    <row r="198" spans="64:72" x14ac:dyDescent="0.2">
      <c r="BL198" s="143"/>
      <c r="BM198" s="143"/>
      <c r="BN198" s="143"/>
      <c r="BO198" s="143"/>
      <c r="BP198" s="143"/>
      <c r="BQ198" s="143"/>
      <c r="BR198" s="143"/>
      <c r="BS198" s="143"/>
      <c r="BT198" s="143"/>
    </row>
    <row r="199" spans="64:72" x14ac:dyDescent="0.2">
      <c r="BL199" s="143"/>
      <c r="BM199" s="143"/>
      <c r="BN199" s="143"/>
      <c r="BO199" s="143"/>
      <c r="BP199" s="143"/>
      <c r="BQ199" s="143"/>
      <c r="BR199" s="143"/>
      <c r="BS199" s="143"/>
      <c r="BT199" s="143"/>
    </row>
    <row r="200" spans="64:72" x14ac:dyDescent="0.2">
      <c r="BL200" s="143"/>
      <c r="BM200" s="143"/>
      <c r="BN200" s="143"/>
      <c r="BO200" s="143"/>
      <c r="BP200" s="143"/>
      <c r="BQ200" s="143"/>
      <c r="BR200" s="143"/>
      <c r="BS200" s="143"/>
      <c r="BT200" s="143"/>
    </row>
    <row r="201" spans="64:72" x14ac:dyDescent="0.2">
      <c r="BL201" s="143"/>
      <c r="BM201" s="143"/>
      <c r="BN201" s="143"/>
      <c r="BO201" s="143"/>
      <c r="BP201" s="143"/>
      <c r="BQ201" s="143"/>
      <c r="BR201" s="143"/>
      <c r="BS201" s="143"/>
      <c r="BT201" s="143"/>
    </row>
    <row r="202" spans="64:72" x14ac:dyDescent="0.2">
      <c r="BL202" s="143"/>
      <c r="BM202" s="143"/>
      <c r="BN202" s="143"/>
      <c r="BO202" s="143"/>
      <c r="BP202" s="143"/>
      <c r="BQ202" s="143"/>
      <c r="BR202" s="143"/>
      <c r="BS202" s="143"/>
      <c r="BT202" s="143"/>
    </row>
    <row r="203" spans="64:72" x14ac:dyDescent="0.2">
      <c r="BL203" s="143"/>
      <c r="BM203" s="143"/>
      <c r="BN203" s="143"/>
      <c r="BO203" s="143"/>
      <c r="BP203" s="143"/>
      <c r="BQ203" s="143"/>
      <c r="BR203" s="143"/>
      <c r="BS203" s="143"/>
      <c r="BT203" s="143"/>
    </row>
    <row r="204" spans="64:72" x14ac:dyDescent="0.2">
      <c r="BL204" s="143"/>
      <c r="BM204" s="143"/>
      <c r="BN204" s="143"/>
      <c r="BO204" s="143"/>
      <c r="BP204" s="143"/>
      <c r="BQ204" s="143"/>
      <c r="BR204" s="143"/>
      <c r="BS204" s="143"/>
      <c r="BT204" s="143"/>
    </row>
    <row r="205" spans="64:72" x14ac:dyDescent="0.2">
      <c r="BL205" s="143"/>
      <c r="BM205" s="143"/>
      <c r="BN205" s="143"/>
      <c r="BO205" s="143"/>
      <c r="BP205" s="143"/>
      <c r="BQ205" s="143"/>
      <c r="BR205" s="143"/>
      <c r="BS205" s="143"/>
      <c r="BT205" s="143"/>
    </row>
    <row r="206" spans="64:72" x14ac:dyDescent="0.2">
      <c r="BL206" s="143"/>
      <c r="BM206" s="143"/>
      <c r="BN206" s="143"/>
      <c r="BO206" s="143"/>
      <c r="BP206" s="143"/>
      <c r="BQ206" s="143"/>
      <c r="BR206" s="143"/>
      <c r="BS206" s="143"/>
      <c r="BT206" s="143"/>
    </row>
    <row r="207" spans="64:72" x14ac:dyDescent="0.2">
      <c r="BL207" s="143"/>
      <c r="BM207" s="143"/>
      <c r="BN207" s="143"/>
      <c r="BO207" s="143"/>
      <c r="BP207" s="143"/>
      <c r="BQ207" s="143"/>
      <c r="BR207" s="143"/>
      <c r="BS207" s="143"/>
      <c r="BT207" s="143"/>
    </row>
    <row r="208" spans="64:72" x14ac:dyDescent="0.2">
      <c r="BL208" s="143"/>
      <c r="BM208" s="143"/>
      <c r="BN208" s="143"/>
      <c r="BO208" s="143"/>
      <c r="BP208" s="143"/>
      <c r="BQ208" s="143"/>
      <c r="BR208" s="143"/>
      <c r="BS208" s="143"/>
      <c r="BT208" s="143"/>
    </row>
    <row r="209" spans="64:72" x14ac:dyDescent="0.2">
      <c r="BL209" s="143"/>
      <c r="BM209" s="143"/>
      <c r="BN209" s="143"/>
      <c r="BO209" s="143"/>
      <c r="BP209" s="143"/>
      <c r="BQ209" s="143"/>
      <c r="BR209" s="143"/>
      <c r="BS209" s="143"/>
      <c r="BT209" s="143"/>
    </row>
    <row r="210" spans="64:72" x14ac:dyDescent="0.2">
      <c r="BL210" s="143"/>
      <c r="BM210" s="143"/>
      <c r="BN210" s="143"/>
      <c r="BO210" s="143"/>
      <c r="BP210" s="143"/>
      <c r="BQ210" s="143"/>
      <c r="BR210" s="143"/>
      <c r="BS210" s="143"/>
      <c r="BT210" s="143"/>
    </row>
    <row r="211" spans="64:72" x14ac:dyDescent="0.2">
      <c r="BL211" s="143"/>
      <c r="BM211" s="143"/>
      <c r="BN211" s="143"/>
      <c r="BO211" s="143"/>
      <c r="BP211" s="143"/>
      <c r="BQ211" s="143"/>
      <c r="BR211" s="143"/>
      <c r="BS211" s="143"/>
      <c r="BT211" s="143"/>
    </row>
    <row r="212" spans="64:72" x14ac:dyDescent="0.2">
      <c r="BL212" s="143"/>
      <c r="BM212" s="143"/>
      <c r="BN212" s="143"/>
      <c r="BO212" s="143"/>
      <c r="BP212" s="143"/>
      <c r="BQ212" s="143"/>
      <c r="BR212" s="143"/>
      <c r="BS212" s="143"/>
      <c r="BT212" s="143"/>
    </row>
    <row r="213" spans="64:72" x14ac:dyDescent="0.2">
      <c r="BL213" s="143"/>
      <c r="BM213" s="143"/>
      <c r="BN213" s="143"/>
      <c r="BO213" s="143"/>
      <c r="BP213" s="143"/>
      <c r="BQ213" s="143"/>
      <c r="BR213" s="143"/>
      <c r="BS213" s="143"/>
      <c r="BT213" s="143"/>
    </row>
    <row r="214" spans="64:72" x14ac:dyDescent="0.2">
      <c r="BL214" s="143"/>
      <c r="BM214" s="143"/>
      <c r="BN214" s="143"/>
      <c r="BO214" s="143"/>
      <c r="BP214" s="143"/>
      <c r="BQ214" s="143"/>
      <c r="BR214" s="143"/>
      <c r="BS214" s="143"/>
      <c r="BT214" s="143"/>
    </row>
    <row r="215" spans="64:72" x14ac:dyDescent="0.2">
      <c r="BL215" s="143"/>
      <c r="BM215" s="143"/>
      <c r="BN215" s="143"/>
      <c r="BO215" s="143"/>
      <c r="BP215" s="143"/>
      <c r="BQ215" s="143"/>
      <c r="BR215" s="143"/>
      <c r="BS215" s="143"/>
      <c r="BT215" s="143"/>
    </row>
    <row r="216" spans="64:72" x14ac:dyDescent="0.2">
      <c r="BL216" s="143"/>
      <c r="BM216" s="143"/>
      <c r="BN216" s="143"/>
      <c r="BO216" s="143"/>
      <c r="BP216" s="143"/>
      <c r="BQ216" s="143"/>
      <c r="BR216" s="143"/>
      <c r="BS216" s="143"/>
      <c r="BT216" s="143"/>
    </row>
    <row r="217" spans="64:72" x14ac:dyDescent="0.2">
      <c r="BL217" s="143"/>
      <c r="BM217" s="143"/>
      <c r="BN217" s="143"/>
      <c r="BO217" s="143"/>
      <c r="BP217" s="143"/>
      <c r="BQ217" s="143"/>
      <c r="BR217" s="143"/>
      <c r="BS217" s="143"/>
      <c r="BT217" s="143"/>
    </row>
    <row r="218" spans="64:72" x14ac:dyDescent="0.2">
      <c r="BL218" s="143"/>
      <c r="BM218" s="143"/>
      <c r="BN218" s="143"/>
      <c r="BO218" s="143"/>
      <c r="BP218" s="143"/>
      <c r="BQ218" s="143"/>
      <c r="BR218" s="143"/>
      <c r="BS218" s="143"/>
      <c r="BT218" s="143"/>
    </row>
    <row r="219" spans="64:72" x14ac:dyDescent="0.2">
      <c r="BL219" s="143"/>
      <c r="BM219" s="143"/>
      <c r="BN219" s="143"/>
      <c r="BO219" s="143"/>
      <c r="BP219" s="143"/>
      <c r="BQ219" s="143"/>
      <c r="BR219" s="143"/>
      <c r="BS219" s="143"/>
      <c r="BT219" s="143"/>
    </row>
    <row r="220" spans="64:72" x14ac:dyDescent="0.2">
      <c r="BL220" s="143"/>
      <c r="BM220" s="143"/>
      <c r="BN220" s="143"/>
      <c r="BO220" s="143"/>
      <c r="BP220" s="143"/>
      <c r="BQ220" s="143"/>
      <c r="BR220" s="143"/>
      <c r="BS220" s="143"/>
      <c r="BT220" s="143"/>
    </row>
    <row r="221" spans="64:72" x14ac:dyDescent="0.2">
      <c r="BL221" s="143"/>
      <c r="BM221" s="143"/>
      <c r="BN221" s="143"/>
      <c r="BO221" s="143"/>
      <c r="BP221" s="143"/>
      <c r="BQ221" s="143"/>
      <c r="BR221" s="143"/>
      <c r="BS221" s="143"/>
      <c r="BT221" s="143"/>
    </row>
    <row r="222" spans="64:72" x14ac:dyDescent="0.2">
      <c r="BL222" s="143"/>
      <c r="BM222" s="143"/>
      <c r="BN222" s="143"/>
      <c r="BO222" s="143"/>
      <c r="BP222" s="143"/>
      <c r="BQ222" s="143"/>
      <c r="BR222" s="143"/>
      <c r="BS222" s="143"/>
      <c r="BT222" s="143"/>
    </row>
    <row r="223" spans="64:72" x14ac:dyDescent="0.2">
      <c r="BL223" s="143"/>
      <c r="BM223" s="143"/>
      <c r="BN223" s="143"/>
      <c r="BO223" s="143"/>
      <c r="BP223" s="143"/>
      <c r="BQ223" s="143"/>
      <c r="BR223" s="143"/>
      <c r="BS223" s="143"/>
      <c r="BT223" s="143"/>
    </row>
    <row r="224" spans="64:72" x14ac:dyDescent="0.2">
      <c r="BL224" s="143"/>
      <c r="BM224" s="143"/>
      <c r="BN224" s="143"/>
      <c r="BO224" s="143"/>
      <c r="BP224" s="143"/>
      <c r="BQ224" s="143"/>
      <c r="BR224" s="143"/>
      <c r="BS224" s="143"/>
      <c r="BT224" s="143"/>
    </row>
    <row r="225" spans="64:72" x14ac:dyDescent="0.2">
      <c r="BL225" s="143"/>
      <c r="BM225" s="143"/>
      <c r="BN225" s="143"/>
      <c r="BO225" s="143"/>
      <c r="BP225" s="143"/>
      <c r="BQ225" s="143"/>
      <c r="BR225" s="143"/>
      <c r="BS225" s="143"/>
      <c r="BT225" s="143"/>
    </row>
    <row r="226" spans="64:72" x14ac:dyDescent="0.2">
      <c r="BL226" s="143"/>
      <c r="BM226" s="143"/>
      <c r="BN226" s="143"/>
      <c r="BO226" s="143"/>
      <c r="BP226" s="143"/>
      <c r="BQ226" s="143"/>
      <c r="BR226" s="143"/>
      <c r="BS226" s="143"/>
      <c r="BT226" s="143"/>
    </row>
    <row r="227" spans="64:72" x14ac:dyDescent="0.2">
      <c r="BL227" s="143"/>
      <c r="BM227" s="143"/>
      <c r="BN227" s="143"/>
      <c r="BO227" s="143"/>
      <c r="BP227" s="143"/>
      <c r="BQ227" s="143"/>
      <c r="BR227" s="143"/>
      <c r="BS227" s="143"/>
      <c r="BT227" s="143"/>
    </row>
    <row r="228" spans="64:72" x14ac:dyDescent="0.2">
      <c r="BL228" s="143"/>
      <c r="BM228" s="143"/>
      <c r="BN228" s="143"/>
      <c r="BO228" s="143"/>
      <c r="BP228" s="143"/>
      <c r="BQ228" s="143"/>
      <c r="BR228" s="143"/>
      <c r="BS228" s="143"/>
      <c r="BT228" s="143"/>
    </row>
    <row r="229" spans="64:72" x14ac:dyDescent="0.2">
      <c r="BL229" s="143"/>
      <c r="BM229" s="143"/>
      <c r="BN229" s="143"/>
      <c r="BO229" s="143"/>
      <c r="BP229" s="143"/>
      <c r="BQ229" s="143"/>
      <c r="BR229" s="143"/>
      <c r="BS229" s="143"/>
      <c r="BT229" s="143"/>
    </row>
    <row r="230" spans="64:72" x14ac:dyDescent="0.2">
      <c r="BL230" s="143"/>
      <c r="BM230" s="143"/>
      <c r="BN230" s="143"/>
      <c r="BO230" s="143"/>
      <c r="BP230" s="143"/>
      <c r="BQ230" s="143"/>
      <c r="BR230" s="143"/>
      <c r="BS230" s="143"/>
      <c r="BT230" s="143"/>
    </row>
    <row r="231" spans="64:72" x14ac:dyDescent="0.2">
      <c r="BL231" s="143"/>
      <c r="BM231" s="143"/>
      <c r="BN231" s="143"/>
      <c r="BO231" s="143"/>
      <c r="BP231" s="143"/>
      <c r="BQ231" s="143"/>
      <c r="BR231" s="143"/>
      <c r="BS231" s="143"/>
      <c r="BT231" s="143"/>
    </row>
    <row r="232" spans="64:72" x14ac:dyDescent="0.2">
      <c r="BL232" s="143"/>
      <c r="BM232" s="143"/>
      <c r="BN232" s="143"/>
      <c r="BO232" s="143"/>
      <c r="BP232" s="143"/>
      <c r="BQ232" s="143"/>
      <c r="BR232" s="143"/>
      <c r="BS232" s="143"/>
      <c r="BT232" s="143"/>
    </row>
    <row r="233" spans="64:72" x14ac:dyDescent="0.2">
      <c r="BL233" s="143"/>
      <c r="BM233" s="143"/>
      <c r="BN233" s="143"/>
      <c r="BO233" s="143"/>
      <c r="BP233" s="143"/>
      <c r="BQ233" s="143"/>
      <c r="BR233" s="143"/>
      <c r="BS233" s="143"/>
      <c r="BT233" s="143"/>
    </row>
    <row r="234" spans="64:72" x14ac:dyDescent="0.2">
      <c r="BL234" s="143"/>
      <c r="BM234" s="143"/>
      <c r="BN234" s="143"/>
      <c r="BO234" s="143"/>
      <c r="BP234" s="143"/>
      <c r="BQ234" s="143"/>
      <c r="BR234" s="143"/>
      <c r="BS234" s="143"/>
      <c r="BT234" s="143"/>
    </row>
    <row r="235" spans="64:72" x14ac:dyDescent="0.2">
      <c r="BL235" s="143"/>
      <c r="BM235" s="143"/>
      <c r="BN235" s="143"/>
      <c r="BO235" s="143"/>
      <c r="BP235" s="143"/>
      <c r="BQ235" s="143"/>
      <c r="BR235" s="143"/>
      <c r="BS235" s="143"/>
      <c r="BT235" s="143"/>
    </row>
    <row r="236" spans="64:72" x14ac:dyDescent="0.2">
      <c r="BL236" s="143"/>
      <c r="BM236" s="143"/>
      <c r="BN236" s="143"/>
      <c r="BO236" s="143"/>
      <c r="BP236" s="143"/>
      <c r="BQ236" s="143"/>
      <c r="BR236" s="143"/>
      <c r="BS236" s="143"/>
      <c r="BT236" s="143"/>
    </row>
    <row r="237" spans="64:72" x14ac:dyDescent="0.2">
      <c r="BL237" s="143"/>
      <c r="BM237" s="143"/>
      <c r="BN237" s="143"/>
      <c r="BO237" s="143"/>
      <c r="BP237" s="143"/>
      <c r="BQ237" s="143"/>
      <c r="BR237" s="143"/>
      <c r="BS237" s="143"/>
      <c r="BT237" s="143"/>
    </row>
    <row r="238" spans="64:72" x14ac:dyDescent="0.2">
      <c r="BL238" s="143"/>
      <c r="BM238" s="143"/>
      <c r="BN238" s="143"/>
      <c r="BO238" s="143"/>
      <c r="BP238" s="143"/>
      <c r="BQ238" s="143"/>
      <c r="BR238" s="143"/>
      <c r="BS238" s="143"/>
      <c r="BT238" s="143"/>
    </row>
    <row r="239" spans="64:72" x14ac:dyDescent="0.2">
      <c r="BL239" s="143"/>
      <c r="BM239" s="143"/>
      <c r="BN239" s="143"/>
      <c r="BO239" s="143"/>
      <c r="BP239" s="143"/>
      <c r="BQ239" s="143"/>
      <c r="BR239" s="143"/>
      <c r="BS239" s="143"/>
      <c r="BT239" s="143"/>
    </row>
    <row r="240" spans="64:72" x14ac:dyDescent="0.2">
      <c r="BL240" s="143"/>
      <c r="BM240" s="143"/>
      <c r="BN240" s="143"/>
      <c r="BO240" s="143"/>
      <c r="BP240" s="143"/>
      <c r="BQ240" s="143"/>
      <c r="BR240" s="143"/>
      <c r="BS240" s="143"/>
      <c r="BT240" s="143"/>
    </row>
    <row r="241" spans="64:72" x14ac:dyDescent="0.2">
      <c r="BL241" s="143"/>
      <c r="BM241" s="143"/>
      <c r="BN241" s="143"/>
      <c r="BO241" s="143"/>
      <c r="BP241" s="143"/>
      <c r="BQ241" s="143"/>
      <c r="BR241" s="143"/>
      <c r="BS241" s="143"/>
      <c r="BT241" s="143"/>
    </row>
    <row r="242" spans="64:72" x14ac:dyDescent="0.2">
      <c r="BL242" s="143"/>
      <c r="BM242" s="143"/>
      <c r="BN242" s="143"/>
      <c r="BO242" s="143"/>
      <c r="BP242" s="143"/>
      <c r="BQ242" s="143"/>
      <c r="BR242" s="143"/>
      <c r="BS242" s="143"/>
      <c r="BT242" s="143"/>
    </row>
    <row r="243" spans="64:72" x14ac:dyDescent="0.2">
      <c r="BL243" s="143"/>
      <c r="BM243" s="143"/>
      <c r="BN243" s="143"/>
      <c r="BO243" s="143"/>
      <c r="BP243" s="143"/>
      <c r="BQ243" s="143"/>
      <c r="BR243" s="143"/>
      <c r="BS243" s="143"/>
      <c r="BT243" s="143"/>
    </row>
    <row r="244" spans="64:72" x14ac:dyDescent="0.2">
      <c r="BL244" s="143"/>
      <c r="BM244" s="143"/>
      <c r="BN244" s="143"/>
      <c r="BO244" s="143"/>
      <c r="BP244" s="143"/>
      <c r="BQ244" s="143"/>
      <c r="BR244" s="143"/>
      <c r="BS244" s="143"/>
      <c r="BT244" s="143"/>
    </row>
    <row r="245" spans="64:72" x14ac:dyDescent="0.2">
      <c r="BL245" s="143"/>
      <c r="BM245" s="143"/>
      <c r="BN245" s="143"/>
      <c r="BO245" s="143"/>
      <c r="BP245" s="143"/>
      <c r="BQ245" s="143"/>
      <c r="BR245" s="143"/>
      <c r="BS245" s="143"/>
      <c r="BT245" s="143"/>
    </row>
    <row r="246" spans="64:72" x14ac:dyDescent="0.2">
      <c r="BL246" s="143"/>
      <c r="BM246" s="143"/>
      <c r="BN246" s="143"/>
      <c r="BO246" s="143"/>
      <c r="BP246" s="143"/>
      <c r="BQ246" s="143"/>
      <c r="BR246" s="143"/>
      <c r="BS246" s="143"/>
      <c r="BT246" s="143"/>
    </row>
    <row r="247" spans="64:72" x14ac:dyDescent="0.2">
      <c r="BL247" s="143"/>
      <c r="BM247" s="143"/>
      <c r="BN247" s="143"/>
      <c r="BO247" s="143"/>
      <c r="BP247" s="143"/>
      <c r="BQ247" s="143"/>
      <c r="BR247" s="143"/>
      <c r="BS247" s="143"/>
      <c r="BT247" s="143"/>
    </row>
    <row r="248" spans="64:72" x14ac:dyDescent="0.2">
      <c r="BL248" s="143"/>
      <c r="BM248" s="143"/>
      <c r="BN248" s="143"/>
      <c r="BO248" s="143"/>
      <c r="BP248" s="143"/>
      <c r="BQ248" s="143"/>
      <c r="BR248" s="143"/>
      <c r="BS248" s="143"/>
      <c r="BT248" s="143"/>
    </row>
    <row r="249" spans="64:72" x14ac:dyDescent="0.2">
      <c r="BL249" s="143"/>
      <c r="BM249" s="143"/>
      <c r="BN249" s="143"/>
      <c r="BO249" s="143"/>
      <c r="BP249" s="143"/>
      <c r="BQ249" s="143"/>
      <c r="BR249" s="143"/>
      <c r="BS249" s="143"/>
      <c r="BT249" s="143"/>
    </row>
    <row r="250" spans="64:72" x14ac:dyDescent="0.2">
      <c r="BL250" s="143"/>
      <c r="BM250" s="143"/>
      <c r="BN250" s="143"/>
      <c r="BO250" s="143"/>
      <c r="BP250" s="143"/>
      <c r="BQ250" s="143"/>
      <c r="BR250" s="143"/>
      <c r="BS250" s="143"/>
      <c r="BT250" s="143"/>
    </row>
    <row r="251" spans="64:72" x14ac:dyDescent="0.2">
      <c r="BL251" s="143"/>
      <c r="BM251" s="143"/>
      <c r="BN251" s="143"/>
      <c r="BO251" s="143"/>
      <c r="BP251" s="143"/>
      <c r="BQ251" s="143"/>
      <c r="BR251" s="143"/>
      <c r="BS251" s="143"/>
      <c r="BT251" s="143"/>
    </row>
    <row r="252" spans="64:72" x14ac:dyDescent="0.2">
      <c r="BL252" s="143"/>
      <c r="BM252" s="143"/>
      <c r="BN252" s="143"/>
      <c r="BO252" s="143"/>
      <c r="BP252" s="143"/>
      <c r="BQ252" s="143"/>
      <c r="BR252" s="143"/>
      <c r="BS252" s="143"/>
      <c r="BT252" s="143"/>
    </row>
    <row r="253" spans="64:72" x14ac:dyDescent="0.2">
      <c r="BL253" s="143"/>
      <c r="BM253" s="143"/>
      <c r="BN253" s="143"/>
      <c r="BO253" s="143"/>
      <c r="BP253" s="143"/>
      <c r="BQ253" s="143"/>
      <c r="BR253" s="143"/>
      <c r="BS253" s="143"/>
      <c r="BT253" s="143"/>
    </row>
    <row r="254" spans="64:72" x14ac:dyDescent="0.2">
      <c r="BL254" s="143"/>
      <c r="BM254" s="143"/>
      <c r="BN254" s="143"/>
      <c r="BO254" s="143"/>
      <c r="BP254" s="143"/>
      <c r="BQ254" s="143"/>
      <c r="BR254" s="143"/>
      <c r="BS254" s="143"/>
      <c r="BT254" s="143"/>
    </row>
    <row r="255" spans="64:72" x14ac:dyDescent="0.2">
      <c r="BL255" s="143"/>
      <c r="BM255" s="143"/>
      <c r="BN255" s="143"/>
      <c r="BO255" s="143"/>
      <c r="BP255" s="143"/>
      <c r="BQ255" s="143"/>
      <c r="BR255" s="143"/>
      <c r="BS255" s="143"/>
      <c r="BT255" s="143"/>
    </row>
    <row r="256" spans="64:72" x14ac:dyDescent="0.2">
      <c r="BL256" s="143"/>
      <c r="BM256" s="143"/>
      <c r="BN256" s="143"/>
      <c r="BO256" s="143"/>
      <c r="BP256" s="143"/>
      <c r="BQ256" s="143"/>
      <c r="BR256" s="143"/>
      <c r="BS256" s="143"/>
      <c r="BT256" s="143"/>
    </row>
    <row r="257" spans="64:72" x14ac:dyDescent="0.2">
      <c r="BL257" s="143"/>
      <c r="BM257" s="143"/>
      <c r="BN257" s="143"/>
      <c r="BO257" s="143"/>
      <c r="BP257" s="143"/>
      <c r="BQ257" s="143"/>
      <c r="BR257" s="143"/>
      <c r="BS257" s="143"/>
      <c r="BT257" s="143"/>
    </row>
    <row r="258" spans="64:72" x14ac:dyDescent="0.2">
      <c r="BL258" s="143"/>
      <c r="BM258" s="143"/>
      <c r="BN258" s="143"/>
      <c r="BO258" s="143"/>
      <c r="BP258" s="143"/>
      <c r="BQ258" s="143"/>
      <c r="BR258" s="143"/>
      <c r="BS258" s="143"/>
      <c r="BT258" s="143"/>
    </row>
    <row r="259" spans="64:72" x14ac:dyDescent="0.2">
      <c r="BL259" s="143"/>
      <c r="BM259" s="143"/>
      <c r="BN259" s="143"/>
      <c r="BO259" s="143"/>
      <c r="BP259" s="143"/>
      <c r="BQ259" s="143"/>
      <c r="BR259" s="143"/>
      <c r="BS259" s="143"/>
      <c r="BT259" s="143"/>
    </row>
    <row r="260" spans="64:72" x14ac:dyDescent="0.2">
      <c r="BL260" s="143"/>
      <c r="BM260" s="143"/>
      <c r="BN260" s="143"/>
      <c r="BO260" s="143"/>
      <c r="BP260" s="143"/>
      <c r="BQ260" s="143"/>
      <c r="BR260" s="143"/>
      <c r="BS260" s="143"/>
      <c r="BT260" s="143"/>
    </row>
    <row r="261" spans="64:72" x14ac:dyDescent="0.2">
      <c r="BL261" s="143"/>
      <c r="BM261" s="143"/>
      <c r="BN261" s="143"/>
      <c r="BO261" s="143"/>
      <c r="BP261" s="143"/>
      <c r="BQ261" s="143"/>
      <c r="BR261" s="143"/>
      <c r="BS261" s="143"/>
      <c r="BT261" s="143"/>
    </row>
    <row r="262" spans="64:72" x14ac:dyDescent="0.2">
      <c r="BL262" s="143"/>
      <c r="BM262" s="143"/>
      <c r="BN262" s="143"/>
      <c r="BO262" s="143"/>
      <c r="BP262" s="143"/>
      <c r="BQ262" s="143"/>
      <c r="BR262" s="143"/>
      <c r="BS262" s="143"/>
      <c r="BT262" s="143"/>
    </row>
    <row r="263" spans="64:72" x14ac:dyDescent="0.2">
      <c r="BL263" s="143"/>
      <c r="BM263" s="143"/>
      <c r="BN263" s="143"/>
      <c r="BO263" s="143"/>
      <c r="BP263" s="143"/>
      <c r="BQ263" s="143"/>
      <c r="BR263" s="143"/>
      <c r="BS263" s="143"/>
      <c r="BT263" s="143"/>
    </row>
    <row r="264" spans="64:72" x14ac:dyDescent="0.2">
      <c r="BL264" s="143"/>
      <c r="BM264" s="143"/>
      <c r="BN264" s="143"/>
      <c r="BO264" s="143"/>
      <c r="BP264" s="143"/>
      <c r="BQ264" s="143"/>
      <c r="BR264" s="143"/>
      <c r="BS264" s="143"/>
      <c r="BT264" s="143"/>
    </row>
    <row r="265" spans="64:72" x14ac:dyDescent="0.2">
      <c r="BL265" s="143"/>
      <c r="BM265" s="143"/>
      <c r="BN265" s="143"/>
      <c r="BO265" s="143"/>
      <c r="BP265" s="143"/>
      <c r="BQ265" s="143"/>
      <c r="BR265" s="143"/>
      <c r="BS265" s="143"/>
      <c r="BT265" s="143"/>
    </row>
    <row r="266" spans="64:72" x14ac:dyDescent="0.2">
      <c r="BL266" s="143"/>
      <c r="BM266" s="143"/>
      <c r="BN266" s="143"/>
      <c r="BO266" s="143"/>
      <c r="BP266" s="143"/>
      <c r="BQ266" s="143"/>
      <c r="BR266" s="143"/>
      <c r="BS266" s="143"/>
      <c r="BT266" s="143"/>
    </row>
    <row r="267" spans="64:72" x14ac:dyDescent="0.2">
      <c r="BL267" s="143"/>
      <c r="BM267" s="143"/>
      <c r="BN267" s="143"/>
      <c r="BO267" s="143"/>
      <c r="BP267" s="143"/>
      <c r="BQ267" s="143"/>
      <c r="BR267" s="143"/>
      <c r="BS267" s="143"/>
      <c r="BT267" s="143"/>
    </row>
    <row r="268" spans="64:72" x14ac:dyDescent="0.2">
      <c r="BL268" s="143"/>
      <c r="BM268" s="143"/>
      <c r="BN268" s="143"/>
      <c r="BO268" s="143"/>
      <c r="BP268" s="143"/>
      <c r="BQ268" s="143"/>
      <c r="BR268" s="143"/>
      <c r="BS268" s="143"/>
      <c r="BT268" s="143"/>
    </row>
    <row r="269" spans="64:72" x14ac:dyDescent="0.2">
      <c r="BL269" s="143"/>
      <c r="BM269" s="143"/>
      <c r="BN269" s="143"/>
      <c r="BO269" s="143"/>
      <c r="BP269" s="143"/>
      <c r="BQ269" s="143"/>
      <c r="BR269" s="143"/>
      <c r="BS269" s="143"/>
      <c r="BT269" s="143"/>
    </row>
    <row r="270" spans="64:72" x14ac:dyDescent="0.2">
      <c r="BL270" s="143"/>
      <c r="BM270" s="143"/>
      <c r="BN270" s="143"/>
      <c r="BO270" s="143"/>
      <c r="BP270" s="143"/>
      <c r="BQ270" s="143"/>
      <c r="BR270" s="143"/>
      <c r="BS270" s="143"/>
      <c r="BT270" s="143"/>
    </row>
    <row r="271" spans="64:72" x14ac:dyDescent="0.2">
      <c r="BL271" s="143"/>
      <c r="BM271" s="143"/>
      <c r="BN271" s="143"/>
      <c r="BO271" s="143"/>
      <c r="BP271" s="143"/>
      <c r="BQ271" s="143"/>
      <c r="BR271" s="143"/>
      <c r="BS271" s="143"/>
      <c r="BT271" s="143"/>
    </row>
    <row r="272" spans="64:72" x14ac:dyDescent="0.2">
      <c r="BL272" s="143"/>
      <c r="BM272" s="143"/>
      <c r="BN272" s="143"/>
      <c r="BO272" s="143"/>
      <c r="BP272" s="143"/>
      <c r="BQ272" s="143"/>
      <c r="BR272" s="143"/>
      <c r="BS272" s="143"/>
      <c r="BT272" s="143"/>
    </row>
    <row r="273" spans="64:72" x14ac:dyDescent="0.2">
      <c r="BL273" s="143"/>
      <c r="BM273" s="143"/>
      <c r="BN273" s="143"/>
      <c r="BO273" s="143"/>
      <c r="BP273" s="143"/>
      <c r="BQ273" s="143"/>
      <c r="BR273" s="143"/>
      <c r="BS273" s="143"/>
      <c r="BT273" s="143"/>
    </row>
    <row r="274" spans="64:72" x14ac:dyDescent="0.2">
      <c r="BL274" s="143"/>
      <c r="BM274" s="143"/>
      <c r="BN274" s="143"/>
      <c r="BO274" s="143"/>
      <c r="BP274" s="143"/>
      <c r="BQ274" s="143"/>
      <c r="BR274" s="143"/>
      <c r="BS274" s="143"/>
      <c r="BT274" s="143"/>
    </row>
    <row r="275" spans="64:72" x14ac:dyDescent="0.2">
      <c r="BL275" s="143"/>
      <c r="BM275" s="143"/>
      <c r="BN275" s="143"/>
      <c r="BO275" s="143"/>
      <c r="BP275" s="143"/>
      <c r="BQ275" s="143"/>
      <c r="BR275" s="143"/>
      <c r="BS275" s="143"/>
      <c r="BT275" s="143"/>
    </row>
    <row r="276" spans="64:72" x14ac:dyDescent="0.2">
      <c r="BL276" s="143"/>
      <c r="BM276" s="143"/>
      <c r="BN276" s="143"/>
      <c r="BO276" s="143"/>
      <c r="BP276" s="143"/>
      <c r="BQ276" s="143"/>
      <c r="BR276" s="143"/>
      <c r="BS276" s="143"/>
      <c r="BT276" s="143"/>
    </row>
    <row r="277" spans="64:72" x14ac:dyDescent="0.2">
      <c r="BL277" s="143"/>
      <c r="BM277" s="143"/>
      <c r="BN277" s="143"/>
      <c r="BO277" s="143"/>
      <c r="BP277" s="143"/>
      <c r="BQ277" s="143"/>
      <c r="BR277" s="143"/>
      <c r="BS277" s="143"/>
      <c r="BT277" s="143"/>
    </row>
    <row r="278" spans="64:72" x14ac:dyDescent="0.2">
      <c r="BL278" s="143"/>
      <c r="BM278" s="143"/>
      <c r="BN278" s="143"/>
      <c r="BO278" s="143"/>
      <c r="BP278" s="143"/>
      <c r="BQ278" s="143"/>
      <c r="BR278" s="143"/>
      <c r="BS278" s="143"/>
      <c r="BT278" s="143"/>
    </row>
    <row r="279" spans="64:72" x14ac:dyDescent="0.2">
      <c r="BL279" s="143"/>
      <c r="BM279" s="143"/>
      <c r="BN279" s="143"/>
      <c r="BO279" s="143"/>
      <c r="BP279" s="143"/>
      <c r="BQ279" s="143"/>
      <c r="BR279" s="143"/>
      <c r="BS279" s="143"/>
      <c r="BT279" s="143"/>
    </row>
    <row r="280" spans="64:72" x14ac:dyDescent="0.2">
      <c r="BL280" s="143"/>
      <c r="BM280" s="143"/>
      <c r="BN280" s="143"/>
      <c r="BO280" s="143"/>
      <c r="BP280" s="143"/>
      <c r="BQ280" s="143"/>
      <c r="BR280" s="143"/>
      <c r="BS280" s="143"/>
      <c r="BT280" s="143"/>
    </row>
    <row r="281" spans="64:72" x14ac:dyDescent="0.2">
      <c r="BL281" s="143"/>
      <c r="BM281" s="143"/>
      <c r="BN281" s="143"/>
      <c r="BO281" s="143"/>
      <c r="BP281" s="143"/>
      <c r="BQ281" s="143"/>
      <c r="BR281" s="143"/>
      <c r="BS281" s="143"/>
      <c r="BT281" s="143"/>
    </row>
    <row r="282" spans="64:72" x14ac:dyDescent="0.2">
      <c r="BL282" s="143"/>
      <c r="BM282" s="143"/>
      <c r="BN282" s="143"/>
      <c r="BO282" s="143"/>
      <c r="BP282" s="143"/>
      <c r="BQ282" s="143"/>
      <c r="BR282" s="143"/>
      <c r="BS282" s="143"/>
      <c r="BT282" s="143"/>
    </row>
    <row r="283" spans="64:72" x14ac:dyDescent="0.2">
      <c r="BL283" s="143"/>
      <c r="BM283" s="143"/>
      <c r="BN283" s="143"/>
      <c r="BO283" s="143"/>
      <c r="BP283" s="143"/>
      <c r="BQ283" s="143"/>
      <c r="BR283" s="143"/>
      <c r="BS283" s="143"/>
      <c r="BT283" s="143"/>
    </row>
    <row r="284" spans="64:72" x14ac:dyDescent="0.2">
      <c r="BL284" s="143"/>
      <c r="BM284" s="143"/>
      <c r="BN284" s="143"/>
      <c r="BO284" s="143"/>
      <c r="BP284" s="143"/>
      <c r="BQ284" s="143"/>
      <c r="BR284" s="143"/>
      <c r="BS284" s="143"/>
      <c r="BT284" s="143"/>
    </row>
    <row r="285" spans="64:72" x14ac:dyDescent="0.2">
      <c r="BL285" s="143"/>
      <c r="BM285" s="143"/>
      <c r="BN285" s="143"/>
      <c r="BO285" s="143"/>
      <c r="BP285" s="143"/>
      <c r="BQ285" s="143"/>
      <c r="BR285" s="143"/>
      <c r="BS285" s="143"/>
      <c r="BT285" s="143"/>
    </row>
    <row r="286" spans="64:72" x14ac:dyDescent="0.2">
      <c r="BL286" s="143"/>
      <c r="BM286" s="143"/>
      <c r="BN286" s="143"/>
      <c r="BO286" s="143"/>
      <c r="BP286" s="143"/>
      <c r="BQ286" s="143"/>
      <c r="BR286" s="143"/>
      <c r="BS286" s="143"/>
      <c r="BT286" s="143"/>
    </row>
    <row r="287" spans="64:72" x14ac:dyDescent="0.2">
      <c r="BL287" s="143"/>
      <c r="BM287" s="143"/>
      <c r="BN287" s="143"/>
      <c r="BO287" s="143"/>
      <c r="BP287" s="143"/>
      <c r="BQ287" s="143"/>
      <c r="BR287" s="143"/>
      <c r="BS287" s="143"/>
      <c r="BT287" s="143"/>
    </row>
    <row r="288" spans="64:72" x14ac:dyDescent="0.2">
      <c r="BL288" s="143"/>
      <c r="BM288" s="143"/>
      <c r="BN288" s="143"/>
      <c r="BO288" s="143"/>
      <c r="BP288" s="143"/>
      <c r="BQ288" s="143"/>
      <c r="BR288" s="143"/>
      <c r="BS288" s="143"/>
      <c r="BT288" s="143"/>
    </row>
    <row r="289" spans="64:72" x14ac:dyDescent="0.2">
      <c r="BL289" s="143"/>
      <c r="BM289" s="143"/>
      <c r="BN289" s="143"/>
      <c r="BO289" s="143"/>
      <c r="BP289" s="143"/>
      <c r="BQ289" s="143"/>
      <c r="BR289" s="143"/>
      <c r="BS289" s="143"/>
      <c r="BT289" s="143"/>
    </row>
    <row r="290" spans="64:72" x14ac:dyDescent="0.2">
      <c r="BL290" s="143"/>
      <c r="BM290" s="143"/>
      <c r="BN290" s="143"/>
      <c r="BO290" s="143"/>
      <c r="BP290" s="143"/>
      <c r="BQ290" s="143"/>
      <c r="BR290" s="143"/>
      <c r="BS290" s="143"/>
      <c r="BT290" s="143"/>
    </row>
    <row r="291" spans="64:72" x14ac:dyDescent="0.2">
      <c r="BL291" s="143"/>
      <c r="BM291" s="143"/>
      <c r="BN291" s="143"/>
      <c r="BO291" s="143"/>
      <c r="BP291" s="143"/>
      <c r="BQ291" s="143"/>
      <c r="BR291" s="143"/>
      <c r="BS291" s="143"/>
      <c r="BT291" s="143"/>
    </row>
    <row r="292" spans="64:72" x14ac:dyDescent="0.2">
      <c r="BL292" s="143"/>
      <c r="BM292" s="143"/>
      <c r="BN292" s="143"/>
      <c r="BO292" s="143"/>
      <c r="BP292" s="143"/>
      <c r="BQ292" s="143"/>
      <c r="BR292" s="143"/>
      <c r="BS292" s="143"/>
      <c r="BT292" s="143"/>
    </row>
    <row r="293" spans="64:72" x14ac:dyDescent="0.2">
      <c r="BL293" s="143"/>
      <c r="BM293" s="143"/>
      <c r="BN293" s="143"/>
      <c r="BO293" s="143"/>
      <c r="BP293" s="143"/>
      <c r="BQ293" s="143"/>
      <c r="BR293" s="143"/>
      <c r="BS293" s="143"/>
      <c r="BT293" s="143"/>
    </row>
    <row r="294" spans="64:72" x14ac:dyDescent="0.2">
      <c r="BL294" s="143"/>
      <c r="BM294" s="143"/>
      <c r="BN294" s="143"/>
      <c r="BO294" s="143"/>
      <c r="BP294" s="143"/>
      <c r="BQ294" s="143"/>
      <c r="BR294" s="143"/>
      <c r="BS294" s="143"/>
      <c r="BT294" s="143"/>
    </row>
    <row r="295" spans="64:72" x14ac:dyDescent="0.2">
      <c r="BL295" s="143"/>
      <c r="BM295" s="143"/>
      <c r="BN295" s="143"/>
      <c r="BO295" s="143"/>
      <c r="BP295" s="143"/>
      <c r="BQ295" s="143"/>
      <c r="BR295" s="143"/>
      <c r="BS295" s="143"/>
      <c r="BT295" s="143"/>
    </row>
    <row r="296" spans="64:72" x14ac:dyDescent="0.2">
      <c r="BL296" s="143"/>
      <c r="BM296" s="143"/>
      <c r="BN296" s="143"/>
      <c r="BO296" s="143"/>
      <c r="BP296" s="143"/>
      <c r="BQ296" s="143"/>
      <c r="BR296" s="143"/>
      <c r="BS296" s="143"/>
      <c r="BT296" s="143"/>
    </row>
    <row r="297" spans="64:72" x14ac:dyDescent="0.2">
      <c r="BL297" s="143"/>
      <c r="BM297" s="143"/>
      <c r="BN297" s="143"/>
      <c r="BO297" s="143"/>
      <c r="BP297" s="143"/>
      <c r="BQ297" s="143"/>
      <c r="BR297" s="143"/>
      <c r="BS297" s="143"/>
      <c r="BT297" s="143"/>
    </row>
    <row r="298" spans="64:72" x14ac:dyDescent="0.2">
      <c r="BL298" s="143"/>
      <c r="BM298" s="143"/>
      <c r="BN298" s="143"/>
      <c r="BO298" s="143"/>
      <c r="BP298" s="143"/>
      <c r="BQ298" s="143"/>
      <c r="BR298" s="143"/>
      <c r="BS298" s="143"/>
      <c r="BT298" s="143"/>
    </row>
    <row r="299" spans="64:72" x14ac:dyDescent="0.2">
      <c r="BL299" s="143"/>
      <c r="BM299" s="143"/>
      <c r="BN299" s="143"/>
      <c r="BO299" s="143"/>
      <c r="BP299" s="143"/>
      <c r="BQ299" s="143"/>
      <c r="BR299" s="143"/>
      <c r="BS299" s="143"/>
      <c r="BT299" s="143"/>
    </row>
    <row r="300" spans="64:72" x14ac:dyDescent="0.2">
      <c r="BL300" s="143"/>
      <c r="BM300" s="143"/>
      <c r="BN300" s="143"/>
      <c r="BO300" s="143"/>
      <c r="BP300" s="143"/>
      <c r="BQ300" s="143"/>
      <c r="BR300" s="143"/>
      <c r="BS300" s="143"/>
      <c r="BT300" s="143"/>
    </row>
    <row r="301" spans="64:72" x14ac:dyDescent="0.2">
      <c r="BL301" s="143"/>
      <c r="BM301" s="143"/>
      <c r="BN301" s="143"/>
      <c r="BO301" s="143"/>
      <c r="BP301" s="143"/>
      <c r="BQ301" s="143"/>
      <c r="BR301" s="143"/>
      <c r="BS301" s="143"/>
      <c r="BT301" s="143"/>
    </row>
    <row r="302" spans="64:72" x14ac:dyDescent="0.2">
      <c r="BL302" s="143"/>
      <c r="BM302" s="143"/>
      <c r="BN302" s="143"/>
      <c r="BO302" s="143"/>
      <c r="BP302" s="143"/>
      <c r="BQ302" s="143"/>
      <c r="BR302" s="143"/>
      <c r="BS302" s="143"/>
      <c r="BT302" s="143"/>
    </row>
    <row r="303" spans="64:72" x14ac:dyDescent="0.2">
      <c r="BL303" s="143"/>
      <c r="BM303" s="143"/>
      <c r="BN303" s="143"/>
      <c r="BO303" s="143"/>
      <c r="BP303" s="143"/>
      <c r="BQ303" s="143"/>
      <c r="BR303" s="143"/>
      <c r="BS303" s="143"/>
      <c r="BT303" s="143"/>
    </row>
    <row r="304" spans="64:72" x14ac:dyDescent="0.2">
      <c r="BL304" s="143"/>
      <c r="BM304" s="143"/>
      <c r="BN304" s="143"/>
      <c r="BO304" s="143"/>
      <c r="BP304" s="143"/>
      <c r="BQ304" s="143"/>
      <c r="BR304" s="143"/>
      <c r="BS304" s="143"/>
      <c r="BT304" s="143"/>
    </row>
    <row r="305" spans="64:72" x14ac:dyDescent="0.2">
      <c r="BL305" s="143"/>
      <c r="BM305" s="143"/>
      <c r="BN305" s="143"/>
      <c r="BO305" s="143"/>
      <c r="BP305" s="143"/>
      <c r="BQ305" s="143"/>
      <c r="BR305" s="143"/>
      <c r="BS305" s="143"/>
      <c r="BT305" s="143"/>
    </row>
    <row r="306" spans="64:72" x14ac:dyDescent="0.2">
      <c r="BL306" s="143"/>
      <c r="BM306" s="143"/>
      <c r="BN306" s="143"/>
      <c r="BO306" s="143"/>
      <c r="BP306" s="143"/>
      <c r="BQ306" s="143"/>
      <c r="BR306" s="143"/>
      <c r="BS306" s="143"/>
      <c r="BT306" s="143"/>
    </row>
    <row r="307" spans="64:72" x14ac:dyDescent="0.2">
      <c r="BL307" s="143"/>
      <c r="BM307" s="143"/>
      <c r="BN307" s="143"/>
      <c r="BO307" s="143"/>
      <c r="BP307" s="143"/>
      <c r="BQ307" s="143"/>
      <c r="BR307" s="143"/>
      <c r="BS307" s="143"/>
      <c r="BT307" s="143"/>
    </row>
    <row r="308" spans="64:72" x14ac:dyDescent="0.2">
      <c r="BL308" s="143"/>
      <c r="BM308" s="143"/>
      <c r="BN308" s="143"/>
      <c r="BO308" s="143"/>
      <c r="BP308" s="143"/>
      <c r="BQ308" s="143"/>
      <c r="BR308" s="143"/>
      <c r="BS308" s="143"/>
      <c r="BT308" s="143"/>
    </row>
    <row r="309" spans="64:72" x14ac:dyDescent="0.2">
      <c r="BL309" s="143"/>
      <c r="BM309" s="143"/>
      <c r="BN309" s="143"/>
      <c r="BO309" s="143"/>
      <c r="BP309" s="143"/>
      <c r="BQ309" s="143"/>
      <c r="BR309" s="143"/>
      <c r="BS309" s="143"/>
      <c r="BT309" s="143"/>
    </row>
    <row r="310" spans="64:72" x14ac:dyDescent="0.2">
      <c r="BL310" s="143"/>
      <c r="BM310" s="143"/>
      <c r="BN310" s="143"/>
      <c r="BO310" s="143"/>
      <c r="BP310" s="143"/>
      <c r="BQ310" s="143"/>
      <c r="BR310" s="143"/>
      <c r="BS310" s="143"/>
      <c r="BT310" s="143"/>
    </row>
    <row r="311" spans="64:72" x14ac:dyDescent="0.2">
      <c r="BL311" s="143"/>
      <c r="BM311" s="143"/>
      <c r="BN311" s="143"/>
      <c r="BO311" s="143"/>
      <c r="BP311" s="143"/>
      <c r="BQ311" s="143"/>
      <c r="BR311" s="143"/>
      <c r="BS311" s="143"/>
      <c r="BT311" s="143"/>
    </row>
    <row r="312" spans="64:72" x14ac:dyDescent="0.2">
      <c r="BL312" s="143"/>
      <c r="BM312" s="143"/>
      <c r="BN312" s="143"/>
      <c r="BO312" s="143"/>
      <c r="BP312" s="143"/>
      <c r="BQ312" s="143"/>
      <c r="BR312" s="143"/>
      <c r="BS312" s="143"/>
      <c r="BT312" s="143"/>
    </row>
    <row r="313" spans="64:72" x14ac:dyDescent="0.2">
      <c r="BL313" s="143"/>
      <c r="BM313" s="143"/>
      <c r="BN313" s="143"/>
      <c r="BO313" s="143"/>
      <c r="BP313" s="143"/>
      <c r="BQ313" s="143"/>
      <c r="BR313" s="143"/>
      <c r="BS313" s="143"/>
      <c r="BT313" s="143"/>
    </row>
    <row r="314" spans="64:72" x14ac:dyDescent="0.2">
      <c r="BL314" s="143"/>
      <c r="BM314" s="143"/>
      <c r="BN314" s="143"/>
      <c r="BO314" s="143"/>
      <c r="BP314" s="143"/>
      <c r="BQ314" s="143"/>
      <c r="BR314" s="143"/>
      <c r="BS314" s="143"/>
      <c r="BT314" s="143"/>
    </row>
    <row r="315" spans="64:72" x14ac:dyDescent="0.2">
      <c r="BL315" s="143"/>
      <c r="BM315" s="143"/>
      <c r="BN315" s="143"/>
      <c r="BO315" s="143"/>
      <c r="BP315" s="143"/>
      <c r="BQ315" s="143"/>
      <c r="BR315" s="143"/>
      <c r="BS315" s="143"/>
      <c r="BT315" s="143"/>
    </row>
    <row r="316" spans="64:72" x14ac:dyDescent="0.2">
      <c r="BL316" s="143"/>
      <c r="BM316" s="143"/>
      <c r="BN316" s="143"/>
      <c r="BO316" s="143"/>
      <c r="BP316" s="143"/>
      <c r="BQ316" s="143"/>
      <c r="BR316" s="143"/>
      <c r="BS316" s="143"/>
      <c r="BT316" s="143"/>
    </row>
    <row r="317" spans="64:72" x14ac:dyDescent="0.2">
      <c r="BL317" s="143"/>
      <c r="BM317" s="143"/>
      <c r="BN317" s="143"/>
      <c r="BO317" s="143"/>
      <c r="BP317" s="143"/>
      <c r="BQ317" s="143"/>
      <c r="BR317" s="143"/>
      <c r="BS317" s="143"/>
      <c r="BT317" s="143"/>
    </row>
    <row r="318" spans="64:72" x14ac:dyDescent="0.2">
      <c r="BL318" s="143"/>
      <c r="BM318" s="143"/>
      <c r="BN318" s="143"/>
      <c r="BO318" s="143"/>
      <c r="BP318" s="143"/>
      <c r="BQ318" s="143"/>
      <c r="BR318" s="143"/>
      <c r="BS318" s="143"/>
      <c r="BT318" s="143"/>
    </row>
    <row r="319" spans="64:72" x14ac:dyDescent="0.2">
      <c r="BL319" s="143"/>
      <c r="BM319" s="143"/>
      <c r="BN319" s="143"/>
      <c r="BO319" s="143"/>
      <c r="BP319" s="143"/>
      <c r="BQ319" s="143"/>
      <c r="BR319" s="143"/>
      <c r="BS319" s="143"/>
      <c r="BT319" s="143"/>
    </row>
    <row r="320" spans="64:72" x14ac:dyDescent="0.2">
      <c r="BL320" s="143"/>
      <c r="BM320" s="143"/>
      <c r="BN320" s="143"/>
      <c r="BO320" s="143"/>
      <c r="BP320" s="143"/>
      <c r="BQ320" s="143"/>
      <c r="BR320" s="143"/>
      <c r="BS320" s="143"/>
      <c r="BT320" s="143"/>
    </row>
    <row r="321" spans="64:72" x14ac:dyDescent="0.2">
      <c r="BL321" s="143"/>
      <c r="BM321" s="143"/>
      <c r="BN321" s="143"/>
      <c r="BO321" s="143"/>
      <c r="BP321" s="143"/>
      <c r="BQ321" s="143"/>
      <c r="BR321" s="143"/>
      <c r="BS321" s="143"/>
      <c r="BT321" s="143"/>
    </row>
    <row r="322" spans="64:72" x14ac:dyDescent="0.2">
      <c r="BL322" s="143"/>
      <c r="BM322" s="143"/>
      <c r="BN322" s="143"/>
      <c r="BO322" s="143"/>
      <c r="BP322" s="143"/>
      <c r="BQ322" s="143"/>
      <c r="BR322" s="143"/>
      <c r="BS322" s="143"/>
      <c r="BT322" s="143"/>
    </row>
    <row r="323" spans="64:72" x14ac:dyDescent="0.2">
      <c r="BL323" s="143"/>
      <c r="BM323" s="143"/>
      <c r="BN323" s="143"/>
      <c r="BO323" s="143"/>
      <c r="BP323" s="143"/>
      <c r="BQ323" s="143"/>
      <c r="BR323" s="143"/>
      <c r="BS323" s="143"/>
      <c r="BT323" s="143"/>
    </row>
    <row r="324" spans="64:72" x14ac:dyDescent="0.2">
      <c r="BL324" s="143"/>
      <c r="BM324" s="143"/>
      <c r="BN324" s="143"/>
      <c r="BO324" s="143"/>
      <c r="BP324" s="143"/>
      <c r="BQ324" s="143"/>
      <c r="BR324" s="143"/>
      <c r="BS324" s="143"/>
      <c r="BT324" s="143"/>
    </row>
    <row r="325" spans="64:72" x14ac:dyDescent="0.2">
      <c r="BL325" s="143"/>
      <c r="BM325" s="143"/>
      <c r="BN325" s="143"/>
      <c r="BO325" s="143"/>
      <c r="BP325" s="143"/>
      <c r="BQ325" s="143"/>
      <c r="BR325" s="143"/>
      <c r="BS325" s="143"/>
      <c r="BT325" s="143"/>
    </row>
    <row r="326" spans="64:72" x14ac:dyDescent="0.2">
      <c r="BL326" s="143"/>
      <c r="BM326" s="143"/>
      <c r="BN326" s="143"/>
      <c r="BO326" s="143"/>
      <c r="BP326" s="143"/>
      <c r="BQ326" s="143"/>
      <c r="BR326" s="143"/>
      <c r="BS326" s="143"/>
      <c r="BT326" s="143"/>
    </row>
    <row r="327" spans="64:72" x14ac:dyDescent="0.2">
      <c r="BL327" s="143"/>
      <c r="BM327" s="143"/>
      <c r="BN327" s="143"/>
      <c r="BO327" s="143"/>
      <c r="BP327" s="143"/>
      <c r="BQ327" s="143"/>
      <c r="BR327" s="143"/>
      <c r="BS327" s="143"/>
      <c r="BT327" s="143"/>
    </row>
    <row r="328" spans="64:72" x14ac:dyDescent="0.2">
      <c r="BL328" s="143"/>
      <c r="BM328" s="143"/>
      <c r="BN328" s="143"/>
      <c r="BO328" s="143"/>
      <c r="BP328" s="143"/>
      <c r="BQ328" s="143"/>
      <c r="BR328" s="143"/>
      <c r="BS328" s="143"/>
      <c r="BT328" s="143"/>
    </row>
    <row r="329" spans="64:72" x14ac:dyDescent="0.2">
      <c r="BL329" s="143"/>
      <c r="BM329" s="143"/>
      <c r="BN329" s="143"/>
      <c r="BO329" s="143"/>
      <c r="BP329" s="143"/>
      <c r="BQ329" s="143"/>
      <c r="BR329" s="143"/>
      <c r="BS329" s="143"/>
      <c r="BT329" s="143"/>
    </row>
    <row r="330" spans="64:72" x14ac:dyDescent="0.2">
      <c r="BL330" s="143"/>
      <c r="BM330" s="143"/>
      <c r="BN330" s="143"/>
      <c r="BO330" s="143"/>
      <c r="BP330" s="143"/>
      <c r="BQ330" s="143"/>
      <c r="BR330" s="143"/>
      <c r="BS330" s="143"/>
      <c r="BT330" s="143"/>
    </row>
    <row r="331" spans="64:72" x14ac:dyDescent="0.2">
      <c r="BL331" s="143"/>
      <c r="BM331" s="143"/>
      <c r="BN331" s="143"/>
      <c r="BO331" s="143"/>
      <c r="BP331" s="143"/>
      <c r="BQ331" s="143"/>
      <c r="BR331" s="143"/>
      <c r="BS331" s="143"/>
      <c r="BT331" s="143"/>
    </row>
    <row r="332" spans="64:72" x14ac:dyDescent="0.2">
      <c r="BL332" s="143"/>
      <c r="BM332" s="143"/>
      <c r="BN332" s="143"/>
      <c r="BO332" s="143"/>
      <c r="BP332" s="143"/>
      <c r="BQ332" s="143"/>
      <c r="BR332" s="143"/>
      <c r="BS332" s="143"/>
      <c r="BT332" s="143"/>
    </row>
    <row r="333" spans="64:72" x14ac:dyDescent="0.2">
      <c r="BL333" s="143"/>
      <c r="BM333" s="143"/>
      <c r="BN333" s="143"/>
      <c r="BO333" s="143"/>
      <c r="BP333" s="143"/>
      <c r="BQ333" s="143"/>
      <c r="BR333" s="143"/>
      <c r="BS333" s="143"/>
      <c r="BT333" s="143"/>
    </row>
    <row r="334" spans="64:72" x14ac:dyDescent="0.2">
      <c r="BL334" s="143"/>
      <c r="BM334" s="143"/>
      <c r="BN334" s="143"/>
      <c r="BO334" s="143"/>
      <c r="BP334" s="143"/>
      <c r="BQ334" s="143"/>
      <c r="BR334" s="143"/>
      <c r="BS334" s="143"/>
      <c r="BT334" s="143"/>
    </row>
    <row r="335" spans="64:72" x14ac:dyDescent="0.2">
      <c r="BL335" s="143"/>
      <c r="BM335" s="143"/>
      <c r="BN335" s="143"/>
      <c r="BO335" s="143"/>
      <c r="BP335" s="143"/>
      <c r="BQ335" s="143"/>
      <c r="BR335" s="143"/>
      <c r="BS335" s="143"/>
      <c r="BT335" s="143"/>
    </row>
    <row r="336" spans="64:72" x14ac:dyDescent="0.2">
      <c r="BL336" s="143"/>
      <c r="BM336" s="143"/>
      <c r="BN336" s="143"/>
      <c r="BO336" s="143"/>
      <c r="BP336" s="143"/>
      <c r="BQ336" s="143"/>
      <c r="BR336" s="143"/>
      <c r="BS336" s="143"/>
      <c r="BT336" s="143"/>
    </row>
    <row r="337" spans="64:72" x14ac:dyDescent="0.2">
      <c r="BL337" s="143"/>
      <c r="BM337" s="143"/>
      <c r="BN337" s="143"/>
      <c r="BO337" s="143"/>
      <c r="BP337" s="143"/>
      <c r="BQ337" s="143"/>
      <c r="BR337" s="143"/>
      <c r="BS337" s="143"/>
      <c r="BT337" s="143"/>
    </row>
    <row r="338" spans="64:72" x14ac:dyDescent="0.2">
      <c r="BL338" s="143"/>
      <c r="BM338" s="143"/>
      <c r="BN338" s="143"/>
      <c r="BO338" s="143"/>
      <c r="BP338" s="143"/>
      <c r="BQ338" s="143"/>
      <c r="BR338" s="143"/>
      <c r="BS338" s="143"/>
      <c r="BT338" s="143"/>
    </row>
    <row r="339" spans="64:72" x14ac:dyDescent="0.2">
      <c r="BL339" s="143"/>
      <c r="BM339" s="143"/>
      <c r="BN339" s="143"/>
      <c r="BO339" s="143"/>
      <c r="BP339" s="143"/>
      <c r="BQ339" s="143"/>
      <c r="BR339" s="143"/>
      <c r="BS339" s="143"/>
      <c r="BT339" s="143"/>
    </row>
    <row r="340" spans="64:72" x14ac:dyDescent="0.2">
      <c r="BL340" s="143"/>
      <c r="BM340" s="143"/>
      <c r="BN340" s="143"/>
      <c r="BO340" s="143"/>
      <c r="BP340" s="143"/>
      <c r="BQ340" s="143"/>
      <c r="BR340" s="143"/>
      <c r="BS340" s="143"/>
      <c r="BT340" s="143"/>
    </row>
    <row r="341" spans="64:72" x14ac:dyDescent="0.2">
      <c r="BL341" s="143"/>
      <c r="BM341" s="143"/>
      <c r="BN341" s="143"/>
      <c r="BO341" s="143"/>
      <c r="BP341" s="143"/>
      <c r="BQ341" s="143"/>
      <c r="BR341" s="143"/>
      <c r="BS341" s="143"/>
      <c r="BT341" s="143"/>
    </row>
    <row r="342" spans="64:72" x14ac:dyDescent="0.2">
      <c r="BL342" s="143"/>
      <c r="BM342" s="143"/>
      <c r="BN342" s="143"/>
      <c r="BO342" s="143"/>
      <c r="BP342" s="143"/>
      <c r="BQ342" s="143"/>
      <c r="BR342" s="143"/>
      <c r="BS342" s="143"/>
      <c r="BT342" s="143"/>
    </row>
    <row r="343" spans="64:72" x14ac:dyDescent="0.2">
      <c r="BL343" s="143"/>
      <c r="BM343" s="143"/>
      <c r="BN343" s="143"/>
      <c r="BO343" s="143"/>
      <c r="BP343" s="143"/>
      <c r="BQ343" s="143"/>
      <c r="BR343" s="143"/>
      <c r="BS343" s="143"/>
      <c r="BT343" s="143"/>
    </row>
    <row r="344" spans="64:72" x14ac:dyDescent="0.2">
      <c r="BL344" s="143"/>
      <c r="BM344" s="143"/>
      <c r="BN344" s="143"/>
      <c r="BO344" s="143"/>
      <c r="BP344" s="143"/>
      <c r="BQ344" s="143"/>
      <c r="BR344" s="143"/>
      <c r="BS344" s="143"/>
      <c r="BT344" s="143"/>
    </row>
    <row r="345" spans="64:72" x14ac:dyDescent="0.2">
      <c r="BL345" s="143"/>
      <c r="BM345" s="143"/>
      <c r="BN345" s="143"/>
      <c r="BO345" s="143"/>
      <c r="BP345" s="143"/>
      <c r="BQ345" s="143"/>
      <c r="BR345" s="143"/>
      <c r="BS345" s="143"/>
      <c r="BT345" s="143"/>
    </row>
    <row r="346" spans="64:72" x14ac:dyDescent="0.2">
      <c r="BL346" s="143"/>
      <c r="BM346" s="143"/>
      <c r="BN346" s="143"/>
      <c r="BO346" s="143"/>
      <c r="BP346" s="143"/>
      <c r="BQ346" s="143"/>
      <c r="BR346" s="143"/>
      <c r="BS346" s="143"/>
      <c r="BT346" s="143"/>
    </row>
    <row r="347" spans="64:72" x14ac:dyDescent="0.2">
      <c r="BL347" s="143"/>
      <c r="BM347" s="143"/>
      <c r="BN347" s="143"/>
      <c r="BO347" s="143"/>
      <c r="BP347" s="143"/>
      <c r="BQ347" s="143"/>
      <c r="BR347" s="143"/>
      <c r="BS347" s="143"/>
      <c r="BT347" s="143"/>
    </row>
    <row r="348" spans="64:72" x14ac:dyDescent="0.2">
      <c r="BL348" s="143"/>
      <c r="BM348" s="143"/>
      <c r="BN348" s="143"/>
      <c r="BO348" s="143"/>
      <c r="BP348" s="143"/>
      <c r="BQ348" s="143"/>
      <c r="BR348" s="143"/>
      <c r="BS348" s="143"/>
      <c r="BT348" s="143"/>
    </row>
    <row r="349" spans="64:72" x14ac:dyDescent="0.2">
      <c r="BL349" s="143"/>
      <c r="BM349" s="143"/>
      <c r="BN349" s="143"/>
      <c r="BO349" s="143"/>
      <c r="BP349" s="143"/>
      <c r="BQ349" s="143"/>
      <c r="BR349" s="143"/>
      <c r="BS349" s="143"/>
      <c r="BT349" s="143"/>
    </row>
    <row r="350" spans="64:72" x14ac:dyDescent="0.2">
      <c r="BL350" s="143"/>
      <c r="BM350" s="143"/>
      <c r="BN350" s="143"/>
      <c r="BO350" s="143"/>
      <c r="BP350" s="143"/>
      <c r="BQ350" s="143"/>
      <c r="BR350" s="143"/>
      <c r="BS350" s="143"/>
      <c r="BT350" s="143"/>
    </row>
    <row r="351" spans="64:72" x14ac:dyDescent="0.2">
      <c r="BL351" s="143"/>
      <c r="BM351" s="143"/>
      <c r="BN351" s="143"/>
      <c r="BO351" s="143"/>
      <c r="BP351" s="143"/>
      <c r="BQ351" s="143"/>
      <c r="BR351" s="143"/>
      <c r="BS351" s="143"/>
      <c r="BT351" s="143"/>
    </row>
    <row r="352" spans="64:72" x14ac:dyDescent="0.2">
      <c r="BL352" s="143"/>
      <c r="BM352" s="143"/>
      <c r="BN352" s="143"/>
      <c r="BO352" s="143"/>
      <c r="BP352" s="143"/>
      <c r="BQ352" s="143"/>
      <c r="BR352" s="143"/>
      <c r="BS352" s="143"/>
      <c r="BT352" s="143"/>
    </row>
    <row r="353" spans="64:72" x14ac:dyDescent="0.2">
      <c r="BL353" s="143"/>
      <c r="BM353" s="143"/>
      <c r="BN353" s="143"/>
      <c r="BO353" s="143"/>
      <c r="BP353" s="143"/>
      <c r="BQ353" s="143"/>
      <c r="BR353" s="143"/>
      <c r="BS353" s="143"/>
      <c r="BT353" s="143"/>
    </row>
    <row r="354" spans="64:72" x14ac:dyDescent="0.2">
      <c r="BL354" s="143"/>
      <c r="BM354" s="143"/>
      <c r="BN354" s="143"/>
      <c r="BO354" s="143"/>
      <c r="BP354" s="143"/>
      <c r="BQ354" s="143"/>
      <c r="BR354" s="143"/>
      <c r="BS354" s="143"/>
      <c r="BT354" s="143"/>
    </row>
    <row r="355" spans="64:72" x14ac:dyDescent="0.2">
      <c r="BL355" s="143"/>
      <c r="BM355" s="143"/>
      <c r="BN355" s="143"/>
      <c r="BO355" s="143"/>
      <c r="BP355" s="143"/>
      <c r="BQ355" s="143"/>
      <c r="BR355" s="143"/>
      <c r="BS355" s="143"/>
      <c r="BT355" s="143"/>
    </row>
    <row r="356" spans="64:72" x14ac:dyDescent="0.2">
      <c r="BL356" s="143"/>
      <c r="BM356" s="143"/>
      <c r="BN356" s="143"/>
      <c r="BO356" s="143"/>
      <c r="BP356" s="143"/>
      <c r="BQ356" s="143"/>
      <c r="BR356" s="143"/>
      <c r="BS356" s="143"/>
      <c r="BT356" s="143"/>
    </row>
    <row r="357" spans="64:72" x14ac:dyDescent="0.2">
      <c r="BL357" s="143"/>
      <c r="BM357" s="143"/>
      <c r="BN357" s="143"/>
      <c r="BO357" s="143"/>
      <c r="BP357" s="143"/>
      <c r="BQ357" s="143"/>
      <c r="BR357" s="143"/>
      <c r="BS357" s="143"/>
      <c r="BT357" s="143"/>
    </row>
    <row r="358" spans="64:72" x14ac:dyDescent="0.2">
      <c r="BL358" s="143"/>
      <c r="BM358" s="143"/>
      <c r="BN358" s="143"/>
      <c r="BO358" s="143"/>
      <c r="BP358" s="143"/>
      <c r="BQ358" s="143"/>
      <c r="BR358" s="143"/>
      <c r="BS358" s="143"/>
      <c r="BT358" s="143"/>
    </row>
    <row r="359" spans="64:72" x14ac:dyDescent="0.2">
      <c r="BL359" s="143"/>
      <c r="BM359" s="143"/>
      <c r="BN359" s="143"/>
      <c r="BO359" s="143"/>
      <c r="BP359" s="143"/>
      <c r="BQ359" s="143"/>
      <c r="BR359" s="143"/>
      <c r="BS359" s="143"/>
      <c r="BT359" s="143"/>
    </row>
    <row r="360" spans="64:72" x14ac:dyDescent="0.2">
      <c r="BL360" s="143"/>
      <c r="BM360" s="143"/>
      <c r="BN360" s="143"/>
      <c r="BO360" s="143"/>
      <c r="BP360" s="143"/>
      <c r="BQ360" s="143"/>
      <c r="BR360" s="143"/>
      <c r="BS360" s="143"/>
      <c r="BT360" s="143"/>
    </row>
    <row r="361" spans="64:72" x14ac:dyDescent="0.2">
      <c r="BL361" s="143"/>
      <c r="BM361" s="143"/>
      <c r="BN361" s="143"/>
      <c r="BO361" s="143"/>
      <c r="BP361" s="143"/>
      <c r="BQ361" s="143"/>
      <c r="BR361" s="143"/>
      <c r="BS361" s="143"/>
      <c r="BT361" s="143"/>
    </row>
    <row r="362" spans="64:72" x14ac:dyDescent="0.2">
      <c r="BL362" s="143"/>
      <c r="BM362" s="143"/>
      <c r="BN362" s="143"/>
      <c r="BO362" s="143"/>
      <c r="BP362" s="143"/>
      <c r="BQ362" s="143"/>
      <c r="BR362" s="143"/>
      <c r="BS362" s="143"/>
      <c r="BT362" s="143"/>
    </row>
    <row r="363" spans="64:72" x14ac:dyDescent="0.2">
      <c r="BL363" s="143"/>
      <c r="BM363" s="143"/>
      <c r="BN363" s="143"/>
      <c r="BO363" s="143"/>
      <c r="BP363" s="143"/>
      <c r="BQ363" s="143"/>
      <c r="BR363" s="143"/>
      <c r="BS363" s="143"/>
      <c r="BT363" s="143"/>
    </row>
    <row r="364" spans="64:72" x14ac:dyDescent="0.2">
      <c r="BL364" s="143"/>
      <c r="BM364" s="143"/>
      <c r="BN364" s="143"/>
      <c r="BO364" s="143"/>
      <c r="BP364" s="143"/>
      <c r="BQ364" s="143"/>
      <c r="BR364" s="143"/>
      <c r="BS364" s="143"/>
      <c r="BT364" s="143"/>
    </row>
    <row r="365" spans="64:72" x14ac:dyDescent="0.2">
      <c r="BL365" s="143"/>
      <c r="BM365" s="143"/>
      <c r="BN365" s="143"/>
      <c r="BO365" s="143"/>
      <c r="BP365" s="143"/>
      <c r="BQ365" s="143"/>
      <c r="BR365" s="143"/>
      <c r="BS365" s="143"/>
      <c r="BT365" s="143"/>
    </row>
    <row r="366" spans="64:72" x14ac:dyDescent="0.2">
      <c r="BL366" s="143"/>
      <c r="BM366" s="143"/>
      <c r="BN366" s="143"/>
      <c r="BO366" s="143"/>
      <c r="BP366" s="143"/>
      <c r="BQ366" s="143"/>
      <c r="BR366" s="143"/>
      <c r="BS366" s="143"/>
      <c r="BT366" s="143"/>
    </row>
    <row r="367" spans="64:72" x14ac:dyDescent="0.2">
      <c r="BL367" s="143"/>
      <c r="BM367" s="143"/>
      <c r="BN367" s="143"/>
      <c r="BO367" s="143"/>
      <c r="BP367" s="143"/>
      <c r="BQ367" s="143"/>
      <c r="BR367" s="143"/>
      <c r="BS367" s="143"/>
      <c r="BT367" s="143"/>
    </row>
    <row r="368" spans="64:72" x14ac:dyDescent="0.2">
      <c r="BL368" s="143"/>
      <c r="BM368" s="143"/>
      <c r="BN368" s="143"/>
      <c r="BO368" s="143"/>
      <c r="BP368" s="143"/>
      <c r="BQ368" s="143"/>
      <c r="BR368" s="143"/>
      <c r="BS368" s="143"/>
      <c r="BT368" s="143"/>
    </row>
    <row r="369" spans="64:72" x14ac:dyDescent="0.2">
      <c r="BL369" s="143"/>
      <c r="BM369" s="143"/>
      <c r="BN369" s="143"/>
      <c r="BO369" s="143"/>
      <c r="BP369" s="143"/>
      <c r="BQ369" s="143"/>
      <c r="BR369" s="143"/>
      <c r="BS369" s="143"/>
      <c r="BT369" s="143"/>
    </row>
    <row r="370" spans="64:72" x14ac:dyDescent="0.2">
      <c r="BL370" s="143"/>
      <c r="BM370" s="143"/>
      <c r="BN370" s="143"/>
      <c r="BO370" s="143"/>
      <c r="BP370" s="143"/>
      <c r="BQ370" s="143"/>
      <c r="BR370" s="143"/>
      <c r="BS370" s="143"/>
      <c r="BT370" s="143"/>
    </row>
    <row r="371" spans="64:72" x14ac:dyDescent="0.2">
      <c r="BL371" s="143"/>
      <c r="BM371" s="143"/>
      <c r="BN371" s="143"/>
      <c r="BO371" s="143"/>
      <c r="BP371" s="143"/>
      <c r="BQ371" s="143"/>
      <c r="BR371" s="143"/>
      <c r="BS371" s="143"/>
      <c r="BT371" s="143"/>
    </row>
    <row r="372" spans="64:72" x14ac:dyDescent="0.2">
      <c r="BL372" s="143"/>
      <c r="BM372" s="143"/>
      <c r="BN372" s="143"/>
      <c r="BO372" s="143"/>
      <c r="BP372" s="143"/>
      <c r="BQ372" s="143"/>
      <c r="BR372" s="143"/>
      <c r="BS372" s="143"/>
      <c r="BT372" s="143"/>
    </row>
    <row r="373" spans="64:72" x14ac:dyDescent="0.2">
      <c r="BL373" s="143"/>
      <c r="BM373" s="143"/>
      <c r="BN373" s="143"/>
      <c r="BO373" s="143"/>
      <c r="BP373" s="143"/>
      <c r="BQ373" s="143"/>
      <c r="BR373" s="143"/>
      <c r="BS373" s="143"/>
      <c r="BT373" s="143"/>
    </row>
  </sheetData>
  <sheetProtection algorithmName="SHA-512" hashValue="nZnLgEG1orpCq2OH2naQT+c4PAK+8liznl+PJLq4vJ/HKrgPCtJl2Dw2RnMDQicjmxoL1L0CNp69JTJVNvn9xw==" saltValue="7FnBS0Ztj2HSOH212kU9Jw==" spinCount="100000" sheet="1" objects="1" scenarios="1"/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E3ED1-E2A8-C641-B0F4-A0D115A1215C}">
  <sheetPr codeName="Sheet4">
    <tabColor theme="6" tint="0.39997558519241921"/>
  </sheetPr>
  <dimension ref="A1:BN373"/>
  <sheetViews>
    <sheetView workbookViewId="0">
      <selection activeCell="B10" sqref="B10"/>
    </sheetView>
  </sheetViews>
  <sheetFormatPr baseColWidth="10" defaultRowHeight="15" x14ac:dyDescent="0.2"/>
  <cols>
    <col min="1" max="1" width="14.83203125" style="115" customWidth="1"/>
    <col min="2" max="2" width="14.5" style="115" customWidth="1"/>
    <col min="3" max="3" width="14.83203125" style="115" customWidth="1"/>
    <col min="4" max="19" width="14.1640625" style="115" customWidth="1"/>
    <col min="20" max="21" width="14.1640625" style="115" hidden="1" customWidth="1"/>
    <col min="22" max="22" width="14.33203125" style="115" customWidth="1"/>
    <col min="23" max="35" width="14.1640625" style="115" customWidth="1"/>
    <col min="36" max="66" width="12.5" style="115" customWidth="1"/>
    <col min="67" max="16384" width="10.83203125" style="115"/>
  </cols>
  <sheetData>
    <row r="1" spans="1:66" x14ac:dyDescent="0.2">
      <c r="A1" s="114" t="s">
        <v>31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</row>
    <row r="2" spans="1:66" x14ac:dyDescent="0.2">
      <c r="A2" s="116" t="s">
        <v>92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114"/>
      <c r="BN2" s="114"/>
    </row>
    <row r="3" spans="1:66" ht="16" thickBot="1" x14ac:dyDescent="0.25">
      <c r="A3" s="114"/>
      <c r="B3" s="117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</row>
    <row r="4" spans="1:66" x14ac:dyDescent="0.2">
      <c r="A4" s="77" t="s">
        <v>60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9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</row>
    <row r="5" spans="1:66" x14ac:dyDescent="0.2">
      <c r="A5" s="80" t="s">
        <v>228</v>
      </c>
      <c r="B5" s="81"/>
      <c r="C5" s="85">
        <v>10000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2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</row>
    <row r="6" spans="1:66" x14ac:dyDescent="0.2">
      <c r="A6" s="32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2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114"/>
      <c r="AP6" s="114"/>
      <c r="AQ6" s="114"/>
      <c r="AR6" s="114"/>
      <c r="AS6" s="114"/>
      <c r="AT6" s="114"/>
      <c r="AU6" s="114"/>
      <c r="AV6" s="114"/>
      <c r="AW6" s="114"/>
      <c r="AX6" s="114"/>
      <c r="AY6" s="114"/>
      <c r="AZ6" s="114"/>
      <c r="BA6" s="114"/>
      <c r="BB6" s="114"/>
      <c r="BC6" s="114"/>
      <c r="BD6" s="114"/>
      <c r="BE6" s="114"/>
      <c r="BF6" s="114"/>
      <c r="BG6" s="114"/>
      <c r="BH6" s="114"/>
      <c r="BI6" s="114"/>
      <c r="BJ6" s="114"/>
      <c r="BK6" s="114"/>
      <c r="BL6" s="114"/>
      <c r="BM6" s="114"/>
      <c r="BN6" s="114"/>
    </row>
    <row r="7" spans="1:66" ht="76" x14ac:dyDescent="0.2">
      <c r="A7" s="128" t="s">
        <v>67</v>
      </c>
      <c r="B7" s="129" t="s">
        <v>68</v>
      </c>
      <c r="C7" s="129" t="s">
        <v>69</v>
      </c>
      <c r="D7" s="130" t="s">
        <v>70</v>
      </c>
      <c r="E7" s="130" t="s">
        <v>71</v>
      </c>
      <c r="F7" s="128" t="s">
        <v>72</v>
      </c>
      <c r="G7" s="130" t="s">
        <v>73</v>
      </c>
      <c r="H7" s="130" t="s">
        <v>226</v>
      </c>
      <c r="I7" s="130" t="s">
        <v>75</v>
      </c>
      <c r="J7" s="130" t="s">
        <v>76</v>
      </c>
      <c r="K7" s="130" t="s">
        <v>77</v>
      </c>
      <c r="L7" s="130" t="s">
        <v>78</v>
      </c>
      <c r="M7" s="130" t="s">
        <v>74</v>
      </c>
      <c r="N7" s="130" t="s">
        <v>79</v>
      </c>
      <c r="O7" s="131" t="s">
        <v>80</v>
      </c>
      <c r="P7" s="132" t="s">
        <v>81</v>
      </c>
      <c r="Q7" s="132" t="s">
        <v>82</v>
      </c>
      <c r="R7" s="132" t="s">
        <v>0</v>
      </c>
      <c r="S7" s="132" t="s">
        <v>87</v>
      </c>
      <c r="T7" s="133" t="s">
        <v>88</v>
      </c>
      <c r="U7" s="133" t="s">
        <v>89</v>
      </c>
      <c r="V7" s="134" t="s">
        <v>32</v>
      </c>
      <c r="W7" s="134" t="s">
        <v>33</v>
      </c>
      <c r="X7" s="135" t="s">
        <v>90</v>
      </c>
      <c r="Y7" s="136" t="s">
        <v>91</v>
      </c>
      <c r="Z7" s="118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  <c r="AL7" s="118"/>
      <c r="AM7" s="118"/>
      <c r="AN7" s="118"/>
      <c r="AO7" s="118"/>
      <c r="AP7" s="118"/>
      <c r="AQ7" s="118"/>
      <c r="AR7" s="118"/>
      <c r="AS7" s="118"/>
      <c r="AT7" s="118"/>
      <c r="AU7" s="118"/>
      <c r="AV7" s="118"/>
      <c r="AW7" s="118"/>
      <c r="AX7" s="118"/>
      <c r="AY7" s="118"/>
      <c r="AZ7" s="118"/>
      <c r="BA7" s="118"/>
      <c r="BB7" s="118"/>
      <c r="BC7" s="118"/>
      <c r="BD7" s="118"/>
      <c r="BE7" s="118"/>
      <c r="BF7" s="118"/>
      <c r="BG7" s="118"/>
      <c r="BH7" s="118"/>
      <c r="BI7" s="118"/>
      <c r="BJ7" s="118"/>
      <c r="BK7" s="118"/>
      <c r="BL7" s="118"/>
      <c r="BM7" s="118"/>
      <c r="BN7" s="118"/>
    </row>
    <row r="8" spans="1:66" ht="20" customHeight="1" x14ac:dyDescent="0.2">
      <c r="A8" s="91" t="str">
        <f>'ACT Oct 2018'!D2</f>
        <v>ActewAGL ACT</v>
      </c>
      <c r="B8" s="92" t="str">
        <f>'ACT Oct 2018'!F2</f>
        <v>ActewAGL</v>
      </c>
      <c r="C8" s="92" t="str">
        <f>'ACT Oct 2018'!G2</f>
        <v>Business Plan</v>
      </c>
      <c r="D8" s="93">
        <f>365*'ACT Oct 2018'!H2/100</f>
        <v>596.19100000000003</v>
      </c>
      <c r="E8" s="94">
        <f>IF($C$5*'ACT Oct 2018'!AK2/'ACT Oct 2018'!AI2&gt;='ACT Oct 2018'!J2,('ACT Oct 2018'!J2*'ACT Oct 2018'!O2/100)*'ACT Oct 2018'!AI2,($C$5*'ACT Oct 2018'!AK2/'ACT Oct 2018'!AI2*'ACT Oct 2018'!O2/100)*'ACT Oct 2018'!AI2)</f>
        <v>147.5</v>
      </c>
      <c r="F8" s="95">
        <f>IF($C$5*'ACT Oct 2018'!AK2/'ACT Oct 2018'!AI2&lt;'ACT Oct 2018'!J2,0,IF($C$5*'ACT Oct 2018'!AK2/'ACT Oct 2018'!AI2&lt;='ACT Oct 2018'!K2,($C$5*'ACT Oct 2018'!AK2/'ACT Oct 2018'!AI2-'ACT Oct 2018'!J2)*('ACT Oct 2018'!P2/100)*'ACT Oct 2018'!AI2,('ACT Oct 2018'!K2-'ACT Oct 2018'!J2)*('ACT Oct 2018'!P2/100)*'ACT Oct 2018'!AI2))</f>
        <v>0</v>
      </c>
      <c r="G8" s="93">
        <v>0</v>
      </c>
      <c r="H8" s="93">
        <v>0</v>
      </c>
      <c r="I8" s="93">
        <f>IF($C$5*'ACT Oct 2018'!AK2/'ACT Oct 2018'!AI2&lt;'ACT Oct 2018'!K2,0,IF($C$5*'ACT Oct 2018'!AK2/'ACT Oct 2018'!AI2&lt;='ACT Oct 2018'!L2,($C$5*'ACT Oct 2018'!AK2/'ACT Oct 2018'!AI2-'ACT Oct 2018'!K2)*('ACT Oct 2018'!Q2/100)*'ACT Oct 2018'!AI2,('ACT Oct 2018'!L2-'ACT Oct 2018'!K2)*('ACT Oct 2018'!Q2/100)*'ACT Oct 2018'!AI2))</f>
        <v>0</v>
      </c>
      <c r="J8" s="95">
        <f>IF($C$5*'ACT Oct 2018'!AL2/'ACT Oct 2018'!AJ2&gt;='ACT Oct 2018'!J2,('ACT Oct 2018'!J2*'ACT Oct 2018'!U2/100)*'ACT Oct 2018'!AJ2,($C$5*'ACT Oct 2018'!AL2/'ACT Oct 2018'!AJ2*'ACT Oct 2018'!U2/100)*'ACT Oct 2018'!AJ2)</f>
        <v>147.5</v>
      </c>
      <c r="K8" s="95">
        <f>IF($C$5*'ACT Oct 2018'!AL2/'ACT Oct 2018'!AJ2&lt;'ACT Oct 2018'!J2,0,IF($C$5*'ACT Oct 2018'!AL2/'ACT Oct 2018'!AJ2&lt;='ACT Oct 2018'!K2,($C$5*'ACT Oct 2018'!AL2/'ACT Oct 2018'!AJ2-'ACT Oct 2018'!J2)*('ACT Oct 2018'!V2/100)*'ACT Oct 2018'!AJ2,('ACT Oct 2018'!K2-'ACT Oct 2018'!J2)*('ACT Oct 2018'!V2/100)*'ACT Oct 2018'!AJ2))</f>
        <v>0</v>
      </c>
      <c r="L8" s="93">
        <v>0</v>
      </c>
      <c r="M8" s="93">
        <v>0</v>
      </c>
      <c r="N8" s="96">
        <f>IF($C$5*'ACT Oct 2018'!AL2/'ACT Oct 2018'!AJ2&lt;'ACT Oct 2018'!K2,0,IF($C$5*'ACT Oct 2018'!AL2/'ACT Oct 2018'!AJ2&lt;='ACT Oct 2018'!L2,($C$5*'ACT Oct 2018'!AL2/'ACT Oct 2018'!AJ2-'ACT Oct 2018'!K2)*('ACT Oct 2018'!W2/100)*'ACT Oct 2018'!AJ2,('ACT Oct 2018'!L2-'ACT Oct 2018'!K2)*('ACT Oct 2018'!W2/100)*'ACT Oct 2018'!AJ2))</f>
        <v>0</v>
      </c>
      <c r="O8" s="97">
        <f>SUM(D8:N8)</f>
        <v>891.19100000000003</v>
      </c>
      <c r="P8" s="98">
        <f>'ACT Oct 2018'!AM2</f>
        <v>0</v>
      </c>
      <c r="Q8" s="98">
        <f>'ACT Oct 2018'!AN2</f>
        <v>0</v>
      </c>
      <c r="R8" s="98">
        <f>'ACT Oct 2018'!AO2</f>
        <v>0</v>
      </c>
      <c r="S8" s="98">
        <f>'ACT Oct 2018'!AP2</f>
        <v>0</v>
      </c>
      <c r="T8" s="99">
        <f>O8</f>
        <v>891.19100000000003</v>
      </c>
      <c r="U8" s="99">
        <f>T8</f>
        <v>891.19100000000003</v>
      </c>
      <c r="V8" s="99">
        <f>T8*1.1</f>
        <v>980.31010000000015</v>
      </c>
      <c r="W8" s="99">
        <f>U8*1.1</f>
        <v>980.31010000000015</v>
      </c>
      <c r="X8" s="100">
        <f>'ACT Oct 2018'!AW2</f>
        <v>0</v>
      </c>
      <c r="Y8" s="101" t="str">
        <f>'ACT Oct 2018'!AX2</f>
        <v>n</v>
      </c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  <c r="AL8" s="118"/>
      <c r="AM8" s="118"/>
      <c r="AN8" s="118"/>
      <c r="AO8" s="118"/>
      <c r="AP8" s="118"/>
      <c r="AQ8" s="118"/>
      <c r="AR8" s="118"/>
      <c r="AS8" s="118"/>
      <c r="AT8" s="118"/>
      <c r="AU8" s="118"/>
      <c r="AV8" s="118"/>
      <c r="AW8" s="118"/>
      <c r="AX8" s="118"/>
      <c r="AY8" s="118"/>
      <c r="AZ8" s="118"/>
      <c r="BA8" s="118"/>
      <c r="BB8" s="118"/>
      <c r="BC8" s="118"/>
      <c r="BD8" s="118"/>
      <c r="BE8" s="118"/>
      <c r="BF8" s="118"/>
      <c r="BG8" s="118"/>
      <c r="BH8" s="118"/>
      <c r="BI8" s="118"/>
      <c r="BJ8" s="118"/>
      <c r="BK8" s="118"/>
      <c r="BL8" s="118"/>
      <c r="BM8" s="118"/>
      <c r="BN8" s="118"/>
    </row>
    <row r="9" spans="1:66" ht="20" customHeight="1" x14ac:dyDescent="0.2">
      <c r="A9" s="91" t="str">
        <f>'ACT Oct 2018'!D3</f>
        <v>ActewAGL ACT</v>
      </c>
      <c r="B9" s="92" t="str">
        <f>'ACT Oct 2018'!F3</f>
        <v>EnergyAustralia</v>
      </c>
      <c r="C9" s="92" t="str">
        <f>'ACT Oct 2018'!G3</f>
        <v>Everyday Saver</v>
      </c>
      <c r="D9" s="93">
        <f>365*'ACT Oct 2018'!H3/100</f>
        <v>511.7299999999999</v>
      </c>
      <c r="E9" s="94">
        <f>IF($C$5*'ACT Oct 2018'!AK3/'ACT Oct 2018'!AI3&gt;='ACT Oct 2018'!J3,('ACT Oct 2018'!J3*'ACT Oct 2018'!O3/100)*'ACT Oct 2018'!AI3,($C$5*'ACT Oct 2018'!AK3/'ACT Oct 2018'!AI3*'ACT Oct 2018'!O3/100)*'ACT Oct 2018'!AI3)</f>
        <v>147</v>
      </c>
      <c r="F9" s="95">
        <f>IF($C$5*'ACT Oct 2018'!AK3/'ACT Oct 2018'!AI3&lt;'ACT Oct 2018'!J3,0,IF($C$5*'ACT Oct 2018'!AK3/'ACT Oct 2018'!AI3&lt;='ACT Oct 2018'!K3,($C$5*'ACT Oct 2018'!AK3/'ACT Oct 2018'!AI3-'ACT Oct 2018'!J3)*('ACT Oct 2018'!P3/100)*'ACT Oct 2018'!AI3,('ACT Oct 2018'!K3-'ACT Oct 2018'!J3)*('ACT Oct 2018'!P3/100)*'ACT Oct 2018'!AI3))</f>
        <v>0</v>
      </c>
      <c r="G9" s="93">
        <f>IF($C$5*'ACT Oct 2018'!AK3/'ACT Oct 2018'!AI3&lt;'ACT Oct 2018'!K3,0,IF($C$5*'ACT Oct 2018'!AK3/'ACT Oct 2018'!AI3&lt;='ACT Oct 2018'!L3,($C$5*'ACT Oct 2018'!AK3/'ACT Oct 2018'!AI3-'ACT Oct 2018'!K3)*('ACT Oct 2018'!Q3/100)*'ACT Oct 2018'!AI3,('ACT Oct 2018'!L3-'ACT Oct 2018'!K3)*('ACT Oct 2018'!Q3/100)*'ACT Oct 2018'!AI3))</f>
        <v>0</v>
      </c>
      <c r="H9" s="93">
        <v>0</v>
      </c>
      <c r="I9" s="93">
        <f>IF(($C$5*'ACT Oct 2018'!AK3/'ACT Oct 2018'!AI3&gt;'ACT Oct 2018'!L3),($C$5*'ACT Oct 2018'!AK3/'ACT Oct 2018'!AI3-'ACT Oct 2018'!L3)*'ACT Oct 2018'!R3/100*'ACT Oct 2018'!AI3,0)</f>
        <v>0</v>
      </c>
      <c r="J9" s="93">
        <f>IF($C$5*'ACT Oct 2018'!AL3/'ACT Oct 2018'!AJ3&gt;='ACT Oct 2018'!J3,('ACT Oct 2018'!J3*'ACT Oct 2018'!U3/100)*'ACT Oct 2018'!AJ3,($C$5*'ACT Oct 2018'!AL3/'ACT Oct 2018'!AJ3*'ACT Oct 2018'!U3/100)*'ACT Oct 2018'!AJ3)</f>
        <v>147</v>
      </c>
      <c r="K9" s="93">
        <f>IF($C$5*'ACT Oct 2018'!AL3/'ACT Oct 2018'!AJ3&lt;'ACT Oct 2018'!J3,0,IF($C$5*'ACT Oct 2018'!AL3/'ACT Oct 2018'!AJ3&lt;='ACT Oct 2018'!K3,($C$5*'ACT Oct 2018'!AL3/'ACT Oct 2018'!AJ3-'ACT Oct 2018'!J3)*('ACT Oct 2018'!V3/100)*'ACT Oct 2018'!AJ3,('ACT Oct 2018'!K3-'ACT Oct 2018'!J3)*('ACT Oct 2018'!V3/100)*'ACT Oct 2018'!AJ3))</f>
        <v>0</v>
      </c>
      <c r="L9" s="93">
        <f>IF($C$5*'ACT Oct 2018'!AL3/'ACT Oct 2018'!AJ3&lt;'ACT Oct 2018'!K3,0,IF($C$5*'ACT Oct 2018'!AL3/'ACT Oct 2018'!AJ3&lt;='ACT Oct 2018'!L3,($C$5*'ACT Oct 2018'!AL3/'ACT Oct 2018'!AJ3-'ACT Oct 2018'!K3)*('ACT Oct 2018'!W3/100)*'ACT Oct 2018'!AJ3,('ACT Oct 2018'!L3-'ACT Oct 2018'!K3)*('ACT Oct 2018'!W3/100)*'ACT Oct 2018'!AJ3))</f>
        <v>0</v>
      </c>
      <c r="M9" s="93">
        <v>0</v>
      </c>
      <c r="N9" s="93">
        <f>IF(($C$5*'ACT Oct 2018'!AL3/'ACT Oct 2018'!AJ3&gt;'ACT Oct 2018'!L3),($C$5*'ACT Oct 2018'!AL3/'ACT Oct 2018'!AJ3-'ACT Oct 2018'!L3)*'ACT Oct 2018'!X3/100*'ACT Oct 2018'!AJ3,0)</f>
        <v>0</v>
      </c>
      <c r="O9" s="99">
        <f t="shared" ref="O9:O10" si="0">SUM(D9:N9)</f>
        <v>805.7299999999999</v>
      </c>
      <c r="P9" s="98">
        <f>'ACT Oct 2018'!AM3</f>
        <v>0</v>
      </c>
      <c r="Q9" s="98">
        <f>'ACT Oct 2018'!AN3</f>
        <v>10</v>
      </c>
      <c r="R9" s="98">
        <f>'ACT Oct 2018'!AO3</f>
        <v>0</v>
      </c>
      <c r="S9" s="98">
        <f>'ACT Oct 2018'!AP3</f>
        <v>0</v>
      </c>
      <c r="T9" s="99">
        <f>(O9-(O9-D9)*Q9/100)</f>
        <v>776.32999999999993</v>
      </c>
      <c r="U9" s="99">
        <f t="shared" ref="U9:U10" si="1">T9</f>
        <v>776.32999999999993</v>
      </c>
      <c r="V9" s="99">
        <f t="shared" ref="V9:W10" si="2">T9*1.1</f>
        <v>853.96299999999997</v>
      </c>
      <c r="W9" s="99">
        <f t="shared" si="2"/>
        <v>853.96299999999997</v>
      </c>
      <c r="X9" s="100">
        <f>'ACT Oct 2018'!AW3</f>
        <v>24</v>
      </c>
      <c r="Y9" s="101" t="str">
        <f>'ACT Oct 2018'!AX3</f>
        <v>y</v>
      </c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/>
      <c r="AV9" s="118"/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</row>
    <row r="10" spans="1:66" ht="20" customHeight="1" thickBot="1" x14ac:dyDescent="0.25">
      <c r="A10" s="119" t="str">
        <f>'ACT Oct 2018'!D4</f>
        <v>ActewAGL ACT</v>
      </c>
      <c r="B10" s="120" t="str">
        <f>'ACT Oct 2018'!F4</f>
        <v>Origin Energy</v>
      </c>
      <c r="C10" s="120" t="str">
        <f>'ACT Oct 2018'!G4</f>
        <v>Business  Saver</v>
      </c>
      <c r="D10" s="121">
        <f>365*'ACT Oct 2018'!H4/100</f>
        <v>537.09749999999997</v>
      </c>
      <c r="E10" s="122">
        <f>IF($C$5*'ACT Oct 2018'!AK4/'ACT Oct 2018'!AI4&gt;='ACT Oct 2018'!J4,('ACT Oct 2018'!J4*'ACT Oct 2018'!O4/100)*'ACT Oct 2018'!AI4,($C$5*'ACT Oct 2018'!AK4/'ACT Oct 2018'!AI4*'ACT Oct 2018'!O4/100)*'ACT Oct 2018'!AI4)</f>
        <v>137.50000000000003</v>
      </c>
      <c r="F10" s="123">
        <f>IF($C$5*'ACT Oct 2018'!AK4/'ACT Oct 2018'!AI4&lt;'ACT Oct 2018'!J4,0,IF($C$5*'ACT Oct 2018'!AK4/'ACT Oct 2018'!AI4&lt;='ACT Oct 2018'!K4,($C$5*'ACT Oct 2018'!AK4/'ACT Oct 2018'!AI4-'ACT Oct 2018'!J4)*('ACT Oct 2018'!P4/100)*'ACT Oct 2018'!AI4,('ACT Oct 2018'!K4-'ACT Oct 2018'!J4)*('ACT Oct 2018'!P4/100)*'ACT Oct 2018'!AI4))</f>
        <v>0</v>
      </c>
      <c r="G10" s="121">
        <f>IF($C$5*'ACT Oct 2018'!AK4/'ACT Oct 2018'!AI4&lt;'ACT Oct 2018'!K4,0,IF($C$5*'ACT Oct 2018'!AK4/'ACT Oct 2018'!AI4&lt;='ACT Oct 2018'!L4,($C$5*'ACT Oct 2018'!AK4/'ACT Oct 2018'!AI4-'ACT Oct 2018'!K4)*('ACT Oct 2018'!Q4/100)*'ACT Oct 2018'!AI4,('ACT Oct 2018'!L4-'ACT Oct 2018'!K4)*('ACT Oct 2018'!Q4/100)*'ACT Oct 2018'!AI4))</f>
        <v>0</v>
      </c>
      <c r="H10" s="121">
        <v>0</v>
      </c>
      <c r="I10" s="121">
        <f>IF($C$5*'ACT Oct 2018'!AK4/'ACT Oct 2018'!AI4&lt;'ACT Oct 2018'!K4,0,IF($C$5*'ACT Oct 2018'!AK4/'ACT Oct 2018'!AI4&lt;='ACT Oct 2018'!L4,($C$5*'ACT Oct 2018'!AK4/'ACT Oct 2018'!AI4-'ACT Oct 2018'!K4)*('ACT Oct 2018'!Q4/100)*'ACT Oct 2018'!AI4,('ACT Oct 2018'!L4-'ACT Oct 2018'!K4)*('ACT Oct 2018'!Q4/100)*'ACT Oct 2018'!AI4))</f>
        <v>0</v>
      </c>
      <c r="J10" s="121">
        <f>IF($C$5*'ACT Oct 2018'!AL4/'ACT Oct 2018'!AJ4&gt;='ACT Oct 2018'!J4,('ACT Oct 2018'!J4*'ACT Oct 2018'!U4/100)*'ACT Oct 2018'!AJ4,($C$5*'ACT Oct 2018'!AL4/'ACT Oct 2018'!AJ4*'ACT Oct 2018'!U4/100)*'ACT Oct 2018'!AJ4)</f>
        <v>137.50000000000003</v>
      </c>
      <c r="K10" s="121">
        <f>IF($C$5*'ACT Oct 2018'!AL4/'ACT Oct 2018'!AJ4&lt;'ACT Oct 2018'!J4,0,IF($C$5*'ACT Oct 2018'!AL4/'ACT Oct 2018'!AJ4&lt;='ACT Oct 2018'!K4,($C$5*'ACT Oct 2018'!AL4/'ACT Oct 2018'!AJ4-'ACT Oct 2018'!J4)*('ACT Oct 2018'!V4/100)*'ACT Oct 2018'!AJ4,('ACT Oct 2018'!K4-'ACT Oct 2018'!J4)*('ACT Oct 2018'!V4/100)*'ACT Oct 2018'!AJ4))</f>
        <v>0</v>
      </c>
      <c r="L10" s="121">
        <v>0</v>
      </c>
      <c r="M10" s="121">
        <v>0</v>
      </c>
      <c r="N10" s="121">
        <f>IF($C$5*'ACT Oct 2018'!AL4/'ACT Oct 2018'!AJ4&lt;'ACT Oct 2018'!K4,0,IF($C$5*'ACT Oct 2018'!AL4/'ACT Oct 2018'!AJ4&lt;='ACT Oct 2018'!L4,($C$5*'ACT Oct 2018'!AL4/'ACT Oct 2018'!AJ4-'ACT Oct 2018'!K4)*('ACT Oct 2018'!W4/100)*'ACT Oct 2018'!AJ4,('ACT Oct 2018'!L4-'ACT Oct 2018'!K4)*('ACT Oct 2018'!W4/100)*'ACT Oct 2018'!AJ4))</f>
        <v>0</v>
      </c>
      <c r="O10" s="124">
        <f t="shared" si="0"/>
        <v>812.09749999999997</v>
      </c>
      <c r="P10" s="125">
        <f>'ACT Oct 2018'!AM4</f>
        <v>0</v>
      </c>
      <c r="Q10" s="125">
        <f>'ACT Oct 2018'!AN4</f>
        <v>15</v>
      </c>
      <c r="R10" s="125">
        <f>'ACT Oct 2018'!AO4</f>
        <v>0</v>
      </c>
      <c r="S10" s="125">
        <f>'ACT Oct 2018'!AP4</f>
        <v>0</v>
      </c>
      <c r="T10" s="124">
        <f>(O10-(O10-D10)*Q10/100)</f>
        <v>770.84749999999997</v>
      </c>
      <c r="U10" s="124">
        <f t="shared" si="1"/>
        <v>770.84749999999997</v>
      </c>
      <c r="V10" s="124">
        <f t="shared" si="2"/>
        <v>847.93225000000007</v>
      </c>
      <c r="W10" s="124">
        <f t="shared" si="2"/>
        <v>847.93225000000007</v>
      </c>
      <c r="X10" s="126">
        <f>'ACT Oct 2018'!AW4</f>
        <v>12</v>
      </c>
      <c r="Y10" s="127" t="str">
        <f>'ACT Oct 2018'!AX4</f>
        <v>y</v>
      </c>
      <c r="Z10" s="118"/>
      <c r="AA10" s="118"/>
      <c r="AB10" s="118"/>
      <c r="AC10" s="118"/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18"/>
      <c r="AO10" s="118"/>
      <c r="AP10" s="118"/>
      <c r="AQ10" s="118"/>
      <c r="AR10" s="118"/>
      <c r="AS10" s="118"/>
      <c r="AT10" s="118"/>
      <c r="AU10" s="118"/>
      <c r="AV10" s="118"/>
      <c r="AW10" s="118"/>
      <c r="AX10" s="118"/>
      <c r="AY10" s="118"/>
      <c r="AZ10" s="118"/>
      <c r="BA10" s="118"/>
      <c r="BB10" s="118"/>
      <c r="BC10" s="118"/>
      <c r="BD10" s="118"/>
      <c r="BE10" s="118"/>
      <c r="BF10" s="118"/>
      <c r="BG10" s="118"/>
      <c r="BH10" s="118"/>
      <c r="BI10" s="118"/>
      <c r="BJ10" s="118"/>
      <c r="BK10" s="118"/>
      <c r="BL10" s="118"/>
      <c r="BM10" s="118"/>
      <c r="BN10" s="118"/>
    </row>
    <row r="11" spans="1:66" x14ac:dyDescent="0.2">
      <c r="BF11" s="118"/>
      <c r="BG11" s="118"/>
      <c r="BH11" s="118"/>
      <c r="BI11" s="118"/>
      <c r="BJ11" s="118"/>
      <c r="BK11" s="118"/>
      <c r="BL11" s="118"/>
      <c r="BM11" s="118"/>
      <c r="BN11" s="118"/>
    </row>
    <row r="12" spans="1:66" x14ac:dyDescent="0.2">
      <c r="BF12" s="118"/>
      <c r="BG12" s="118"/>
      <c r="BH12" s="118"/>
      <c r="BI12" s="118"/>
      <c r="BJ12" s="118"/>
      <c r="BK12" s="118"/>
      <c r="BL12" s="118"/>
      <c r="BM12" s="118"/>
      <c r="BN12" s="118"/>
    </row>
    <row r="13" spans="1:66" x14ac:dyDescent="0.2">
      <c r="BF13" s="118"/>
      <c r="BG13" s="118"/>
      <c r="BH13" s="118"/>
      <c r="BI13" s="118"/>
      <c r="BJ13" s="118"/>
      <c r="BK13" s="118"/>
      <c r="BL13" s="118"/>
      <c r="BM13" s="118"/>
      <c r="BN13" s="118"/>
    </row>
    <row r="14" spans="1:66" x14ac:dyDescent="0.2">
      <c r="BF14" s="118"/>
      <c r="BG14" s="118"/>
      <c r="BH14" s="118"/>
      <c r="BI14" s="118"/>
      <c r="BJ14" s="118"/>
      <c r="BK14" s="118"/>
      <c r="BL14" s="118"/>
      <c r="BM14" s="118"/>
      <c r="BN14" s="118"/>
    </row>
    <row r="15" spans="1:66" x14ac:dyDescent="0.2">
      <c r="BF15" s="118"/>
      <c r="BG15" s="118"/>
      <c r="BH15" s="118"/>
      <c r="BI15" s="118"/>
      <c r="BJ15" s="118"/>
      <c r="BK15" s="118"/>
      <c r="BL15" s="118"/>
      <c r="BM15" s="118"/>
      <c r="BN15" s="118"/>
    </row>
    <row r="16" spans="1:66" x14ac:dyDescent="0.2">
      <c r="BF16" s="118"/>
      <c r="BG16" s="118"/>
      <c r="BH16" s="118"/>
      <c r="BI16" s="118"/>
      <c r="BJ16" s="118"/>
      <c r="BK16" s="118"/>
      <c r="BL16" s="118"/>
      <c r="BM16" s="118"/>
      <c r="BN16" s="118"/>
    </row>
    <row r="17" spans="58:66" x14ac:dyDescent="0.2">
      <c r="BF17" s="118"/>
      <c r="BG17" s="118"/>
      <c r="BH17" s="118"/>
      <c r="BI17" s="118"/>
      <c r="BJ17" s="118"/>
      <c r="BK17" s="118"/>
      <c r="BL17" s="118"/>
      <c r="BM17" s="118"/>
      <c r="BN17" s="118"/>
    </row>
    <row r="18" spans="58:66" x14ac:dyDescent="0.2">
      <c r="BF18" s="118"/>
      <c r="BG18" s="118"/>
      <c r="BH18" s="118"/>
      <c r="BI18" s="118"/>
      <c r="BJ18" s="118"/>
      <c r="BK18" s="118"/>
      <c r="BL18" s="118"/>
      <c r="BM18" s="118"/>
      <c r="BN18" s="118"/>
    </row>
    <row r="19" spans="58:66" x14ac:dyDescent="0.2">
      <c r="BF19" s="118"/>
      <c r="BG19" s="118"/>
      <c r="BH19" s="118"/>
      <c r="BI19" s="118"/>
      <c r="BJ19" s="118"/>
      <c r="BK19" s="118"/>
      <c r="BL19" s="118"/>
      <c r="BM19" s="118"/>
      <c r="BN19" s="118"/>
    </row>
    <row r="20" spans="58:66" x14ac:dyDescent="0.2">
      <c r="BF20" s="118"/>
      <c r="BG20" s="118"/>
      <c r="BH20" s="118"/>
      <c r="BI20" s="118"/>
      <c r="BJ20" s="118"/>
      <c r="BK20" s="118"/>
      <c r="BL20" s="118"/>
      <c r="BM20" s="118"/>
      <c r="BN20" s="118"/>
    </row>
    <row r="21" spans="58:66" x14ac:dyDescent="0.2">
      <c r="BF21" s="118"/>
      <c r="BG21" s="118"/>
      <c r="BH21" s="118"/>
      <c r="BI21" s="118"/>
      <c r="BJ21" s="118"/>
      <c r="BK21" s="118"/>
      <c r="BL21" s="118"/>
      <c r="BM21" s="118"/>
      <c r="BN21" s="118"/>
    </row>
    <row r="22" spans="58:66" x14ac:dyDescent="0.2">
      <c r="BF22" s="118"/>
      <c r="BG22" s="118"/>
      <c r="BH22" s="118"/>
      <c r="BI22" s="118"/>
      <c r="BJ22" s="118"/>
      <c r="BK22" s="118"/>
      <c r="BL22" s="118"/>
      <c r="BM22" s="118"/>
      <c r="BN22" s="118"/>
    </row>
    <row r="23" spans="58:66" x14ac:dyDescent="0.2">
      <c r="BF23" s="118"/>
      <c r="BG23" s="118"/>
      <c r="BH23" s="118"/>
      <c r="BI23" s="118"/>
      <c r="BJ23" s="118"/>
      <c r="BK23" s="118"/>
      <c r="BL23" s="118"/>
      <c r="BM23" s="118"/>
      <c r="BN23" s="118"/>
    </row>
    <row r="24" spans="58:66" x14ac:dyDescent="0.2">
      <c r="BF24" s="118"/>
      <c r="BG24" s="118"/>
      <c r="BH24" s="118"/>
      <c r="BI24" s="118"/>
      <c r="BJ24" s="118"/>
      <c r="BK24" s="118"/>
      <c r="BL24" s="118"/>
      <c r="BM24" s="118"/>
      <c r="BN24" s="118"/>
    </row>
    <row r="25" spans="58:66" x14ac:dyDescent="0.2">
      <c r="BF25" s="118"/>
      <c r="BG25" s="118"/>
      <c r="BH25" s="118"/>
      <c r="BI25" s="118"/>
      <c r="BJ25" s="118"/>
      <c r="BK25" s="118"/>
      <c r="BL25" s="118"/>
      <c r="BM25" s="118"/>
      <c r="BN25" s="118"/>
    </row>
    <row r="26" spans="58:66" x14ac:dyDescent="0.2">
      <c r="BF26" s="118"/>
      <c r="BG26" s="118"/>
      <c r="BH26" s="118"/>
      <c r="BI26" s="118"/>
      <c r="BJ26" s="118"/>
      <c r="BK26" s="118"/>
      <c r="BL26" s="118"/>
      <c r="BM26" s="118"/>
      <c r="BN26" s="118"/>
    </row>
    <row r="27" spans="58:66" x14ac:dyDescent="0.2">
      <c r="BF27" s="118"/>
      <c r="BG27" s="118"/>
      <c r="BH27" s="118"/>
      <c r="BI27" s="118"/>
      <c r="BJ27" s="118"/>
      <c r="BK27" s="118"/>
      <c r="BL27" s="118"/>
      <c r="BM27" s="118"/>
      <c r="BN27" s="118"/>
    </row>
    <row r="28" spans="58:66" x14ac:dyDescent="0.2">
      <c r="BF28" s="118"/>
      <c r="BG28" s="118"/>
      <c r="BH28" s="118"/>
      <c r="BI28" s="118"/>
      <c r="BJ28" s="118"/>
      <c r="BK28" s="118"/>
      <c r="BL28" s="118"/>
      <c r="BM28" s="118"/>
      <c r="BN28" s="118"/>
    </row>
    <row r="29" spans="58:66" x14ac:dyDescent="0.2">
      <c r="BF29" s="118"/>
      <c r="BG29" s="118"/>
      <c r="BH29" s="118"/>
      <c r="BI29" s="118"/>
      <c r="BJ29" s="118"/>
      <c r="BK29" s="118"/>
      <c r="BL29" s="118"/>
      <c r="BM29" s="118"/>
      <c r="BN29" s="118"/>
    </row>
    <row r="30" spans="58:66" x14ac:dyDescent="0.2">
      <c r="BF30" s="118"/>
      <c r="BG30" s="118"/>
      <c r="BH30" s="118"/>
      <c r="BI30" s="118"/>
      <c r="BJ30" s="118"/>
      <c r="BK30" s="118"/>
      <c r="BL30" s="118"/>
      <c r="BM30" s="118"/>
      <c r="BN30" s="118"/>
    </row>
    <row r="31" spans="58:66" x14ac:dyDescent="0.2">
      <c r="BF31" s="118"/>
      <c r="BG31" s="118"/>
      <c r="BH31" s="118"/>
      <c r="BI31" s="118"/>
      <c r="BJ31" s="118"/>
      <c r="BK31" s="118"/>
      <c r="BL31" s="118"/>
      <c r="BM31" s="118"/>
      <c r="BN31" s="118"/>
    </row>
    <row r="32" spans="58:66" x14ac:dyDescent="0.2">
      <c r="BF32" s="118"/>
      <c r="BG32" s="118"/>
      <c r="BH32" s="118"/>
      <c r="BI32" s="118"/>
      <c r="BJ32" s="118"/>
      <c r="BK32" s="118"/>
      <c r="BL32" s="118"/>
      <c r="BM32" s="118"/>
      <c r="BN32" s="118"/>
    </row>
    <row r="33" spans="58:66" x14ac:dyDescent="0.2">
      <c r="BF33" s="118"/>
      <c r="BG33" s="118"/>
      <c r="BH33" s="118"/>
      <c r="BI33" s="118"/>
      <c r="BJ33" s="118"/>
      <c r="BK33" s="118"/>
      <c r="BL33" s="118"/>
      <c r="BM33" s="118"/>
      <c r="BN33" s="118"/>
    </row>
    <row r="34" spans="58:66" x14ac:dyDescent="0.2">
      <c r="BF34" s="118"/>
      <c r="BG34" s="118"/>
      <c r="BH34" s="118"/>
      <c r="BI34" s="118"/>
      <c r="BJ34" s="118"/>
      <c r="BK34" s="118"/>
      <c r="BL34" s="118"/>
      <c r="BM34" s="118"/>
      <c r="BN34" s="118"/>
    </row>
    <row r="35" spans="58:66" x14ac:dyDescent="0.2">
      <c r="BF35" s="118"/>
      <c r="BG35" s="118"/>
      <c r="BH35" s="118"/>
      <c r="BI35" s="118"/>
      <c r="BJ35" s="118"/>
      <c r="BK35" s="118"/>
      <c r="BL35" s="118"/>
      <c r="BM35" s="118"/>
      <c r="BN35" s="118"/>
    </row>
    <row r="36" spans="58:66" x14ac:dyDescent="0.2">
      <c r="BF36" s="118"/>
      <c r="BG36" s="118"/>
      <c r="BH36" s="118"/>
      <c r="BI36" s="118"/>
      <c r="BJ36" s="118"/>
      <c r="BK36" s="118"/>
      <c r="BL36" s="118"/>
      <c r="BM36" s="118"/>
      <c r="BN36" s="118"/>
    </row>
    <row r="37" spans="58:66" x14ac:dyDescent="0.2">
      <c r="BF37" s="118"/>
      <c r="BG37" s="118"/>
      <c r="BH37" s="118"/>
      <c r="BI37" s="118"/>
      <c r="BJ37" s="118"/>
      <c r="BK37" s="118"/>
      <c r="BL37" s="118"/>
      <c r="BM37" s="118"/>
      <c r="BN37" s="118"/>
    </row>
    <row r="38" spans="58:66" x14ac:dyDescent="0.2">
      <c r="BF38" s="118"/>
      <c r="BG38" s="118"/>
      <c r="BH38" s="118"/>
      <c r="BI38" s="118"/>
      <c r="BJ38" s="118"/>
      <c r="BK38" s="118"/>
      <c r="BL38" s="118"/>
      <c r="BM38" s="118"/>
      <c r="BN38" s="118"/>
    </row>
    <row r="39" spans="58:66" x14ac:dyDescent="0.2">
      <c r="BF39" s="118"/>
      <c r="BG39" s="118"/>
      <c r="BH39" s="118"/>
      <c r="BI39" s="118"/>
      <c r="BJ39" s="118"/>
      <c r="BK39" s="118"/>
      <c r="BL39" s="118"/>
      <c r="BM39" s="118"/>
      <c r="BN39" s="118"/>
    </row>
    <row r="40" spans="58:66" x14ac:dyDescent="0.2">
      <c r="BF40" s="118"/>
      <c r="BG40" s="118"/>
      <c r="BH40" s="118"/>
      <c r="BI40" s="118"/>
      <c r="BJ40" s="118"/>
      <c r="BK40" s="118"/>
      <c r="BL40" s="118"/>
      <c r="BM40" s="118"/>
      <c r="BN40" s="118"/>
    </row>
    <row r="41" spans="58:66" x14ac:dyDescent="0.2">
      <c r="BF41" s="118"/>
      <c r="BG41" s="118"/>
      <c r="BH41" s="118"/>
      <c r="BI41" s="118"/>
      <c r="BJ41" s="118"/>
      <c r="BK41" s="118"/>
      <c r="BL41" s="118"/>
      <c r="BM41" s="118"/>
      <c r="BN41" s="118"/>
    </row>
    <row r="42" spans="58:66" x14ac:dyDescent="0.2">
      <c r="BF42" s="118"/>
      <c r="BG42" s="118"/>
      <c r="BH42" s="118"/>
      <c r="BI42" s="118"/>
      <c r="BJ42" s="118"/>
      <c r="BK42" s="118"/>
      <c r="BL42" s="118"/>
      <c r="BM42" s="118"/>
      <c r="BN42" s="118"/>
    </row>
    <row r="43" spans="58:66" x14ac:dyDescent="0.2">
      <c r="BF43" s="118"/>
      <c r="BG43" s="118"/>
      <c r="BH43" s="118"/>
      <c r="BI43" s="118"/>
      <c r="BJ43" s="118"/>
      <c r="BK43" s="118"/>
      <c r="BL43" s="118"/>
      <c r="BM43" s="118"/>
      <c r="BN43" s="118"/>
    </row>
    <row r="44" spans="58:66" x14ac:dyDescent="0.2">
      <c r="BF44" s="118"/>
      <c r="BG44" s="118"/>
      <c r="BH44" s="118"/>
      <c r="BI44" s="118"/>
      <c r="BJ44" s="118"/>
      <c r="BK44" s="118"/>
      <c r="BL44" s="118"/>
      <c r="BM44" s="118"/>
      <c r="BN44" s="118"/>
    </row>
    <row r="45" spans="58:66" x14ac:dyDescent="0.2">
      <c r="BF45" s="118"/>
      <c r="BG45" s="118"/>
      <c r="BH45" s="118"/>
      <c r="BI45" s="118"/>
      <c r="BJ45" s="118"/>
      <c r="BK45" s="118"/>
      <c r="BL45" s="118"/>
      <c r="BM45" s="118"/>
      <c r="BN45" s="118"/>
    </row>
    <row r="46" spans="58:66" x14ac:dyDescent="0.2">
      <c r="BF46" s="118"/>
      <c r="BG46" s="118"/>
      <c r="BH46" s="118"/>
      <c r="BI46" s="118"/>
      <c r="BJ46" s="118"/>
      <c r="BK46" s="118"/>
      <c r="BL46" s="118"/>
      <c r="BM46" s="118"/>
      <c r="BN46" s="118"/>
    </row>
    <row r="47" spans="58:66" x14ac:dyDescent="0.2">
      <c r="BF47" s="118"/>
      <c r="BG47" s="118"/>
      <c r="BH47" s="118"/>
      <c r="BI47" s="118"/>
      <c r="BJ47" s="118"/>
      <c r="BK47" s="118"/>
      <c r="BL47" s="118"/>
      <c r="BM47" s="118"/>
      <c r="BN47" s="118"/>
    </row>
    <row r="48" spans="58:66" x14ac:dyDescent="0.2">
      <c r="BF48" s="118"/>
      <c r="BG48" s="118"/>
      <c r="BH48" s="118"/>
      <c r="BI48" s="118"/>
      <c r="BJ48" s="118"/>
      <c r="BK48" s="118"/>
      <c r="BL48" s="118"/>
      <c r="BM48" s="118"/>
      <c r="BN48" s="118"/>
    </row>
    <row r="49" spans="58:66" x14ac:dyDescent="0.2">
      <c r="BF49" s="118"/>
      <c r="BG49" s="118"/>
      <c r="BH49" s="118"/>
      <c r="BI49" s="118"/>
      <c r="BJ49" s="118"/>
      <c r="BK49" s="118"/>
      <c r="BL49" s="118"/>
      <c r="BM49" s="118"/>
      <c r="BN49" s="118"/>
    </row>
    <row r="50" spans="58:66" x14ac:dyDescent="0.2">
      <c r="BF50" s="118"/>
      <c r="BG50" s="118"/>
      <c r="BH50" s="118"/>
      <c r="BI50" s="118"/>
      <c r="BJ50" s="118"/>
      <c r="BK50" s="118"/>
      <c r="BL50" s="118"/>
      <c r="BM50" s="118"/>
      <c r="BN50" s="118"/>
    </row>
    <row r="51" spans="58:66" x14ac:dyDescent="0.2">
      <c r="BF51" s="118"/>
      <c r="BG51" s="118"/>
      <c r="BH51" s="118"/>
      <c r="BI51" s="118"/>
      <c r="BJ51" s="118"/>
      <c r="BK51" s="118"/>
      <c r="BL51" s="118"/>
      <c r="BM51" s="118"/>
      <c r="BN51" s="118"/>
    </row>
    <row r="52" spans="58:66" x14ac:dyDescent="0.2">
      <c r="BF52" s="118"/>
      <c r="BG52" s="118"/>
      <c r="BH52" s="118"/>
      <c r="BI52" s="118"/>
      <c r="BJ52" s="118"/>
      <c r="BK52" s="118"/>
      <c r="BL52" s="118"/>
      <c r="BM52" s="118"/>
      <c r="BN52" s="118"/>
    </row>
    <row r="53" spans="58:66" x14ac:dyDescent="0.2">
      <c r="BF53" s="118"/>
      <c r="BG53" s="118"/>
      <c r="BH53" s="118"/>
      <c r="BI53" s="118"/>
      <c r="BJ53" s="118"/>
      <c r="BK53" s="118"/>
      <c r="BL53" s="118"/>
      <c r="BM53" s="118"/>
      <c r="BN53" s="118"/>
    </row>
    <row r="54" spans="58:66" x14ac:dyDescent="0.2">
      <c r="BF54" s="118"/>
      <c r="BG54" s="118"/>
      <c r="BH54" s="118"/>
      <c r="BI54" s="118"/>
      <c r="BJ54" s="118"/>
      <c r="BK54" s="118"/>
      <c r="BL54" s="118"/>
      <c r="BM54" s="118"/>
      <c r="BN54" s="118"/>
    </row>
    <row r="55" spans="58:66" x14ac:dyDescent="0.2">
      <c r="BF55" s="118"/>
      <c r="BG55" s="118"/>
      <c r="BH55" s="118"/>
      <c r="BI55" s="118"/>
      <c r="BJ55" s="118"/>
      <c r="BK55" s="118"/>
      <c r="BL55" s="118"/>
      <c r="BM55" s="118"/>
      <c r="BN55" s="118"/>
    </row>
    <row r="56" spans="58:66" x14ac:dyDescent="0.2">
      <c r="BF56" s="118"/>
      <c r="BG56" s="118"/>
      <c r="BH56" s="118"/>
      <c r="BI56" s="118"/>
      <c r="BJ56" s="118"/>
      <c r="BK56" s="118"/>
      <c r="BL56" s="118"/>
      <c r="BM56" s="118"/>
      <c r="BN56" s="118"/>
    </row>
    <row r="57" spans="58:66" x14ac:dyDescent="0.2">
      <c r="BF57" s="118"/>
      <c r="BG57" s="118"/>
      <c r="BH57" s="118"/>
      <c r="BI57" s="118"/>
      <c r="BJ57" s="118"/>
      <c r="BK57" s="118"/>
      <c r="BL57" s="118"/>
      <c r="BM57" s="118"/>
      <c r="BN57" s="118"/>
    </row>
    <row r="58" spans="58:66" x14ac:dyDescent="0.2">
      <c r="BF58" s="118"/>
      <c r="BG58" s="118"/>
      <c r="BH58" s="118"/>
      <c r="BI58" s="118"/>
      <c r="BJ58" s="118"/>
      <c r="BK58" s="118"/>
      <c r="BL58" s="118"/>
      <c r="BM58" s="118"/>
      <c r="BN58" s="118"/>
    </row>
    <row r="59" spans="58:66" x14ac:dyDescent="0.2">
      <c r="BF59" s="118"/>
      <c r="BG59" s="118"/>
      <c r="BH59" s="118"/>
      <c r="BI59" s="118"/>
      <c r="BJ59" s="118"/>
      <c r="BK59" s="118"/>
      <c r="BL59" s="118"/>
      <c r="BM59" s="118"/>
      <c r="BN59" s="118"/>
    </row>
    <row r="60" spans="58:66" x14ac:dyDescent="0.2">
      <c r="BF60" s="118"/>
      <c r="BG60" s="118"/>
      <c r="BH60" s="118"/>
      <c r="BI60" s="118"/>
      <c r="BJ60" s="118"/>
      <c r="BK60" s="118"/>
      <c r="BL60" s="118"/>
      <c r="BM60" s="118"/>
      <c r="BN60" s="118"/>
    </row>
    <row r="61" spans="58:66" x14ac:dyDescent="0.2">
      <c r="BF61" s="118"/>
      <c r="BG61" s="118"/>
      <c r="BH61" s="118"/>
      <c r="BI61" s="118"/>
      <c r="BJ61" s="118"/>
      <c r="BK61" s="118"/>
      <c r="BL61" s="118"/>
      <c r="BM61" s="118"/>
      <c r="BN61" s="118"/>
    </row>
    <row r="62" spans="58:66" x14ac:dyDescent="0.2">
      <c r="BF62" s="118"/>
      <c r="BG62" s="118"/>
      <c r="BH62" s="118"/>
      <c r="BI62" s="118"/>
      <c r="BJ62" s="118"/>
      <c r="BK62" s="118"/>
      <c r="BL62" s="118"/>
      <c r="BM62" s="118"/>
      <c r="BN62" s="118"/>
    </row>
    <row r="63" spans="58:66" x14ac:dyDescent="0.2">
      <c r="BF63" s="118"/>
      <c r="BG63" s="118"/>
      <c r="BH63" s="118"/>
      <c r="BI63" s="118"/>
      <c r="BJ63" s="118"/>
      <c r="BK63" s="118"/>
      <c r="BL63" s="118"/>
      <c r="BM63" s="118"/>
      <c r="BN63" s="118"/>
    </row>
    <row r="64" spans="58:66" x14ac:dyDescent="0.2">
      <c r="BF64" s="118"/>
      <c r="BG64" s="118"/>
      <c r="BH64" s="118"/>
      <c r="BI64" s="118"/>
      <c r="BJ64" s="118"/>
      <c r="BK64" s="118"/>
      <c r="BL64" s="118"/>
      <c r="BM64" s="118"/>
      <c r="BN64" s="118"/>
    </row>
    <row r="65" spans="58:66" x14ac:dyDescent="0.2">
      <c r="BF65" s="118"/>
      <c r="BG65" s="118"/>
      <c r="BH65" s="118"/>
      <c r="BI65" s="118"/>
      <c r="BJ65" s="118"/>
      <c r="BK65" s="118"/>
      <c r="BL65" s="118"/>
      <c r="BM65" s="118"/>
      <c r="BN65" s="118"/>
    </row>
    <row r="66" spans="58:66" x14ac:dyDescent="0.2">
      <c r="BF66" s="118"/>
      <c r="BG66" s="118"/>
      <c r="BH66" s="118"/>
      <c r="BI66" s="118"/>
      <c r="BJ66" s="118"/>
      <c r="BK66" s="118"/>
      <c r="BL66" s="118"/>
      <c r="BM66" s="118"/>
      <c r="BN66" s="118"/>
    </row>
    <row r="67" spans="58:66" x14ac:dyDescent="0.2">
      <c r="BF67" s="118"/>
      <c r="BG67" s="118"/>
      <c r="BH67" s="118"/>
      <c r="BI67" s="118"/>
      <c r="BJ67" s="118"/>
      <c r="BK67" s="118"/>
      <c r="BL67" s="118"/>
      <c r="BM67" s="118"/>
      <c r="BN67" s="118"/>
    </row>
    <row r="68" spans="58:66" x14ac:dyDescent="0.2">
      <c r="BF68" s="118"/>
      <c r="BG68" s="118"/>
      <c r="BH68" s="118"/>
      <c r="BI68" s="118"/>
      <c r="BJ68" s="118"/>
      <c r="BK68" s="118"/>
      <c r="BL68" s="118"/>
      <c r="BM68" s="118"/>
      <c r="BN68" s="118"/>
    </row>
    <row r="69" spans="58:66" x14ac:dyDescent="0.2">
      <c r="BF69" s="118"/>
      <c r="BG69" s="118"/>
      <c r="BH69" s="118"/>
      <c r="BI69" s="118"/>
      <c r="BJ69" s="118"/>
      <c r="BK69" s="118"/>
      <c r="BL69" s="118"/>
      <c r="BM69" s="118"/>
      <c r="BN69" s="118"/>
    </row>
    <row r="70" spans="58:66" x14ac:dyDescent="0.2">
      <c r="BF70" s="118"/>
      <c r="BG70" s="118"/>
      <c r="BH70" s="118"/>
      <c r="BI70" s="118"/>
      <c r="BJ70" s="118"/>
      <c r="BK70" s="118"/>
      <c r="BL70" s="118"/>
      <c r="BM70" s="118"/>
      <c r="BN70" s="118"/>
    </row>
    <row r="71" spans="58:66" x14ac:dyDescent="0.2">
      <c r="BF71" s="118"/>
      <c r="BG71" s="118"/>
      <c r="BH71" s="118"/>
      <c r="BI71" s="118"/>
      <c r="BJ71" s="118"/>
      <c r="BK71" s="118"/>
      <c r="BL71" s="118"/>
      <c r="BM71" s="118"/>
      <c r="BN71" s="118"/>
    </row>
    <row r="72" spans="58:66" x14ac:dyDescent="0.2">
      <c r="BF72" s="118"/>
      <c r="BG72" s="118"/>
      <c r="BH72" s="118"/>
      <c r="BI72" s="118"/>
      <c r="BJ72" s="118"/>
      <c r="BK72" s="118"/>
      <c r="BL72" s="118"/>
      <c r="BM72" s="118"/>
      <c r="BN72" s="118"/>
    </row>
    <row r="73" spans="58:66" x14ac:dyDescent="0.2">
      <c r="BF73" s="118"/>
      <c r="BG73" s="118"/>
      <c r="BH73" s="118"/>
      <c r="BI73" s="118"/>
      <c r="BJ73" s="118"/>
      <c r="BK73" s="118"/>
      <c r="BL73" s="118"/>
      <c r="BM73" s="118"/>
      <c r="BN73" s="118"/>
    </row>
    <row r="74" spans="58:66" x14ac:dyDescent="0.2">
      <c r="BF74" s="118"/>
      <c r="BG74" s="118"/>
      <c r="BH74" s="118"/>
      <c r="BI74" s="118"/>
      <c r="BJ74" s="118"/>
      <c r="BK74" s="118"/>
      <c r="BL74" s="118"/>
      <c r="BM74" s="118"/>
      <c r="BN74" s="118"/>
    </row>
    <row r="75" spans="58:66" x14ac:dyDescent="0.2">
      <c r="BF75" s="118"/>
      <c r="BG75" s="118"/>
      <c r="BH75" s="118"/>
      <c r="BI75" s="118"/>
      <c r="BJ75" s="118"/>
      <c r="BK75" s="118"/>
      <c r="BL75" s="118"/>
      <c r="BM75" s="118"/>
      <c r="BN75" s="118"/>
    </row>
    <row r="76" spans="58:66" x14ac:dyDescent="0.2">
      <c r="BF76" s="118"/>
      <c r="BG76" s="118"/>
      <c r="BH76" s="118"/>
      <c r="BI76" s="118"/>
      <c r="BJ76" s="118"/>
      <c r="BK76" s="118"/>
      <c r="BL76" s="118"/>
      <c r="BM76" s="118"/>
      <c r="BN76" s="118"/>
    </row>
    <row r="77" spans="58:66" x14ac:dyDescent="0.2">
      <c r="BF77" s="118"/>
      <c r="BG77" s="118"/>
      <c r="BH77" s="118"/>
      <c r="BI77" s="118"/>
      <c r="BJ77" s="118"/>
      <c r="BK77" s="118"/>
      <c r="BL77" s="118"/>
      <c r="BM77" s="118"/>
      <c r="BN77" s="118"/>
    </row>
    <row r="78" spans="58:66" x14ac:dyDescent="0.2">
      <c r="BF78" s="118"/>
      <c r="BG78" s="118"/>
      <c r="BH78" s="118"/>
      <c r="BI78" s="118"/>
      <c r="BJ78" s="118"/>
      <c r="BK78" s="118"/>
      <c r="BL78" s="118"/>
      <c r="BM78" s="118"/>
      <c r="BN78" s="118"/>
    </row>
    <row r="79" spans="58:66" x14ac:dyDescent="0.2">
      <c r="BF79" s="118"/>
      <c r="BG79" s="118"/>
      <c r="BH79" s="118"/>
      <c r="BI79" s="118"/>
      <c r="BJ79" s="118"/>
      <c r="BK79" s="118"/>
      <c r="BL79" s="118"/>
      <c r="BM79" s="118"/>
      <c r="BN79" s="118"/>
    </row>
    <row r="80" spans="58:66" x14ac:dyDescent="0.2">
      <c r="BF80" s="118"/>
      <c r="BG80" s="118"/>
      <c r="BH80" s="118"/>
      <c r="BI80" s="118"/>
      <c r="BJ80" s="118"/>
      <c r="BK80" s="118"/>
      <c r="BL80" s="118"/>
      <c r="BM80" s="118"/>
      <c r="BN80" s="118"/>
    </row>
    <row r="81" spans="58:66" x14ac:dyDescent="0.2">
      <c r="BF81" s="118"/>
      <c r="BG81" s="118"/>
      <c r="BH81" s="118"/>
      <c r="BI81" s="118"/>
      <c r="BJ81" s="118"/>
      <c r="BK81" s="118"/>
      <c r="BL81" s="118"/>
      <c r="BM81" s="118"/>
      <c r="BN81" s="118"/>
    </row>
    <row r="82" spans="58:66" x14ac:dyDescent="0.2">
      <c r="BF82" s="118"/>
      <c r="BG82" s="118"/>
      <c r="BH82" s="118"/>
      <c r="BI82" s="118"/>
      <c r="BJ82" s="118"/>
      <c r="BK82" s="118"/>
      <c r="BL82" s="118"/>
      <c r="BM82" s="118"/>
      <c r="BN82" s="118"/>
    </row>
    <row r="83" spans="58:66" x14ac:dyDescent="0.2">
      <c r="BF83" s="118"/>
      <c r="BG83" s="118"/>
      <c r="BH83" s="118"/>
      <c r="BI83" s="118"/>
      <c r="BJ83" s="118"/>
      <c r="BK83" s="118"/>
      <c r="BL83" s="118"/>
      <c r="BM83" s="118"/>
      <c r="BN83" s="118"/>
    </row>
    <row r="84" spans="58:66" x14ac:dyDescent="0.2">
      <c r="BF84" s="118"/>
      <c r="BG84" s="118"/>
      <c r="BH84" s="118"/>
      <c r="BI84" s="118"/>
      <c r="BJ84" s="118"/>
      <c r="BK84" s="118"/>
      <c r="BL84" s="118"/>
      <c r="BM84" s="118"/>
      <c r="BN84" s="118"/>
    </row>
    <row r="85" spans="58:66" x14ac:dyDescent="0.2">
      <c r="BF85" s="118"/>
      <c r="BG85" s="118"/>
      <c r="BH85" s="118"/>
      <c r="BI85" s="118"/>
      <c r="BJ85" s="118"/>
      <c r="BK85" s="118"/>
      <c r="BL85" s="118"/>
      <c r="BM85" s="118"/>
      <c r="BN85" s="118"/>
    </row>
    <row r="86" spans="58:66" x14ac:dyDescent="0.2">
      <c r="BF86" s="118"/>
      <c r="BG86" s="118"/>
      <c r="BH86" s="118"/>
      <c r="BI86" s="118"/>
      <c r="BJ86" s="118"/>
      <c r="BK86" s="118"/>
      <c r="BL86" s="118"/>
      <c r="BM86" s="118"/>
      <c r="BN86" s="118"/>
    </row>
    <row r="87" spans="58:66" x14ac:dyDescent="0.2">
      <c r="BF87" s="118"/>
      <c r="BG87" s="118"/>
      <c r="BH87" s="118"/>
      <c r="BI87" s="118"/>
      <c r="BJ87" s="118"/>
      <c r="BK87" s="118"/>
      <c r="BL87" s="118"/>
      <c r="BM87" s="118"/>
      <c r="BN87" s="118"/>
    </row>
    <row r="88" spans="58:66" x14ac:dyDescent="0.2">
      <c r="BF88" s="118"/>
      <c r="BG88" s="118"/>
      <c r="BH88" s="118"/>
      <c r="BI88" s="118"/>
      <c r="BJ88" s="118"/>
      <c r="BK88" s="118"/>
      <c r="BL88" s="118"/>
      <c r="BM88" s="118"/>
      <c r="BN88" s="118"/>
    </row>
    <row r="89" spans="58:66" x14ac:dyDescent="0.2">
      <c r="BF89" s="118"/>
      <c r="BG89" s="118"/>
      <c r="BH89" s="118"/>
      <c r="BI89" s="118"/>
      <c r="BJ89" s="118"/>
      <c r="BK89" s="118"/>
      <c r="BL89" s="118"/>
      <c r="BM89" s="118"/>
      <c r="BN89" s="118"/>
    </row>
    <row r="90" spans="58:66" x14ac:dyDescent="0.2">
      <c r="BF90" s="118"/>
      <c r="BG90" s="118"/>
      <c r="BH90" s="118"/>
      <c r="BI90" s="118"/>
      <c r="BJ90" s="118"/>
      <c r="BK90" s="118"/>
      <c r="BL90" s="118"/>
      <c r="BM90" s="118"/>
      <c r="BN90" s="118"/>
    </row>
    <row r="91" spans="58:66" x14ac:dyDescent="0.2">
      <c r="BF91" s="118"/>
      <c r="BG91" s="118"/>
      <c r="BH91" s="118"/>
      <c r="BI91" s="118"/>
      <c r="BJ91" s="118"/>
      <c r="BK91" s="118"/>
      <c r="BL91" s="118"/>
      <c r="BM91" s="118"/>
      <c r="BN91" s="118"/>
    </row>
    <row r="92" spans="58:66" x14ac:dyDescent="0.2">
      <c r="BF92" s="118"/>
      <c r="BG92" s="118"/>
      <c r="BH92" s="118"/>
      <c r="BI92" s="118"/>
      <c r="BJ92" s="118"/>
      <c r="BK92" s="118"/>
      <c r="BL92" s="118"/>
      <c r="BM92" s="118"/>
      <c r="BN92" s="118"/>
    </row>
    <row r="93" spans="58:66" x14ac:dyDescent="0.2">
      <c r="BF93" s="118"/>
      <c r="BG93" s="118"/>
      <c r="BH93" s="118"/>
      <c r="BI93" s="118"/>
      <c r="BJ93" s="118"/>
      <c r="BK93" s="118"/>
      <c r="BL93" s="118"/>
      <c r="BM93" s="118"/>
      <c r="BN93" s="118"/>
    </row>
    <row r="94" spans="58:66" x14ac:dyDescent="0.2">
      <c r="BF94" s="118"/>
      <c r="BG94" s="118"/>
      <c r="BH94" s="118"/>
      <c r="BI94" s="118"/>
      <c r="BJ94" s="118"/>
      <c r="BK94" s="118"/>
      <c r="BL94" s="118"/>
      <c r="BM94" s="118"/>
      <c r="BN94" s="118"/>
    </row>
    <row r="95" spans="58:66" x14ac:dyDescent="0.2">
      <c r="BF95" s="118"/>
      <c r="BG95" s="118"/>
      <c r="BH95" s="118"/>
      <c r="BI95" s="118"/>
      <c r="BJ95" s="118"/>
      <c r="BK95" s="118"/>
      <c r="BL95" s="118"/>
      <c r="BM95" s="118"/>
      <c r="BN95" s="118"/>
    </row>
    <row r="96" spans="58:66" x14ac:dyDescent="0.2">
      <c r="BF96" s="118"/>
      <c r="BG96" s="118"/>
      <c r="BH96" s="118"/>
      <c r="BI96" s="118"/>
      <c r="BJ96" s="118"/>
      <c r="BK96" s="118"/>
      <c r="BL96" s="118"/>
      <c r="BM96" s="118"/>
      <c r="BN96" s="118"/>
    </row>
    <row r="97" spans="58:66" x14ac:dyDescent="0.2">
      <c r="BF97" s="118"/>
      <c r="BG97" s="118"/>
      <c r="BH97" s="118"/>
      <c r="BI97" s="118"/>
      <c r="BJ97" s="118"/>
      <c r="BK97" s="118"/>
      <c r="BL97" s="118"/>
      <c r="BM97" s="118"/>
      <c r="BN97" s="118"/>
    </row>
    <row r="98" spans="58:66" x14ac:dyDescent="0.2">
      <c r="BF98" s="118"/>
      <c r="BG98" s="118"/>
      <c r="BH98" s="118"/>
      <c r="BI98" s="118"/>
      <c r="BJ98" s="118"/>
      <c r="BK98" s="118"/>
      <c r="BL98" s="118"/>
      <c r="BM98" s="118"/>
      <c r="BN98" s="118"/>
    </row>
    <row r="99" spans="58:66" x14ac:dyDescent="0.2">
      <c r="BF99" s="118"/>
      <c r="BG99" s="118"/>
      <c r="BH99" s="118"/>
      <c r="BI99" s="118"/>
      <c r="BJ99" s="118"/>
      <c r="BK99" s="118"/>
      <c r="BL99" s="118"/>
      <c r="BM99" s="118"/>
      <c r="BN99" s="118"/>
    </row>
    <row r="100" spans="58:66" x14ac:dyDescent="0.2">
      <c r="BF100" s="118"/>
      <c r="BG100" s="118"/>
      <c r="BH100" s="118"/>
      <c r="BI100" s="118"/>
      <c r="BJ100" s="118"/>
      <c r="BK100" s="118"/>
      <c r="BL100" s="118"/>
      <c r="BM100" s="118"/>
      <c r="BN100" s="118"/>
    </row>
    <row r="101" spans="58:66" x14ac:dyDescent="0.2">
      <c r="BF101" s="118"/>
      <c r="BG101" s="118"/>
      <c r="BH101" s="118"/>
      <c r="BI101" s="118"/>
      <c r="BJ101" s="118"/>
      <c r="BK101" s="118"/>
      <c r="BL101" s="118"/>
      <c r="BM101" s="118"/>
      <c r="BN101" s="118"/>
    </row>
    <row r="102" spans="58:66" x14ac:dyDescent="0.2">
      <c r="BF102" s="118"/>
      <c r="BG102" s="118"/>
      <c r="BH102" s="118"/>
      <c r="BI102" s="118"/>
      <c r="BJ102" s="118"/>
      <c r="BK102" s="118"/>
      <c r="BL102" s="118"/>
      <c r="BM102" s="118"/>
      <c r="BN102" s="118"/>
    </row>
    <row r="103" spans="58:66" x14ac:dyDescent="0.2">
      <c r="BF103" s="118"/>
      <c r="BG103" s="118"/>
      <c r="BH103" s="118"/>
      <c r="BI103" s="118"/>
      <c r="BJ103" s="118"/>
      <c r="BK103" s="118"/>
      <c r="BL103" s="118"/>
      <c r="BM103" s="118"/>
      <c r="BN103" s="118"/>
    </row>
    <row r="104" spans="58:66" x14ac:dyDescent="0.2">
      <c r="BF104" s="118"/>
      <c r="BG104" s="118"/>
      <c r="BH104" s="118"/>
      <c r="BI104" s="118"/>
      <c r="BJ104" s="118"/>
      <c r="BK104" s="118"/>
      <c r="BL104" s="118"/>
      <c r="BM104" s="118"/>
      <c r="BN104" s="118"/>
    </row>
    <row r="105" spans="58:66" x14ac:dyDescent="0.2">
      <c r="BF105" s="118"/>
      <c r="BG105" s="118"/>
      <c r="BH105" s="118"/>
      <c r="BI105" s="118"/>
      <c r="BJ105" s="118"/>
      <c r="BK105" s="118"/>
      <c r="BL105" s="118"/>
      <c r="BM105" s="118"/>
      <c r="BN105" s="118"/>
    </row>
    <row r="106" spans="58:66" x14ac:dyDescent="0.2">
      <c r="BF106" s="118"/>
      <c r="BG106" s="118"/>
      <c r="BH106" s="118"/>
      <c r="BI106" s="118"/>
      <c r="BJ106" s="118"/>
      <c r="BK106" s="118"/>
      <c r="BL106" s="118"/>
      <c r="BM106" s="118"/>
      <c r="BN106" s="118"/>
    </row>
    <row r="107" spans="58:66" x14ac:dyDescent="0.2">
      <c r="BF107" s="118"/>
      <c r="BG107" s="118"/>
      <c r="BH107" s="118"/>
      <c r="BI107" s="118"/>
      <c r="BJ107" s="118"/>
      <c r="BK107" s="118"/>
      <c r="BL107" s="118"/>
      <c r="BM107" s="118"/>
      <c r="BN107" s="118"/>
    </row>
    <row r="108" spans="58:66" x14ac:dyDescent="0.2">
      <c r="BF108" s="118"/>
      <c r="BG108" s="118"/>
      <c r="BH108" s="118"/>
      <c r="BI108" s="118"/>
      <c r="BJ108" s="118"/>
      <c r="BK108" s="118"/>
      <c r="BL108" s="118"/>
      <c r="BM108" s="118"/>
      <c r="BN108" s="118"/>
    </row>
    <row r="109" spans="58:66" x14ac:dyDescent="0.2">
      <c r="BF109" s="118"/>
      <c r="BG109" s="118"/>
      <c r="BH109" s="118"/>
      <c r="BI109" s="118"/>
      <c r="BJ109" s="118"/>
      <c r="BK109" s="118"/>
      <c r="BL109" s="118"/>
      <c r="BM109" s="118"/>
      <c r="BN109" s="118"/>
    </row>
    <row r="110" spans="58:66" x14ac:dyDescent="0.2">
      <c r="BF110" s="118"/>
      <c r="BG110" s="118"/>
      <c r="BH110" s="118"/>
      <c r="BI110" s="118"/>
      <c r="BJ110" s="118"/>
      <c r="BK110" s="118"/>
      <c r="BL110" s="118"/>
      <c r="BM110" s="118"/>
      <c r="BN110" s="118"/>
    </row>
    <row r="111" spans="58:66" x14ac:dyDescent="0.2">
      <c r="BF111" s="118"/>
      <c r="BG111" s="118"/>
      <c r="BH111" s="118"/>
      <c r="BI111" s="118"/>
      <c r="BJ111" s="118"/>
      <c r="BK111" s="118"/>
      <c r="BL111" s="118"/>
      <c r="BM111" s="118"/>
      <c r="BN111" s="118"/>
    </row>
    <row r="112" spans="58:66" x14ac:dyDescent="0.2">
      <c r="BF112" s="118"/>
      <c r="BG112" s="118"/>
      <c r="BH112" s="118"/>
      <c r="BI112" s="118"/>
      <c r="BJ112" s="118"/>
      <c r="BK112" s="118"/>
      <c r="BL112" s="118"/>
      <c r="BM112" s="118"/>
      <c r="BN112" s="118"/>
    </row>
    <row r="113" spans="58:66" x14ac:dyDescent="0.2">
      <c r="BF113" s="118"/>
      <c r="BG113" s="118"/>
      <c r="BH113" s="118"/>
      <c r="BI113" s="118"/>
      <c r="BJ113" s="118"/>
      <c r="BK113" s="118"/>
      <c r="BL113" s="118"/>
      <c r="BM113" s="118"/>
      <c r="BN113" s="118"/>
    </row>
    <row r="114" spans="58:66" x14ac:dyDescent="0.2">
      <c r="BF114" s="118"/>
      <c r="BG114" s="118"/>
      <c r="BH114" s="118"/>
      <c r="BI114" s="118"/>
      <c r="BJ114" s="118"/>
      <c r="BK114" s="118"/>
      <c r="BL114" s="118"/>
      <c r="BM114" s="118"/>
      <c r="BN114" s="118"/>
    </row>
    <row r="115" spans="58:66" x14ac:dyDescent="0.2">
      <c r="BF115" s="118"/>
      <c r="BG115" s="118"/>
      <c r="BH115" s="118"/>
      <c r="BI115" s="118"/>
      <c r="BJ115" s="118"/>
      <c r="BK115" s="118"/>
      <c r="BL115" s="118"/>
      <c r="BM115" s="118"/>
      <c r="BN115" s="118"/>
    </row>
    <row r="116" spans="58:66" x14ac:dyDescent="0.2">
      <c r="BF116" s="118"/>
      <c r="BG116" s="118"/>
      <c r="BH116" s="118"/>
      <c r="BI116" s="118"/>
      <c r="BJ116" s="118"/>
      <c r="BK116" s="118"/>
      <c r="BL116" s="118"/>
      <c r="BM116" s="118"/>
      <c r="BN116" s="118"/>
    </row>
    <row r="117" spans="58:66" x14ac:dyDescent="0.2">
      <c r="BF117" s="118"/>
      <c r="BG117" s="118"/>
      <c r="BH117" s="118"/>
      <c r="BI117" s="118"/>
      <c r="BJ117" s="118"/>
      <c r="BK117" s="118"/>
      <c r="BL117" s="118"/>
      <c r="BM117" s="118"/>
      <c r="BN117" s="118"/>
    </row>
    <row r="118" spans="58:66" x14ac:dyDescent="0.2">
      <c r="BF118" s="118"/>
      <c r="BG118" s="118"/>
      <c r="BH118" s="118"/>
      <c r="BI118" s="118"/>
      <c r="BJ118" s="118"/>
      <c r="BK118" s="118"/>
      <c r="BL118" s="118"/>
      <c r="BM118" s="118"/>
      <c r="BN118" s="118"/>
    </row>
    <row r="119" spans="58:66" x14ac:dyDescent="0.2">
      <c r="BF119" s="118"/>
      <c r="BG119" s="118"/>
      <c r="BH119" s="118"/>
      <c r="BI119" s="118"/>
      <c r="BJ119" s="118"/>
      <c r="BK119" s="118"/>
      <c r="BL119" s="118"/>
      <c r="BM119" s="118"/>
      <c r="BN119" s="118"/>
    </row>
    <row r="120" spans="58:66" x14ac:dyDescent="0.2">
      <c r="BF120" s="118"/>
      <c r="BG120" s="118"/>
      <c r="BH120" s="118"/>
      <c r="BI120" s="118"/>
      <c r="BJ120" s="118"/>
      <c r="BK120" s="118"/>
      <c r="BL120" s="118"/>
      <c r="BM120" s="118"/>
      <c r="BN120" s="118"/>
    </row>
    <row r="121" spans="58:66" x14ac:dyDescent="0.2">
      <c r="BF121" s="118"/>
      <c r="BG121" s="118"/>
      <c r="BH121" s="118"/>
      <c r="BI121" s="118"/>
      <c r="BJ121" s="118"/>
      <c r="BK121" s="118"/>
      <c r="BL121" s="118"/>
      <c r="BM121" s="118"/>
      <c r="BN121" s="118"/>
    </row>
    <row r="122" spans="58:66" x14ac:dyDescent="0.2">
      <c r="BF122" s="118"/>
      <c r="BG122" s="118"/>
      <c r="BH122" s="118"/>
      <c r="BI122" s="118"/>
      <c r="BJ122" s="118"/>
      <c r="BK122" s="118"/>
      <c r="BL122" s="118"/>
      <c r="BM122" s="118"/>
      <c r="BN122" s="118"/>
    </row>
    <row r="123" spans="58:66" x14ac:dyDescent="0.2">
      <c r="BF123" s="118"/>
      <c r="BG123" s="118"/>
      <c r="BH123" s="118"/>
      <c r="BI123" s="118"/>
      <c r="BJ123" s="118"/>
      <c r="BK123" s="118"/>
      <c r="BL123" s="118"/>
      <c r="BM123" s="118"/>
      <c r="BN123" s="118"/>
    </row>
    <row r="124" spans="58:66" x14ac:dyDescent="0.2">
      <c r="BF124" s="118"/>
      <c r="BG124" s="118"/>
      <c r="BH124" s="118"/>
      <c r="BI124" s="118"/>
      <c r="BJ124" s="118"/>
      <c r="BK124" s="118"/>
      <c r="BL124" s="118"/>
      <c r="BM124" s="118"/>
      <c r="BN124" s="118"/>
    </row>
    <row r="125" spans="58:66" x14ac:dyDescent="0.2">
      <c r="BF125" s="118"/>
      <c r="BG125" s="118"/>
      <c r="BH125" s="118"/>
      <c r="BI125" s="118"/>
      <c r="BJ125" s="118"/>
      <c r="BK125" s="118"/>
      <c r="BL125" s="118"/>
      <c r="BM125" s="118"/>
      <c r="BN125" s="118"/>
    </row>
    <row r="126" spans="58:66" x14ac:dyDescent="0.2">
      <c r="BF126" s="118"/>
      <c r="BG126" s="118"/>
      <c r="BH126" s="118"/>
      <c r="BI126" s="118"/>
      <c r="BJ126" s="118"/>
      <c r="BK126" s="118"/>
      <c r="BL126" s="118"/>
      <c r="BM126" s="118"/>
      <c r="BN126" s="118"/>
    </row>
    <row r="127" spans="58:66" x14ac:dyDescent="0.2">
      <c r="BF127" s="118"/>
      <c r="BG127" s="118"/>
      <c r="BH127" s="118"/>
      <c r="BI127" s="118"/>
      <c r="BJ127" s="118"/>
      <c r="BK127" s="118"/>
      <c r="BL127" s="118"/>
      <c r="BM127" s="118"/>
      <c r="BN127" s="118"/>
    </row>
    <row r="128" spans="58:66" x14ac:dyDescent="0.2">
      <c r="BF128" s="118"/>
      <c r="BG128" s="118"/>
      <c r="BH128" s="118"/>
      <c r="BI128" s="118"/>
      <c r="BJ128" s="118"/>
      <c r="BK128" s="118"/>
      <c r="BL128" s="118"/>
      <c r="BM128" s="118"/>
      <c r="BN128" s="118"/>
    </row>
    <row r="129" spans="58:66" x14ac:dyDescent="0.2">
      <c r="BF129" s="118"/>
      <c r="BG129" s="118"/>
      <c r="BH129" s="118"/>
      <c r="BI129" s="118"/>
      <c r="BJ129" s="118"/>
      <c r="BK129" s="118"/>
      <c r="BL129" s="118"/>
      <c r="BM129" s="118"/>
      <c r="BN129" s="118"/>
    </row>
    <row r="130" spans="58:66" x14ac:dyDescent="0.2">
      <c r="BF130" s="118"/>
      <c r="BG130" s="118"/>
      <c r="BH130" s="118"/>
      <c r="BI130" s="118"/>
      <c r="BJ130" s="118"/>
      <c r="BK130" s="118"/>
      <c r="BL130" s="118"/>
      <c r="BM130" s="118"/>
      <c r="BN130" s="118"/>
    </row>
    <row r="131" spans="58:66" x14ac:dyDescent="0.2">
      <c r="BF131" s="118"/>
      <c r="BG131" s="118"/>
      <c r="BH131" s="118"/>
      <c r="BI131" s="118"/>
      <c r="BJ131" s="118"/>
      <c r="BK131" s="118"/>
      <c r="BL131" s="118"/>
      <c r="BM131" s="118"/>
      <c r="BN131" s="118"/>
    </row>
    <row r="132" spans="58:66" x14ac:dyDescent="0.2">
      <c r="BF132" s="118"/>
      <c r="BG132" s="118"/>
      <c r="BH132" s="118"/>
      <c r="BI132" s="118"/>
      <c r="BJ132" s="118"/>
      <c r="BK132" s="118"/>
      <c r="BL132" s="118"/>
      <c r="BM132" s="118"/>
      <c r="BN132" s="118"/>
    </row>
    <row r="133" spans="58:66" x14ac:dyDescent="0.2">
      <c r="BF133" s="118"/>
      <c r="BG133" s="118"/>
      <c r="BH133" s="118"/>
      <c r="BI133" s="118"/>
      <c r="BJ133" s="118"/>
      <c r="BK133" s="118"/>
      <c r="BL133" s="118"/>
      <c r="BM133" s="118"/>
      <c r="BN133" s="118"/>
    </row>
    <row r="134" spans="58:66" x14ac:dyDescent="0.2">
      <c r="BF134" s="118"/>
      <c r="BG134" s="118"/>
      <c r="BH134" s="118"/>
      <c r="BI134" s="118"/>
      <c r="BJ134" s="118"/>
      <c r="BK134" s="118"/>
      <c r="BL134" s="118"/>
      <c r="BM134" s="118"/>
      <c r="BN134" s="118"/>
    </row>
    <row r="135" spans="58:66" x14ac:dyDescent="0.2">
      <c r="BF135" s="118"/>
      <c r="BG135" s="118"/>
      <c r="BH135" s="118"/>
      <c r="BI135" s="118"/>
      <c r="BJ135" s="118"/>
      <c r="BK135" s="118"/>
      <c r="BL135" s="118"/>
      <c r="BM135" s="118"/>
      <c r="BN135" s="118"/>
    </row>
    <row r="136" spans="58:66" x14ac:dyDescent="0.2">
      <c r="BF136" s="118"/>
      <c r="BG136" s="118"/>
      <c r="BH136" s="118"/>
      <c r="BI136" s="118"/>
      <c r="BJ136" s="118"/>
      <c r="BK136" s="118"/>
      <c r="BL136" s="118"/>
      <c r="BM136" s="118"/>
      <c r="BN136" s="118"/>
    </row>
    <row r="137" spans="58:66" x14ac:dyDescent="0.2">
      <c r="BF137" s="118"/>
      <c r="BG137" s="118"/>
      <c r="BH137" s="118"/>
      <c r="BI137" s="118"/>
      <c r="BJ137" s="118"/>
      <c r="BK137" s="118"/>
      <c r="BL137" s="118"/>
      <c r="BM137" s="118"/>
      <c r="BN137" s="118"/>
    </row>
    <row r="138" spans="58:66" x14ac:dyDescent="0.2">
      <c r="BF138" s="118"/>
      <c r="BG138" s="118"/>
      <c r="BH138" s="118"/>
      <c r="BI138" s="118"/>
      <c r="BJ138" s="118"/>
      <c r="BK138" s="118"/>
      <c r="BL138" s="118"/>
      <c r="BM138" s="118"/>
      <c r="BN138" s="118"/>
    </row>
    <row r="139" spans="58:66" x14ac:dyDescent="0.2">
      <c r="BF139" s="118"/>
      <c r="BG139" s="118"/>
      <c r="BH139" s="118"/>
      <c r="BI139" s="118"/>
      <c r="BJ139" s="118"/>
      <c r="BK139" s="118"/>
      <c r="BL139" s="118"/>
      <c r="BM139" s="118"/>
      <c r="BN139" s="118"/>
    </row>
    <row r="140" spans="58:66" x14ac:dyDescent="0.2">
      <c r="BF140" s="118"/>
      <c r="BG140" s="118"/>
      <c r="BH140" s="118"/>
      <c r="BI140" s="118"/>
      <c r="BJ140" s="118"/>
      <c r="BK140" s="118"/>
      <c r="BL140" s="118"/>
      <c r="BM140" s="118"/>
      <c r="BN140" s="118"/>
    </row>
    <row r="141" spans="58:66" x14ac:dyDescent="0.2">
      <c r="BF141" s="118"/>
      <c r="BG141" s="118"/>
      <c r="BH141" s="118"/>
      <c r="BI141" s="118"/>
      <c r="BJ141" s="118"/>
      <c r="BK141" s="118"/>
      <c r="BL141" s="118"/>
      <c r="BM141" s="118"/>
      <c r="BN141" s="118"/>
    </row>
    <row r="142" spans="58:66" x14ac:dyDescent="0.2">
      <c r="BF142" s="118"/>
      <c r="BG142" s="118"/>
      <c r="BH142" s="118"/>
      <c r="BI142" s="118"/>
      <c r="BJ142" s="118"/>
      <c r="BK142" s="118"/>
      <c r="BL142" s="118"/>
      <c r="BM142" s="118"/>
      <c r="BN142" s="118"/>
    </row>
    <row r="143" spans="58:66" x14ac:dyDescent="0.2">
      <c r="BF143" s="118"/>
      <c r="BG143" s="118"/>
      <c r="BH143" s="118"/>
      <c r="BI143" s="118"/>
      <c r="BJ143" s="118"/>
      <c r="BK143" s="118"/>
      <c r="BL143" s="118"/>
      <c r="BM143" s="118"/>
      <c r="BN143" s="118"/>
    </row>
    <row r="144" spans="58:66" x14ac:dyDescent="0.2">
      <c r="BF144" s="118"/>
      <c r="BG144" s="118"/>
      <c r="BH144" s="118"/>
      <c r="BI144" s="118"/>
      <c r="BJ144" s="118"/>
      <c r="BK144" s="118"/>
      <c r="BL144" s="118"/>
      <c r="BM144" s="118"/>
      <c r="BN144" s="118"/>
    </row>
    <row r="145" spans="58:66" x14ac:dyDescent="0.2">
      <c r="BF145" s="118"/>
      <c r="BG145" s="118"/>
      <c r="BH145" s="118"/>
      <c r="BI145" s="118"/>
      <c r="BJ145" s="118"/>
      <c r="BK145" s="118"/>
      <c r="BL145" s="118"/>
      <c r="BM145" s="118"/>
      <c r="BN145" s="118"/>
    </row>
    <row r="146" spans="58:66" x14ac:dyDescent="0.2">
      <c r="BF146" s="118"/>
      <c r="BG146" s="118"/>
      <c r="BH146" s="118"/>
      <c r="BI146" s="118"/>
      <c r="BJ146" s="118"/>
      <c r="BK146" s="118"/>
      <c r="BL146" s="118"/>
      <c r="BM146" s="118"/>
      <c r="BN146" s="118"/>
    </row>
    <row r="147" spans="58:66" x14ac:dyDescent="0.2">
      <c r="BF147" s="118"/>
      <c r="BG147" s="118"/>
      <c r="BH147" s="118"/>
      <c r="BI147" s="118"/>
      <c r="BJ147" s="118"/>
      <c r="BK147" s="118"/>
      <c r="BL147" s="118"/>
      <c r="BM147" s="118"/>
      <c r="BN147" s="118"/>
    </row>
    <row r="148" spans="58:66" x14ac:dyDescent="0.2">
      <c r="BF148" s="118"/>
      <c r="BG148" s="118"/>
      <c r="BH148" s="118"/>
      <c r="BI148" s="118"/>
      <c r="BJ148" s="118"/>
      <c r="BK148" s="118"/>
      <c r="BL148" s="118"/>
      <c r="BM148" s="118"/>
      <c r="BN148" s="118"/>
    </row>
    <row r="149" spans="58:66" x14ac:dyDescent="0.2">
      <c r="BF149" s="118"/>
      <c r="BG149" s="118"/>
      <c r="BH149" s="118"/>
      <c r="BI149" s="118"/>
      <c r="BJ149" s="118"/>
      <c r="BK149" s="118"/>
      <c r="BL149" s="118"/>
      <c r="BM149" s="118"/>
      <c r="BN149" s="118"/>
    </row>
    <row r="150" spans="58:66" x14ac:dyDescent="0.2">
      <c r="BF150" s="118"/>
      <c r="BG150" s="118"/>
      <c r="BH150" s="118"/>
      <c r="BI150" s="118"/>
      <c r="BJ150" s="118"/>
      <c r="BK150" s="118"/>
      <c r="BL150" s="118"/>
      <c r="BM150" s="118"/>
      <c r="BN150" s="118"/>
    </row>
    <row r="151" spans="58:66" x14ac:dyDescent="0.2">
      <c r="BF151" s="118"/>
      <c r="BG151" s="118"/>
      <c r="BH151" s="118"/>
      <c r="BI151" s="118"/>
      <c r="BJ151" s="118"/>
      <c r="BK151" s="118"/>
      <c r="BL151" s="118"/>
      <c r="BM151" s="118"/>
      <c r="BN151" s="118"/>
    </row>
    <row r="152" spans="58:66" x14ac:dyDescent="0.2">
      <c r="BF152" s="118"/>
      <c r="BG152" s="118"/>
      <c r="BH152" s="118"/>
      <c r="BI152" s="118"/>
      <c r="BJ152" s="118"/>
      <c r="BK152" s="118"/>
      <c r="BL152" s="118"/>
      <c r="BM152" s="118"/>
      <c r="BN152" s="118"/>
    </row>
    <row r="153" spans="58:66" x14ac:dyDescent="0.2">
      <c r="BF153" s="118"/>
      <c r="BG153" s="118"/>
      <c r="BH153" s="118"/>
      <c r="BI153" s="118"/>
      <c r="BJ153" s="118"/>
      <c r="BK153" s="118"/>
      <c r="BL153" s="118"/>
      <c r="BM153" s="118"/>
      <c r="BN153" s="118"/>
    </row>
    <row r="154" spans="58:66" x14ac:dyDescent="0.2">
      <c r="BF154" s="118"/>
      <c r="BG154" s="118"/>
      <c r="BH154" s="118"/>
      <c r="BI154" s="118"/>
      <c r="BJ154" s="118"/>
      <c r="BK154" s="118"/>
      <c r="BL154" s="118"/>
      <c r="BM154" s="118"/>
      <c r="BN154" s="118"/>
    </row>
    <row r="155" spans="58:66" x14ac:dyDescent="0.2">
      <c r="BF155" s="118"/>
      <c r="BG155" s="118"/>
      <c r="BH155" s="118"/>
      <c r="BI155" s="118"/>
      <c r="BJ155" s="118"/>
      <c r="BK155" s="118"/>
      <c r="BL155" s="118"/>
      <c r="BM155" s="118"/>
      <c r="BN155" s="118"/>
    </row>
    <row r="156" spans="58:66" x14ac:dyDescent="0.2">
      <c r="BF156" s="118"/>
      <c r="BG156" s="118"/>
      <c r="BH156" s="118"/>
      <c r="BI156" s="118"/>
      <c r="BJ156" s="118"/>
      <c r="BK156" s="118"/>
      <c r="BL156" s="118"/>
      <c r="BM156" s="118"/>
      <c r="BN156" s="118"/>
    </row>
    <row r="157" spans="58:66" x14ac:dyDescent="0.2">
      <c r="BF157" s="118"/>
      <c r="BG157" s="118"/>
      <c r="BH157" s="118"/>
      <c r="BI157" s="118"/>
      <c r="BJ157" s="118"/>
      <c r="BK157" s="118"/>
      <c r="BL157" s="118"/>
      <c r="BM157" s="118"/>
      <c r="BN157" s="118"/>
    </row>
    <row r="158" spans="58:66" x14ac:dyDescent="0.2">
      <c r="BF158" s="118"/>
      <c r="BG158" s="118"/>
      <c r="BH158" s="118"/>
      <c r="BI158" s="118"/>
      <c r="BJ158" s="118"/>
      <c r="BK158" s="118"/>
      <c r="BL158" s="118"/>
      <c r="BM158" s="118"/>
      <c r="BN158" s="118"/>
    </row>
    <row r="159" spans="58:66" x14ac:dyDescent="0.2">
      <c r="BF159" s="118"/>
      <c r="BG159" s="118"/>
      <c r="BH159" s="118"/>
      <c r="BI159" s="118"/>
      <c r="BJ159" s="118"/>
      <c r="BK159" s="118"/>
      <c r="BL159" s="118"/>
      <c r="BM159" s="118"/>
      <c r="BN159" s="118"/>
    </row>
    <row r="160" spans="58:66" x14ac:dyDescent="0.2">
      <c r="BF160" s="118"/>
      <c r="BG160" s="118"/>
      <c r="BH160" s="118"/>
      <c r="BI160" s="118"/>
      <c r="BJ160" s="118"/>
      <c r="BK160" s="118"/>
      <c r="BL160" s="118"/>
      <c r="BM160" s="118"/>
      <c r="BN160" s="118"/>
    </row>
    <row r="161" spans="58:66" x14ac:dyDescent="0.2">
      <c r="BF161" s="118"/>
      <c r="BG161" s="118"/>
      <c r="BH161" s="118"/>
      <c r="BI161" s="118"/>
      <c r="BJ161" s="118"/>
      <c r="BK161" s="118"/>
      <c r="BL161" s="118"/>
      <c r="BM161" s="118"/>
      <c r="BN161" s="118"/>
    </row>
    <row r="162" spans="58:66" x14ac:dyDescent="0.2">
      <c r="BF162" s="118"/>
      <c r="BG162" s="118"/>
      <c r="BH162" s="118"/>
      <c r="BI162" s="118"/>
      <c r="BJ162" s="118"/>
      <c r="BK162" s="118"/>
      <c r="BL162" s="118"/>
      <c r="BM162" s="118"/>
      <c r="BN162" s="118"/>
    </row>
    <row r="163" spans="58:66" x14ac:dyDescent="0.2">
      <c r="BF163" s="118"/>
      <c r="BG163" s="118"/>
      <c r="BH163" s="118"/>
      <c r="BI163" s="118"/>
      <c r="BJ163" s="118"/>
      <c r="BK163" s="118"/>
      <c r="BL163" s="118"/>
      <c r="BM163" s="118"/>
      <c r="BN163" s="118"/>
    </row>
    <row r="164" spans="58:66" x14ac:dyDescent="0.2">
      <c r="BF164" s="118"/>
      <c r="BG164" s="118"/>
      <c r="BH164" s="118"/>
      <c r="BI164" s="118"/>
      <c r="BJ164" s="118"/>
      <c r="BK164" s="118"/>
      <c r="BL164" s="118"/>
      <c r="BM164" s="118"/>
      <c r="BN164" s="118"/>
    </row>
    <row r="165" spans="58:66" x14ac:dyDescent="0.2">
      <c r="BF165" s="118"/>
      <c r="BG165" s="118"/>
      <c r="BH165" s="118"/>
      <c r="BI165" s="118"/>
      <c r="BJ165" s="118"/>
      <c r="BK165" s="118"/>
      <c r="BL165" s="118"/>
      <c r="BM165" s="118"/>
      <c r="BN165" s="118"/>
    </row>
    <row r="166" spans="58:66" x14ac:dyDescent="0.2">
      <c r="BF166" s="118"/>
      <c r="BG166" s="118"/>
      <c r="BH166" s="118"/>
      <c r="BI166" s="118"/>
      <c r="BJ166" s="118"/>
      <c r="BK166" s="118"/>
      <c r="BL166" s="118"/>
      <c r="BM166" s="118"/>
      <c r="BN166" s="118"/>
    </row>
    <row r="167" spans="58:66" x14ac:dyDescent="0.2">
      <c r="BF167" s="118"/>
      <c r="BG167" s="118"/>
      <c r="BH167" s="118"/>
      <c r="BI167" s="118"/>
      <c r="BJ167" s="118"/>
      <c r="BK167" s="118"/>
      <c r="BL167" s="118"/>
      <c r="BM167" s="118"/>
      <c r="BN167" s="118"/>
    </row>
    <row r="168" spans="58:66" x14ac:dyDescent="0.2">
      <c r="BF168" s="118"/>
      <c r="BG168" s="118"/>
      <c r="BH168" s="118"/>
      <c r="BI168" s="118"/>
      <c r="BJ168" s="118"/>
      <c r="BK168" s="118"/>
      <c r="BL168" s="118"/>
      <c r="BM168" s="118"/>
      <c r="BN168" s="118"/>
    </row>
    <row r="169" spans="58:66" x14ac:dyDescent="0.2">
      <c r="BF169" s="118"/>
      <c r="BG169" s="118"/>
      <c r="BH169" s="118"/>
      <c r="BI169" s="118"/>
      <c r="BJ169" s="118"/>
      <c r="BK169" s="118"/>
      <c r="BL169" s="118"/>
      <c r="BM169" s="118"/>
      <c r="BN169" s="118"/>
    </row>
    <row r="170" spans="58:66" x14ac:dyDescent="0.2">
      <c r="BF170" s="118"/>
      <c r="BG170" s="118"/>
      <c r="BH170" s="118"/>
      <c r="BI170" s="118"/>
      <c r="BJ170" s="118"/>
      <c r="BK170" s="118"/>
      <c r="BL170" s="118"/>
      <c r="BM170" s="118"/>
      <c r="BN170" s="118"/>
    </row>
    <row r="171" spans="58:66" x14ac:dyDescent="0.2">
      <c r="BF171" s="118"/>
      <c r="BG171" s="118"/>
      <c r="BH171" s="118"/>
      <c r="BI171" s="118"/>
      <c r="BJ171" s="118"/>
      <c r="BK171" s="118"/>
      <c r="BL171" s="118"/>
      <c r="BM171" s="118"/>
      <c r="BN171" s="118"/>
    </row>
    <row r="172" spans="58:66" x14ac:dyDescent="0.2">
      <c r="BF172" s="118"/>
      <c r="BG172" s="118"/>
      <c r="BH172" s="118"/>
      <c r="BI172" s="118"/>
      <c r="BJ172" s="118"/>
      <c r="BK172" s="118"/>
      <c r="BL172" s="118"/>
      <c r="BM172" s="118"/>
      <c r="BN172" s="118"/>
    </row>
    <row r="173" spans="58:66" x14ac:dyDescent="0.2">
      <c r="BF173" s="118"/>
      <c r="BG173" s="118"/>
      <c r="BH173" s="118"/>
      <c r="BI173" s="118"/>
      <c r="BJ173" s="118"/>
      <c r="BK173" s="118"/>
      <c r="BL173" s="118"/>
      <c r="BM173" s="118"/>
      <c r="BN173" s="118"/>
    </row>
    <row r="174" spans="58:66" x14ac:dyDescent="0.2">
      <c r="BF174" s="118"/>
      <c r="BG174" s="118"/>
      <c r="BH174" s="118"/>
      <c r="BI174" s="118"/>
      <c r="BJ174" s="118"/>
      <c r="BK174" s="118"/>
      <c r="BL174" s="118"/>
      <c r="BM174" s="118"/>
      <c r="BN174" s="118"/>
    </row>
    <row r="175" spans="58:66" x14ac:dyDescent="0.2">
      <c r="BF175" s="118"/>
      <c r="BG175" s="118"/>
      <c r="BH175" s="118"/>
      <c r="BI175" s="118"/>
      <c r="BJ175" s="118"/>
      <c r="BK175" s="118"/>
      <c r="BL175" s="118"/>
      <c r="BM175" s="118"/>
      <c r="BN175" s="118"/>
    </row>
    <row r="176" spans="58:66" x14ac:dyDescent="0.2">
      <c r="BF176" s="118"/>
      <c r="BG176" s="118"/>
      <c r="BH176" s="118"/>
      <c r="BI176" s="118"/>
      <c r="BJ176" s="118"/>
      <c r="BK176" s="118"/>
      <c r="BL176" s="118"/>
      <c r="BM176" s="118"/>
      <c r="BN176" s="118"/>
    </row>
    <row r="177" spans="58:66" x14ac:dyDescent="0.2">
      <c r="BF177" s="118"/>
      <c r="BG177" s="118"/>
      <c r="BH177" s="118"/>
      <c r="BI177" s="118"/>
      <c r="BJ177" s="118"/>
      <c r="BK177" s="118"/>
      <c r="BL177" s="118"/>
      <c r="BM177" s="118"/>
      <c r="BN177" s="118"/>
    </row>
    <row r="178" spans="58:66" x14ac:dyDescent="0.2">
      <c r="BF178" s="118"/>
      <c r="BG178" s="118"/>
      <c r="BH178" s="118"/>
      <c r="BI178" s="118"/>
      <c r="BJ178" s="118"/>
      <c r="BK178" s="118"/>
      <c r="BL178" s="118"/>
      <c r="BM178" s="118"/>
      <c r="BN178" s="118"/>
    </row>
    <row r="179" spans="58:66" x14ac:dyDescent="0.2">
      <c r="BF179" s="118"/>
      <c r="BG179" s="118"/>
      <c r="BH179" s="118"/>
      <c r="BI179" s="118"/>
      <c r="BJ179" s="118"/>
      <c r="BK179" s="118"/>
      <c r="BL179" s="118"/>
      <c r="BM179" s="118"/>
      <c r="BN179" s="118"/>
    </row>
    <row r="180" spans="58:66" x14ac:dyDescent="0.2">
      <c r="BF180" s="118"/>
      <c r="BG180" s="118"/>
      <c r="BH180" s="118"/>
      <c r="BI180" s="118"/>
      <c r="BJ180" s="118"/>
      <c r="BK180" s="118"/>
      <c r="BL180" s="118"/>
      <c r="BM180" s="118"/>
      <c r="BN180" s="118"/>
    </row>
    <row r="181" spans="58:66" x14ac:dyDescent="0.2">
      <c r="BF181" s="118"/>
      <c r="BG181" s="118"/>
      <c r="BH181" s="118"/>
      <c r="BI181" s="118"/>
      <c r="BJ181" s="118"/>
      <c r="BK181" s="118"/>
      <c r="BL181" s="118"/>
      <c r="BM181" s="118"/>
      <c r="BN181" s="118"/>
    </row>
    <row r="182" spans="58:66" x14ac:dyDescent="0.2">
      <c r="BF182" s="118"/>
      <c r="BG182" s="118"/>
      <c r="BH182" s="118"/>
      <c r="BI182" s="118"/>
      <c r="BJ182" s="118"/>
      <c r="BK182" s="118"/>
      <c r="BL182" s="118"/>
      <c r="BM182" s="118"/>
      <c r="BN182" s="118"/>
    </row>
    <row r="183" spans="58:66" x14ac:dyDescent="0.2">
      <c r="BF183" s="118"/>
      <c r="BG183" s="118"/>
      <c r="BH183" s="118"/>
      <c r="BI183" s="118"/>
      <c r="BJ183" s="118"/>
      <c r="BK183" s="118"/>
      <c r="BL183" s="118"/>
      <c r="BM183" s="118"/>
      <c r="BN183" s="118"/>
    </row>
    <row r="184" spans="58:66" x14ac:dyDescent="0.2">
      <c r="BF184" s="118"/>
      <c r="BG184" s="118"/>
      <c r="BH184" s="118"/>
      <c r="BI184" s="118"/>
      <c r="BJ184" s="118"/>
      <c r="BK184" s="118"/>
      <c r="BL184" s="118"/>
      <c r="BM184" s="118"/>
      <c r="BN184" s="118"/>
    </row>
    <row r="185" spans="58:66" x14ac:dyDescent="0.2">
      <c r="BF185" s="118"/>
      <c r="BG185" s="118"/>
      <c r="BH185" s="118"/>
      <c r="BI185" s="118"/>
      <c r="BJ185" s="118"/>
      <c r="BK185" s="118"/>
      <c r="BL185" s="118"/>
      <c r="BM185" s="118"/>
      <c r="BN185" s="118"/>
    </row>
    <row r="186" spans="58:66" x14ac:dyDescent="0.2">
      <c r="BF186" s="118"/>
      <c r="BG186" s="118"/>
      <c r="BH186" s="118"/>
      <c r="BI186" s="118"/>
      <c r="BJ186" s="118"/>
      <c r="BK186" s="118"/>
      <c r="BL186" s="118"/>
      <c r="BM186" s="118"/>
      <c r="BN186" s="118"/>
    </row>
    <row r="187" spans="58:66" x14ac:dyDescent="0.2">
      <c r="BF187" s="118"/>
      <c r="BG187" s="118"/>
      <c r="BH187" s="118"/>
      <c r="BI187" s="118"/>
      <c r="BJ187" s="118"/>
      <c r="BK187" s="118"/>
      <c r="BL187" s="118"/>
      <c r="BM187" s="118"/>
      <c r="BN187" s="118"/>
    </row>
    <row r="188" spans="58:66" x14ac:dyDescent="0.2">
      <c r="BF188" s="118"/>
      <c r="BG188" s="118"/>
      <c r="BH188" s="118"/>
      <c r="BI188" s="118"/>
      <c r="BJ188" s="118"/>
      <c r="BK188" s="118"/>
      <c r="BL188" s="118"/>
      <c r="BM188" s="118"/>
      <c r="BN188" s="118"/>
    </row>
    <row r="189" spans="58:66" x14ac:dyDescent="0.2">
      <c r="BF189" s="118"/>
      <c r="BG189" s="118"/>
      <c r="BH189" s="118"/>
      <c r="BI189" s="118"/>
      <c r="BJ189" s="118"/>
      <c r="BK189" s="118"/>
      <c r="BL189" s="118"/>
      <c r="BM189" s="118"/>
      <c r="BN189" s="118"/>
    </row>
    <row r="190" spans="58:66" x14ac:dyDescent="0.2">
      <c r="BF190" s="118"/>
      <c r="BG190" s="118"/>
      <c r="BH190" s="118"/>
      <c r="BI190" s="118"/>
      <c r="BJ190" s="118"/>
      <c r="BK190" s="118"/>
      <c r="BL190" s="118"/>
      <c r="BM190" s="118"/>
      <c r="BN190" s="118"/>
    </row>
    <row r="191" spans="58:66" x14ac:dyDescent="0.2">
      <c r="BF191" s="118"/>
      <c r="BG191" s="118"/>
      <c r="BH191" s="118"/>
      <c r="BI191" s="118"/>
      <c r="BJ191" s="118"/>
      <c r="BK191" s="118"/>
      <c r="BL191" s="118"/>
      <c r="BM191" s="118"/>
      <c r="BN191" s="118"/>
    </row>
    <row r="192" spans="58:66" x14ac:dyDescent="0.2">
      <c r="BF192" s="118"/>
      <c r="BG192" s="118"/>
      <c r="BH192" s="118"/>
      <c r="BI192" s="118"/>
      <c r="BJ192" s="118"/>
      <c r="BK192" s="118"/>
      <c r="BL192" s="118"/>
      <c r="BM192" s="118"/>
      <c r="BN192" s="118"/>
    </row>
    <row r="193" spans="58:66" x14ac:dyDescent="0.2">
      <c r="BF193" s="118"/>
      <c r="BG193" s="118"/>
      <c r="BH193" s="118"/>
      <c r="BI193" s="118"/>
      <c r="BJ193" s="118"/>
      <c r="BK193" s="118"/>
      <c r="BL193" s="118"/>
      <c r="BM193" s="118"/>
      <c r="BN193" s="118"/>
    </row>
    <row r="194" spans="58:66" x14ac:dyDescent="0.2">
      <c r="BF194" s="118"/>
      <c r="BG194" s="118"/>
      <c r="BH194" s="118"/>
      <c r="BI194" s="118"/>
      <c r="BJ194" s="118"/>
      <c r="BK194" s="118"/>
      <c r="BL194" s="118"/>
      <c r="BM194" s="118"/>
      <c r="BN194" s="118"/>
    </row>
    <row r="195" spans="58:66" x14ac:dyDescent="0.2">
      <c r="BF195" s="118"/>
      <c r="BG195" s="118"/>
      <c r="BH195" s="118"/>
      <c r="BI195" s="118"/>
      <c r="BJ195" s="118"/>
      <c r="BK195" s="118"/>
      <c r="BL195" s="118"/>
      <c r="BM195" s="118"/>
      <c r="BN195" s="118"/>
    </row>
    <row r="196" spans="58:66" x14ac:dyDescent="0.2">
      <c r="BF196" s="118"/>
      <c r="BG196" s="118"/>
      <c r="BH196" s="118"/>
      <c r="BI196" s="118"/>
      <c r="BJ196" s="118"/>
      <c r="BK196" s="118"/>
      <c r="BL196" s="118"/>
      <c r="BM196" s="118"/>
      <c r="BN196" s="118"/>
    </row>
    <row r="197" spans="58:66" x14ac:dyDescent="0.2">
      <c r="BF197" s="118"/>
      <c r="BG197" s="118"/>
      <c r="BH197" s="118"/>
      <c r="BI197" s="118"/>
      <c r="BJ197" s="118"/>
      <c r="BK197" s="118"/>
      <c r="BL197" s="118"/>
      <c r="BM197" s="118"/>
      <c r="BN197" s="118"/>
    </row>
    <row r="198" spans="58:66" x14ac:dyDescent="0.2">
      <c r="BF198" s="118"/>
      <c r="BG198" s="118"/>
      <c r="BH198" s="118"/>
      <c r="BI198" s="118"/>
      <c r="BJ198" s="118"/>
      <c r="BK198" s="118"/>
      <c r="BL198" s="118"/>
      <c r="BM198" s="118"/>
      <c r="BN198" s="118"/>
    </row>
    <row r="199" spans="58:66" x14ac:dyDescent="0.2">
      <c r="BF199" s="118"/>
      <c r="BG199" s="118"/>
      <c r="BH199" s="118"/>
      <c r="BI199" s="118"/>
      <c r="BJ199" s="118"/>
      <c r="BK199" s="118"/>
      <c r="BL199" s="118"/>
      <c r="BM199" s="118"/>
      <c r="BN199" s="118"/>
    </row>
    <row r="200" spans="58:66" x14ac:dyDescent="0.2">
      <c r="BF200" s="118"/>
      <c r="BG200" s="118"/>
      <c r="BH200" s="118"/>
      <c r="BI200" s="118"/>
      <c r="BJ200" s="118"/>
      <c r="BK200" s="118"/>
      <c r="BL200" s="118"/>
      <c r="BM200" s="118"/>
      <c r="BN200" s="118"/>
    </row>
    <row r="201" spans="58:66" x14ac:dyDescent="0.2">
      <c r="BF201" s="118"/>
      <c r="BG201" s="118"/>
      <c r="BH201" s="118"/>
      <c r="BI201" s="118"/>
      <c r="BJ201" s="118"/>
      <c r="BK201" s="118"/>
      <c r="BL201" s="118"/>
      <c r="BM201" s="118"/>
      <c r="BN201" s="118"/>
    </row>
    <row r="202" spans="58:66" x14ac:dyDescent="0.2">
      <c r="BF202" s="118"/>
      <c r="BG202" s="118"/>
      <c r="BH202" s="118"/>
      <c r="BI202" s="118"/>
      <c r="BJ202" s="118"/>
      <c r="BK202" s="118"/>
      <c r="BL202" s="118"/>
      <c r="BM202" s="118"/>
      <c r="BN202" s="118"/>
    </row>
    <row r="203" spans="58:66" x14ac:dyDescent="0.2">
      <c r="BF203" s="118"/>
      <c r="BG203" s="118"/>
      <c r="BH203" s="118"/>
      <c r="BI203" s="118"/>
      <c r="BJ203" s="118"/>
      <c r="BK203" s="118"/>
      <c r="BL203" s="118"/>
      <c r="BM203" s="118"/>
      <c r="BN203" s="118"/>
    </row>
    <row r="204" spans="58:66" x14ac:dyDescent="0.2">
      <c r="BF204" s="118"/>
      <c r="BG204" s="118"/>
      <c r="BH204" s="118"/>
      <c r="BI204" s="118"/>
      <c r="BJ204" s="118"/>
      <c r="BK204" s="118"/>
      <c r="BL204" s="118"/>
      <c r="BM204" s="118"/>
      <c r="BN204" s="118"/>
    </row>
    <row r="205" spans="58:66" x14ac:dyDescent="0.2">
      <c r="BF205" s="118"/>
      <c r="BG205" s="118"/>
      <c r="BH205" s="118"/>
      <c r="BI205" s="118"/>
      <c r="BJ205" s="118"/>
      <c r="BK205" s="118"/>
      <c r="BL205" s="118"/>
      <c r="BM205" s="118"/>
      <c r="BN205" s="118"/>
    </row>
    <row r="206" spans="58:66" x14ac:dyDescent="0.2">
      <c r="BF206" s="118"/>
      <c r="BG206" s="118"/>
      <c r="BH206" s="118"/>
      <c r="BI206" s="118"/>
      <c r="BJ206" s="118"/>
      <c r="BK206" s="118"/>
      <c r="BL206" s="118"/>
      <c r="BM206" s="118"/>
      <c r="BN206" s="118"/>
    </row>
    <row r="207" spans="58:66" x14ac:dyDescent="0.2">
      <c r="BF207" s="118"/>
      <c r="BG207" s="118"/>
      <c r="BH207" s="118"/>
      <c r="BI207" s="118"/>
      <c r="BJ207" s="118"/>
      <c r="BK207" s="118"/>
      <c r="BL207" s="118"/>
      <c r="BM207" s="118"/>
      <c r="BN207" s="118"/>
    </row>
    <row r="208" spans="58:66" x14ac:dyDescent="0.2">
      <c r="BF208" s="118"/>
      <c r="BG208" s="118"/>
      <c r="BH208" s="118"/>
      <c r="BI208" s="118"/>
      <c r="BJ208" s="118"/>
      <c r="BK208" s="118"/>
      <c r="BL208" s="118"/>
      <c r="BM208" s="118"/>
      <c r="BN208" s="118"/>
    </row>
    <row r="209" spans="58:66" x14ac:dyDescent="0.2">
      <c r="BF209" s="118"/>
      <c r="BG209" s="118"/>
      <c r="BH209" s="118"/>
      <c r="BI209" s="118"/>
      <c r="BJ209" s="118"/>
      <c r="BK209" s="118"/>
      <c r="BL209" s="118"/>
      <c r="BM209" s="118"/>
      <c r="BN209" s="118"/>
    </row>
    <row r="210" spans="58:66" x14ac:dyDescent="0.2">
      <c r="BF210" s="118"/>
      <c r="BG210" s="118"/>
      <c r="BH210" s="118"/>
      <c r="BI210" s="118"/>
      <c r="BJ210" s="118"/>
      <c r="BK210" s="118"/>
      <c r="BL210" s="118"/>
      <c r="BM210" s="118"/>
      <c r="BN210" s="118"/>
    </row>
    <row r="211" spans="58:66" x14ac:dyDescent="0.2">
      <c r="BF211" s="118"/>
      <c r="BG211" s="118"/>
      <c r="BH211" s="118"/>
      <c r="BI211" s="118"/>
      <c r="BJ211" s="118"/>
      <c r="BK211" s="118"/>
      <c r="BL211" s="118"/>
      <c r="BM211" s="118"/>
      <c r="BN211" s="118"/>
    </row>
    <row r="212" spans="58:66" x14ac:dyDescent="0.2">
      <c r="BF212" s="118"/>
      <c r="BG212" s="118"/>
      <c r="BH212" s="118"/>
      <c r="BI212" s="118"/>
      <c r="BJ212" s="118"/>
      <c r="BK212" s="118"/>
      <c r="BL212" s="118"/>
      <c r="BM212" s="118"/>
      <c r="BN212" s="118"/>
    </row>
    <row r="213" spans="58:66" x14ac:dyDescent="0.2">
      <c r="BF213" s="118"/>
      <c r="BG213" s="118"/>
      <c r="BH213" s="118"/>
      <c r="BI213" s="118"/>
      <c r="BJ213" s="118"/>
      <c r="BK213" s="118"/>
      <c r="BL213" s="118"/>
      <c r="BM213" s="118"/>
      <c r="BN213" s="118"/>
    </row>
    <row r="214" spans="58:66" x14ac:dyDescent="0.2">
      <c r="BF214" s="118"/>
      <c r="BG214" s="118"/>
      <c r="BH214" s="118"/>
      <c r="BI214" s="118"/>
      <c r="BJ214" s="118"/>
      <c r="BK214" s="118"/>
      <c r="BL214" s="118"/>
      <c r="BM214" s="118"/>
      <c r="BN214" s="118"/>
    </row>
    <row r="215" spans="58:66" x14ac:dyDescent="0.2">
      <c r="BF215" s="118"/>
      <c r="BG215" s="118"/>
      <c r="BH215" s="118"/>
      <c r="BI215" s="118"/>
      <c r="BJ215" s="118"/>
      <c r="BK215" s="118"/>
      <c r="BL215" s="118"/>
      <c r="BM215" s="118"/>
      <c r="BN215" s="118"/>
    </row>
    <row r="216" spans="58:66" x14ac:dyDescent="0.2">
      <c r="BF216" s="118"/>
      <c r="BG216" s="118"/>
      <c r="BH216" s="118"/>
      <c r="BI216" s="118"/>
      <c r="BJ216" s="118"/>
      <c r="BK216" s="118"/>
      <c r="BL216" s="118"/>
      <c r="BM216" s="118"/>
      <c r="BN216" s="118"/>
    </row>
    <row r="217" spans="58:66" x14ac:dyDescent="0.2">
      <c r="BF217" s="118"/>
      <c r="BG217" s="118"/>
      <c r="BH217" s="118"/>
      <c r="BI217" s="118"/>
      <c r="BJ217" s="118"/>
      <c r="BK217" s="118"/>
      <c r="BL217" s="118"/>
      <c r="BM217" s="118"/>
      <c r="BN217" s="118"/>
    </row>
    <row r="218" spans="58:66" x14ac:dyDescent="0.2">
      <c r="BF218" s="118"/>
      <c r="BG218" s="118"/>
      <c r="BH218" s="118"/>
      <c r="BI218" s="118"/>
      <c r="BJ218" s="118"/>
      <c r="BK218" s="118"/>
      <c r="BL218" s="118"/>
      <c r="BM218" s="118"/>
      <c r="BN218" s="118"/>
    </row>
    <row r="219" spans="58:66" x14ac:dyDescent="0.2">
      <c r="BF219" s="118"/>
      <c r="BG219" s="118"/>
      <c r="BH219" s="118"/>
      <c r="BI219" s="118"/>
      <c r="BJ219" s="118"/>
      <c r="BK219" s="118"/>
      <c r="BL219" s="118"/>
      <c r="BM219" s="118"/>
      <c r="BN219" s="118"/>
    </row>
    <row r="220" spans="58:66" x14ac:dyDescent="0.2">
      <c r="BF220" s="118"/>
      <c r="BG220" s="118"/>
      <c r="BH220" s="118"/>
      <c r="BI220" s="118"/>
      <c r="BJ220" s="118"/>
      <c r="BK220" s="118"/>
      <c r="BL220" s="118"/>
      <c r="BM220" s="118"/>
      <c r="BN220" s="118"/>
    </row>
    <row r="221" spans="58:66" x14ac:dyDescent="0.2">
      <c r="BF221" s="118"/>
      <c r="BG221" s="118"/>
      <c r="BH221" s="118"/>
      <c r="BI221" s="118"/>
      <c r="BJ221" s="118"/>
      <c r="BK221" s="118"/>
      <c r="BL221" s="118"/>
      <c r="BM221" s="118"/>
      <c r="BN221" s="118"/>
    </row>
    <row r="222" spans="58:66" x14ac:dyDescent="0.2">
      <c r="BF222" s="118"/>
      <c r="BG222" s="118"/>
      <c r="BH222" s="118"/>
      <c r="BI222" s="118"/>
      <c r="BJ222" s="118"/>
      <c r="BK222" s="118"/>
      <c r="BL222" s="118"/>
      <c r="BM222" s="118"/>
      <c r="BN222" s="118"/>
    </row>
    <row r="223" spans="58:66" x14ac:dyDescent="0.2">
      <c r="BF223" s="118"/>
      <c r="BG223" s="118"/>
      <c r="BH223" s="118"/>
      <c r="BI223" s="118"/>
      <c r="BJ223" s="118"/>
      <c r="BK223" s="118"/>
      <c r="BL223" s="118"/>
      <c r="BM223" s="118"/>
      <c r="BN223" s="118"/>
    </row>
    <row r="224" spans="58:66" x14ac:dyDescent="0.2">
      <c r="BF224" s="118"/>
      <c r="BG224" s="118"/>
      <c r="BH224" s="118"/>
      <c r="BI224" s="118"/>
      <c r="BJ224" s="118"/>
      <c r="BK224" s="118"/>
      <c r="BL224" s="118"/>
      <c r="BM224" s="118"/>
      <c r="BN224" s="118"/>
    </row>
    <row r="225" spans="58:66" x14ac:dyDescent="0.2">
      <c r="BF225" s="118"/>
      <c r="BG225" s="118"/>
      <c r="BH225" s="118"/>
      <c r="BI225" s="118"/>
      <c r="BJ225" s="118"/>
      <c r="BK225" s="118"/>
      <c r="BL225" s="118"/>
      <c r="BM225" s="118"/>
      <c r="BN225" s="118"/>
    </row>
    <row r="226" spans="58:66" x14ac:dyDescent="0.2">
      <c r="BF226" s="118"/>
      <c r="BG226" s="118"/>
      <c r="BH226" s="118"/>
      <c r="BI226" s="118"/>
      <c r="BJ226" s="118"/>
      <c r="BK226" s="118"/>
      <c r="BL226" s="118"/>
      <c r="BM226" s="118"/>
      <c r="BN226" s="118"/>
    </row>
    <row r="227" spans="58:66" x14ac:dyDescent="0.2">
      <c r="BF227" s="118"/>
      <c r="BG227" s="118"/>
      <c r="BH227" s="118"/>
      <c r="BI227" s="118"/>
      <c r="BJ227" s="118"/>
      <c r="BK227" s="118"/>
      <c r="BL227" s="118"/>
      <c r="BM227" s="118"/>
      <c r="BN227" s="118"/>
    </row>
    <row r="228" spans="58:66" x14ac:dyDescent="0.2">
      <c r="BF228" s="118"/>
      <c r="BG228" s="118"/>
      <c r="BH228" s="118"/>
      <c r="BI228" s="118"/>
      <c r="BJ228" s="118"/>
      <c r="BK228" s="118"/>
      <c r="BL228" s="118"/>
      <c r="BM228" s="118"/>
      <c r="BN228" s="118"/>
    </row>
    <row r="229" spans="58:66" x14ac:dyDescent="0.2">
      <c r="BF229" s="118"/>
      <c r="BG229" s="118"/>
      <c r="BH229" s="118"/>
      <c r="BI229" s="118"/>
      <c r="BJ229" s="118"/>
      <c r="BK229" s="118"/>
      <c r="BL229" s="118"/>
      <c r="BM229" s="118"/>
      <c r="BN229" s="118"/>
    </row>
    <row r="230" spans="58:66" x14ac:dyDescent="0.2">
      <c r="BF230" s="118"/>
      <c r="BG230" s="118"/>
      <c r="BH230" s="118"/>
      <c r="BI230" s="118"/>
      <c r="BJ230" s="118"/>
      <c r="BK230" s="118"/>
      <c r="BL230" s="118"/>
      <c r="BM230" s="118"/>
      <c r="BN230" s="118"/>
    </row>
    <row r="231" spans="58:66" x14ac:dyDescent="0.2">
      <c r="BF231" s="118"/>
      <c r="BG231" s="118"/>
      <c r="BH231" s="118"/>
      <c r="BI231" s="118"/>
      <c r="BJ231" s="118"/>
      <c r="BK231" s="118"/>
      <c r="BL231" s="118"/>
      <c r="BM231" s="118"/>
      <c r="BN231" s="118"/>
    </row>
    <row r="232" spans="58:66" x14ac:dyDescent="0.2">
      <c r="BF232" s="118"/>
      <c r="BG232" s="118"/>
      <c r="BH232" s="118"/>
      <c r="BI232" s="118"/>
      <c r="BJ232" s="118"/>
      <c r="BK232" s="118"/>
      <c r="BL232" s="118"/>
      <c r="BM232" s="118"/>
      <c r="BN232" s="118"/>
    </row>
    <row r="233" spans="58:66" x14ac:dyDescent="0.2">
      <c r="BF233" s="118"/>
      <c r="BG233" s="118"/>
      <c r="BH233" s="118"/>
      <c r="BI233" s="118"/>
      <c r="BJ233" s="118"/>
      <c r="BK233" s="118"/>
      <c r="BL233" s="118"/>
      <c r="BM233" s="118"/>
      <c r="BN233" s="118"/>
    </row>
    <row r="234" spans="58:66" x14ac:dyDescent="0.2">
      <c r="BF234" s="118"/>
      <c r="BG234" s="118"/>
      <c r="BH234" s="118"/>
      <c r="BI234" s="118"/>
      <c r="BJ234" s="118"/>
      <c r="BK234" s="118"/>
      <c r="BL234" s="118"/>
      <c r="BM234" s="118"/>
      <c r="BN234" s="118"/>
    </row>
    <row r="235" spans="58:66" x14ac:dyDescent="0.2">
      <c r="BF235" s="118"/>
      <c r="BG235" s="118"/>
      <c r="BH235" s="118"/>
      <c r="BI235" s="118"/>
      <c r="BJ235" s="118"/>
      <c r="BK235" s="118"/>
      <c r="BL235" s="118"/>
      <c r="BM235" s="118"/>
      <c r="BN235" s="118"/>
    </row>
    <row r="236" spans="58:66" x14ac:dyDescent="0.2">
      <c r="BF236" s="118"/>
      <c r="BG236" s="118"/>
      <c r="BH236" s="118"/>
      <c r="BI236" s="118"/>
      <c r="BJ236" s="118"/>
      <c r="BK236" s="118"/>
      <c r="BL236" s="118"/>
      <c r="BM236" s="118"/>
      <c r="BN236" s="118"/>
    </row>
    <row r="237" spans="58:66" x14ac:dyDescent="0.2">
      <c r="BF237" s="118"/>
      <c r="BG237" s="118"/>
      <c r="BH237" s="118"/>
      <c r="BI237" s="118"/>
      <c r="BJ237" s="118"/>
      <c r="BK237" s="118"/>
      <c r="BL237" s="118"/>
      <c r="BM237" s="118"/>
      <c r="BN237" s="118"/>
    </row>
    <row r="238" spans="58:66" x14ac:dyDescent="0.2">
      <c r="BF238" s="118"/>
      <c r="BG238" s="118"/>
      <c r="BH238" s="118"/>
      <c r="BI238" s="118"/>
      <c r="BJ238" s="118"/>
      <c r="BK238" s="118"/>
      <c r="BL238" s="118"/>
      <c r="BM238" s="118"/>
      <c r="BN238" s="118"/>
    </row>
    <row r="239" spans="58:66" x14ac:dyDescent="0.2">
      <c r="BF239" s="118"/>
      <c r="BG239" s="118"/>
      <c r="BH239" s="118"/>
      <c r="BI239" s="118"/>
      <c r="BJ239" s="118"/>
      <c r="BK239" s="118"/>
      <c r="BL239" s="118"/>
      <c r="BM239" s="118"/>
      <c r="BN239" s="118"/>
    </row>
    <row r="240" spans="58:66" x14ac:dyDescent="0.2">
      <c r="BF240" s="118"/>
      <c r="BG240" s="118"/>
      <c r="BH240" s="118"/>
      <c r="BI240" s="118"/>
      <c r="BJ240" s="118"/>
      <c r="BK240" s="118"/>
      <c r="BL240" s="118"/>
      <c r="BM240" s="118"/>
      <c r="BN240" s="118"/>
    </row>
    <row r="241" spans="58:66" x14ac:dyDescent="0.2">
      <c r="BF241" s="118"/>
      <c r="BG241" s="118"/>
      <c r="BH241" s="118"/>
      <c r="BI241" s="118"/>
      <c r="BJ241" s="118"/>
      <c r="BK241" s="118"/>
      <c r="BL241" s="118"/>
      <c r="BM241" s="118"/>
      <c r="BN241" s="118"/>
    </row>
    <row r="242" spans="58:66" x14ac:dyDescent="0.2">
      <c r="BF242" s="118"/>
      <c r="BG242" s="118"/>
      <c r="BH242" s="118"/>
      <c r="BI242" s="118"/>
      <c r="BJ242" s="118"/>
      <c r="BK242" s="118"/>
      <c r="BL242" s="118"/>
      <c r="BM242" s="118"/>
      <c r="BN242" s="118"/>
    </row>
    <row r="243" spans="58:66" x14ac:dyDescent="0.2">
      <c r="BF243" s="118"/>
      <c r="BG243" s="118"/>
      <c r="BH243" s="118"/>
      <c r="BI243" s="118"/>
      <c r="BJ243" s="118"/>
      <c r="BK243" s="118"/>
      <c r="BL243" s="118"/>
      <c r="BM243" s="118"/>
      <c r="BN243" s="118"/>
    </row>
    <row r="244" spans="58:66" x14ac:dyDescent="0.2">
      <c r="BF244" s="118"/>
      <c r="BG244" s="118"/>
      <c r="BH244" s="118"/>
      <c r="BI244" s="118"/>
      <c r="BJ244" s="118"/>
      <c r="BK244" s="118"/>
      <c r="BL244" s="118"/>
      <c r="BM244" s="118"/>
      <c r="BN244" s="118"/>
    </row>
    <row r="245" spans="58:66" x14ac:dyDescent="0.2">
      <c r="BF245" s="118"/>
      <c r="BG245" s="118"/>
      <c r="BH245" s="118"/>
      <c r="BI245" s="118"/>
      <c r="BJ245" s="118"/>
      <c r="BK245" s="118"/>
      <c r="BL245" s="118"/>
      <c r="BM245" s="118"/>
      <c r="BN245" s="118"/>
    </row>
    <row r="246" spans="58:66" x14ac:dyDescent="0.2">
      <c r="BF246" s="118"/>
      <c r="BG246" s="118"/>
      <c r="BH246" s="118"/>
      <c r="BI246" s="118"/>
      <c r="BJ246" s="118"/>
      <c r="BK246" s="118"/>
      <c r="BL246" s="118"/>
      <c r="BM246" s="118"/>
      <c r="BN246" s="118"/>
    </row>
    <row r="247" spans="58:66" x14ac:dyDescent="0.2">
      <c r="BF247" s="118"/>
      <c r="BG247" s="118"/>
      <c r="BH247" s="118"/>
      <c r="BI247" s="118"/>
      <c r="BJ247" s="118"/>
      <c r="BK247" s="118"/>
      <c r="BL247" s="118"/>
      <c r="BM247" s="118"/>
      <c r="BN247" s="118"/>
    </row>
    <row r="248" spans="58:66" x14ac:dyDescent="0.2">
      <c r="BF248" s="118"/>
      <c r="BG248" s="118"/>
      <c r="BH248" s="118"/>
      <c r="BI248" s="118"/>
      <c r="BJ248" s="118"/>
      <c r="BK248" s="118"/>
      <c r="BL248" s="118"/>
      <c r="BM248" s="118"/>
      <c r="BN248" s="118"/>
    </row>
    <row r="249" spans="58:66" x14ac:dyDescent="0.2">
      <c r="BF249" s="118"/>
      <c r="BG249" s="118"/>
      <c r="BH249" s="118"/>
      <c r="BI249" s="118"/>
      <c r="BJ249" s="118"/>
      <c r="BK249" s="118"/>
      <c r="BL249" s="118"/>
      <c r="BM249" s="118"/>
      <c r="BN249" s="118"/>
    </row>
    <row r="250" spans="58:66" x14ac:dyDescent="0.2">
      <c r="BF250" s="118"/>
      <c r="BG250" s="118"/>
      <c r="BH250" s="118"/>
      <c r="BI250" s="118"/>
      <c r="BJ250" s="118"/>
      <c r="BK250" s="118"/>
      <c r="BL250" s="118"/>
      <c r="BM250" s="118"/>
      <c r="BN250" s="118"/>
    </row>
    <row r="251" spans="58:66" x14ac:dyDescent="0.2">
      <c r="BF251" s="118"/>
      <c r="BG251" s="118"/>
      <c r="BH251" s="118"/>
      <c r="BI251" s="118"/>
      <c r="BJ251" s="118"/>
      <c r="BK251" s="118"/>
      <c r="BL251" s="118"/>
      <c r="BM251" s="118"/>
      <c r="BN251" s="118"/>
    </row>
    <row r="252" spans="58:66" x14ac:dyDescent="0.2">
      <c r="BF252" s="118"/>
      <c r="BG252" s="118"/>
      <c r="BH252" s="118"/>
      <c r="BI252" s="118"/>
      <c r="BJ252" s="118"/>
      <c r="BK252" s="118"/>
      <c r="BL252" s="118"/>
      <c r="BM252" s="118"/>
      <c r="BN252" s="118"/>
    </row>
    <row r="253" spans="58:66" x14ac:dyDescent="0.2">
      <c r="BF253" s="118"/>
      <c r="BG253" s="118"/>
      <c r="BH253" s="118"/>
      <c r="BI253" s="118"/>
      <c r="BJ253" s="118"/>
      <c r="BK253" s="118"/>
      <c r="BL253" s="118"/>
      <c r="BM253" s="118"/>
      <c r="BN253" s="118"/>
    </row>
    <row r="254" spans="58:66" x14ac:dyDescent="0.2">
      <c r="BF254" s="118"/>
      <c r="BG254" s="118"/>
      <c r="BH254" s="118"/>
      <c r="BI254" s="118"/>
      <c r="BJ254" s="118"/>
      <c r="BK254" s="118"/>
      <c r="BL254" s="118"/>
      <c r="BM254" s="118"/>
      <c r="BN254" s="118"/>
    </row>
    <row r="255" spans="58:66" x14ac:dyDescent="0.2">
      <c r="BF255" s="118"/>
      <c r="BG255" s="118"/>
      <c r="BH255" s="118"/>
      <c r="BI255" s="118"/>
      <c r="BJ255" s="118"/>
      <c r="BK255" s="118"/>
      <c r="BL255" s="118"/>
      <c r="BM255" s="118"/>
      <c r="BN255" s="118"/>
    </row>
    <row r="256" spans="58:66" x14ac:dyDescent="0.2">
      <c r="BF256" s="118"/>
      <c r="BG256" s="118"/>
      <c r="BH256" s="118"/>
      <c r="BI256" s="118"/>
      <c r="BJ256" s="118"/>
      <c r="BK256" s="118"/>
      <c r="BL256" s="118"/>
      <c r="BM256" s="118"/>
      <c r="BN256" s="118"/>
    </row>
    <row r="257" spans="58:66" x14ac:dyDescent="0.2">
      <c r="BF257" s="118"/>
      <c r="BG257" s="118"/>
      <c r="BH257" s="118"/>
      <c r="BI257" s="118"/>
      <c r="BJ257" s="118"/>
      <c r="BK257" s="118"/>
      <c r="BL257" s="118"/>
      <c r="BM257" s="118"/>
      <c r="BN257" s="118"/>
    </row>
    <row r="258" spans="58:66" x14ac:dyDescent="0.2">
      <c r="BF258" s="118"/>
      <c r="BG258" s="118"/>
      <c r="BH258" s="118"/>
      <c r="BI258" s="118"/>
      <c r="BJ258" s="118"/>
      <c r="BK258" s="118"/>
      <c r="BL258" s="118"/>
      <c r="BM258" s="118"/>
      <c r="BN258" s="118"/>
    </row>
    <row r="259" spans="58:66" x14ac:dyDescent="0.2">
      <c r="BF259" s="118"/>
      <c r="BG259" s="118"/>
      <c r="BH259" s="118"/>
      <c r="BI259" s="118"/>
      <c r="BJ259" s="118"/>
      <c r="BK259" s="118"/>
      <c r="BL259" s="118"/>
      <c r="BM259" s="118"/>
      <c r="BN259" s="118"/>
    </row>
    <row r="260" spans="58:66" x14ac:dyDescent="0.2">
      <c r="BF260" s="118"/>
      <c r="BG260" s="118"/>
      <c r="BH260" s="118"/>
      <c r="BI260" s="118"/>
      <c r="BJ260" s="118"/>
      <c r="BK260" s="118"/>
      <c r="BL260" s="118"/>
      <c r="BM260" s="118"/>
      <c r="BN260" s="118"/>
    </row>
    <row r="261" spans="58:66" x14ac:dyDescent="0.2">
      <c r="BF261" s="118"/>
      <c r="BG261" s="118"/>
      <c r="BH261" s="118"/>
      <c r="BI261" s="118"/>
      <c r="BJ261" s="118"/>
      <c r="BK261" s="118"/>
      <c r="BL261" s="118"/>
      <c r="BM261" s="118"/>
      <c r="BN261" s="118"/>
    </row>
    <row r="262" spans="58:66" x14ac:dyDescent="0.2">
      <c r="BF262" s="118"/>
      <c r="BG262" s="118"/>
      <c r="BH262" s="118"/>
      <c r="BI262" s="118"/>
      <c r="BJ262" s="118"/>
      <c r="BK262" s="118"/>
      <c r="BL262" s="118"/>
      <c r="BM262" s="118"/>
      <c r="BN262" s="118"/>
    </row>
    <row r="263" spans="58:66" x14ac:dyDescent="0.2">
      <c r="BF263" s="118"/>
      <c r="BG263" s="118"/>
      <c r="BH263" s="118"/>
      <c r="BI263" s="118"/>
      <c r="BJ263" s="118"/>
      <c r="BK263" s="118"/>
      <c r="BL263" s="118"/>
      <c r="BM263" s="118"/>
      <c r="BN263" s="118"/>
    </row>
    <row r="264" spans="58:66" x14ac:dyDescent="0.2">
      <c r="BF264" s="118"/>
      <c r="BG264" s="118"/>
      <c r="BH264" s="118"/>
      <c r="BI264" s="118"/>
      <c r="BJ264" s="118"/>
      <c r="BK264" s="118"/>
      <c r="BL264" s="118"/>
      <c r="BM264" s="118"/>
      <c r="BN264" s="118"/>
    </row>
    <row r="265" spans="58:66" x14ac:dyDescent="0.2">
      <c r="BF265" s="118"/>
      <c r="BG265" s="118"/>
      <c r="BH265" s="118"/>
      <c r="BI265" s="118"/>
      <c r="BJ265" s="118"/>
      <c r="BK265" s="118"/>
      <c r="BL265" s="118"/>
      <c r="BM265" s="118"/>
      <c r="BN265" s="118"/>
    </row>
    <row r="266" spans="58:66" x14ac:dyDescent="0.2">
      <c r="BF266" s="118"/>
      <c r="BG266" s="118"/>
      <c r="BH266" s="118"/>
      <c r="BI266" s="118"/>
      <c r="BJ266" s="118"/>
      <c r="BK266" s="118"/>
      <c r="BL266" s="118"/>
      <c r="BM266" s="118"/>
      <c r="BN266" s="118"/>
    </row>
    <row r="267" spans="58:66" x14ac:dyDescent="0.2">
      <c r="BF267" s="118"/>
      <c r="BG267" s="118"/>
      <c r="BH267" s="118"/>
      <c r="BI267" s="118"/>
      <c r="BJ267" s="118"/>
      <c r="BK267" s="118"/>
      <c r="BL267" s="118"/>
      <c r="BM267" s="118"/>
      <c r="BN267" s="118"/>
    </row>
    <row r="268" spans="58:66" x14ac:dyDescent="0.2">
      <c r="BF268" s="118"/>
      <c r="BG268" s="118"/>
      <c r="BH268" s="118"/>
      <c r="BI268" s="118"/>
      <c r="BJ268" s="118"/>
      <c r="BK268" s="118"/>
      <c r="BL268" s="118"/>
      <c r="BM268" s="118"/>
      <c r="BN268" s="118"/>
    </row>
    <row r="269" spans="58:66" x14ac:dyDescent="0.2">
      <c r="BF269" s="118"/>
      <c r="BG269" s="118"/>
      <c r="BH269" s="118"/>
      <c r="BI269" s="118"/>
      <c r="BJ269" s="118"/>
      <c r="BK269" s="118"/>
      <c r="BL269" s="118"/>
      <c r="BM269" s="118"/>
      <c r="BN269" s="118"/>
    </row>
    <row r="270" spans="58:66" x14ac:dyDescent="0.2">
      <c r="BF270" s="118"/>
      <c r="BG270" s="118"/>
      <c r="BH270" s="118"/>
      <c r="BI270" s="118"/>
      <c r="BJ270" s="118"/>
      <c r="BK270" s="118"/>
      <c r="BL270" s="118"/>
      <c r="BM270" s="118"/>
      <c r="BN270" s="118"/>
    </row>
    <row r="271" spans="58:66" x14ac:dyDescent="0.2">
      <c r="BF271" s="118"/>
      <c r="BG271" s="118"/>
      <c r="BH271" s="118"/>
      <c r="BI271" s="118"/>
      <c r="BJ271" s="118"/>
      <c r="BK271" s="118"/>
      <c r="BL271" s="118"/>
      <c r="BM271" s="118"/>
      <c r="BN271" s="118"/>
    </row>
    <row r="272" spans="58:66" x14ac:dyDescent="0.2">
      <c r="BF272" s="118"/>
      <c r="BG272" s="118"/>
      <c r="BH272" s="118"/>
      <c r="BI272" s="118"/>
      <c r="BJ272" s="118"/>
      <c r="BK272" s="118"/>
      <c r="BL272" s="118"/>
      <c r="BM272" s="118"/>
      <c r="BN272" s="118"/>
    </row>
    <row r="273" spans="58:66" x14ac:dyDescent="0.2">
      <c r="BF273" s="118"/>
      <c r="BG273" s="118"/>
      <c r="BH273" s="118"/>
      <c r="BI273" s="118"/>
      <c r="BJ273" s="118"/>
      <c r="BK273" s="118"/>
      <c r="BL273" s="118"/>
      <c r="BM273" s="118"/>
      <c r="BN273" s="118"/>
    </row>
    <row r="274" spans="58:66" x14ac:dyDescent="0.2">
      <c r="BF274" s="118"/>
      <c r="BG274" s="118"/>
      <c r="BH274" s="118"/>
      <c r="BI274" s="118"/>
      <c r="BJ274" s="118"/>
      <c r="BK274" s="118"/>
      <c r="BL274" s="118"/>
      <c r="BM274" s="118"/>
      <c r="BN274" s="118"/>
    </row>
    <row r="275" spans="58:66" x14ac:dyDescent="0.2">
      <c r="BF275" s="118"/>
      <c r="BG275" s="118"/>
      <c r="BH275" s="118"/>
      <c r="BI275" s="118"/>
      <c r="BJ275" s="118"/>
      <c r="BK275" s="118"/>
      <c r="BL275" s="118"/>
      <c r="BM275" s="118"/>
      <c r="BN275" s="118"/>
    </row>
    <row r="276" spans="58:66" x14ac:dyDescent="0.2">
      <c r="BF276" s="118"/>
      <c r="BG276" s="118"/>
      <c r="BH276" s="118"/>
      <c r="BI276" s="118"/>
      <c r="BJ276" s="118"/>
      <c r="BK276" s="118"/>
      <c r="BL276" s="118"/>
      <c r="BM276" s="118"/>
      <c r="BN276" s="118"/>
    </row>
    <row r="277" spans="58:66" x14ac:dyDescent="0.2">
      <c r="BF277" s="118"/>
      <c r="BG277" s="118"/>
      <c r="BH277" s="118"/>
      <c r="BI277" s="118"/>
      <c r="BJ277" s="118"/>
      <c r="BK277" s="118"/>
      <c r="BL277" s="118"/>
      <c r="BM277" s="118"/>
      <c r="BN277" s="118"/>
    </row>
    <row r="278" spans="58:66" x14ac:dyDescent="0.2">
      <c r="BF278" s="118"/>
      <c r="BG278" s="118"/>
      <c r="BH278" s="118"/>
      <c r="BI278" s="118"/>
      <c r="BJ278" s="118"/>
      <c r="BK278" s="118"/>
      <c r="BL278" s="118"/>
      <c r="BM278" s="118"/>
      <c r="BN278" s="118"/>
    </row>
    <row r="279" spans="58:66" x14ac:dyDescent="0.2">
      <c r="BF279" s="118"/>
      <c r="BG279" s="118"/>
      <c r="BH279" s="118"/>
      <c r="BI279" s="118"/>
      <c r="BJ279" s="118"/>
      <c r="BK279" s="118"/>
      <c r="BL279" s="118"/>
      <c r="BM279" s="118"/>
      <c r="BN279" s="118"/>
    </row>
    <row r="280" spans="58:66" x14ac:dyDescent="0.2">
      <c r="BF280" s="118"/>
      <c r="BG280" s="118"/>
      <c r="BH280" s="118"/>
      <c r="BI280" s="118"/>
      <c r="BJ280" s="118"/>
      <c r="BK280" s="118"/>
      <c r="BL280" s="118"/>
      <c r="BM280" s="118"/>
      <c r="BN280" s="118"/>
    </row>
    <row r="281" spans="58:66" x14ac:dyDescent="0.2">
      <c r="BF281" s="118"/>
      <c r="BG281" s="118"/>
      <c r="BH281" s="118"/>
      <c r="BI281" s="118"/>
      <c r="BJ281" s="118"/>
      <c r="BK281" s="118"/>
      <c r="BL281" s="118"/>
      <c r="BM281" s="118"/>
      <c r="BN281" s="118"/>
    </row>
    <row r="282" spans="58:66" x14ac:dyDescent="0.2">
      <c r="BF282" s="118"/>
      <c r="BG282" s="118"/>
      <c r="BH282" s="118"/>
      <c r="BI282" s="118"/>
      <c r="BJ282" s="118"/>
      <c r="BK282" s="118"/>
      <c r="BL282" s="118"/>
      <c r="BM282" s="118"/>
      <c r="BN282" s="118"/>
    </row>
    <row r="283" spans="58:66" x14ac:dyDescent="0.2">
      <c r="BF283" s="118"/>
      <c r="BG283" s="118"/>
      <c r="BH283" s="118"/>
      <c r="BI283" s="118"/>
      <c r="BJ283" s="118"/>
      <c r="BK283" s="118"/>
      <c r="BL283" s="118"/>
      <c r="BM283" s="118"/>
      <c r="BN283" s="118"/>
    </row>
    <row r="284" spans="58:66" x14ac:dyDescent="0.2">
      <c r="BF284" s="118"/>
      <c r="BG284" s="118"/>
      <c r="BH284" s="118"/>
      <c r="BI284" s="118"/>
      <c r="BJ284" s="118"/>
      <c r="BK284" s="118"/>
      <c r="BL284" s="118"/>
      <c r="BM284" s="118"/>
      <c r="BN284" s="118"/>
    </row>
    <row r="285" spans="58:66" x14ac:dyDescent="0.2">
      <c r="BF285" s="118"/>
      <c r="BG285" s="118"/>
      <c r="BH285" s="118"/>
      <c r="BI285" s="118"/>
      <c r="BJ285" s="118"/>
      <c r="BK285" s="118"/>
      <c r="BL285" s="118"/>
      <c r="BM285" s="118"/>
      <c r="BN285" s="118"/>
    </row>
    <row r="286" spans="58:66" x14ac:dyDescent="0.2">
      <c r="BF286" s="118"/>
      <c r="BG286" s="118"/>
      <c r="BH286" s="118"/>
      <c r="BI286" s="118"/>
      <c r="BJ286" s="118"/>
      <c r="BK286" s="118"/>
      <c r="BL286" s="118"/>
      <c r="BM286" s="118"/>
      <c r="BN286" s="118"/>
    </row>
    <row r="287" spans="58:66" x14ac:dyDescent="0.2">
      <c r="BF287" s="118"/>
      <c r="BG287" s="118"/>
      <c r="BH287" s="118"/>
      <c r="BI287" s="118"/>
      <c r="BJ287" s="118"/>
      <c r="BK287" s="118"/>
      <c r="BL287" s="118"/>
      <c r="BM287" s="118"/>
      <c r="BN287" s="118"/>
    </row>
    <row r="288" spans="58:66" x14ac:dyDescent="0.2">
      <c r="BF288" s="118"/>
      <c r="BG288" s="118"/>
      <c r="BH288" s="118"/>
      <c r="BI288" s="118"/>
      <c r="BJ288" s="118"/>
      <c r="BK288" s="118"/>
      <c r="BL288" s="118"/>
      <c r="BM288" s="118"/>
      <c r="BN288" s="118"/>
    </row>
    <row r="289" spans="58:66" x14ac:dyDescent="0.2">
      <c r="BF289" s="118"/>
      <c r="BG289" s="118"/>
      <c r="BH289" s="118"/>
      <c r="BI289" s="118"/>
      <c r="BJ289" s="118"/>
      <c r="BK289" s="118"/>
      <c r="BL289" s="118"/>
      <c r="BM289" s="118"/>
      <c r="BN289" s="118"/>
    </row>
    <row r="290" spans="58:66" x14ac:dyDescent="0.2">
      <c r="BF290" s="118"/>
      <c r="BG290" s="118"/>
      <c r="BH290" s="118"/>
      <c r="BI290" s="118"/>
      <c r="BJ290" s="118"/>
      <c r="BK290" s="118"/>
      <c r="BL290" s="118"/>
      <c r="BM290" s="118"/>
      <c r="BN290" s="118"/>
    </row>
    <row r="291" spans="58:66" x14ac:dyDescent="0.2">
      <c r="BF291" s="118"/>
      <c r="BG291" s="118"/>
      <c r="BH291" s="118"/>
      <c r="BI291" s="118"/>
      <c r="BJ291" s="118"/>
      <c r="BK291" s="118"/>
      <c r="BL291" s="118"/>
      <c r="BM291" s="118"/>
      <c r="BN291" s="118"/>
    </row>
    <row r="292" spans="58:66" x14ac:dyDescent="0.2">
      <c r="BF292" s="118"/>
      <c r="BG292" s="118"/>
      <c r="BH292" s="118"/>
      <c r="BI292" s="118"/>
      <c r="BJ292" s="118"/>
      <c r="BK292" s="118"/>
      <c r="BL292" s="118"/>
      <c r="BM292" s="118"/>
      <c r="BN292" s="118"/>
    </row>
    <row r="293" spans="58:66" x14ac:dyDescent="0.2">
      <c r="BF293" s="118"/>
      <c r="BG293" s="118"/>
      <c r="BH293" s="118"/>
      <c r="BI293" s="118"/>
      <c r="BJ293" s="118"/>
      <c r="BK293" s="118"/>
      <c r="BL293" s="118"/>
      <c r="BM293" s="118"/>
      <c r="BN293" s="118"/>
    </row>
    <row r="294" spans="58:66" x14ac:dyDescent="0.2">
      <c r="BF294" s="118"/>
      <c r="BG294" s="118"/>
      <c r="BH294" s="118"/>
      <c r="BI294" s="118"/>
      <c r="BJ294" s="118"/>
      <c r="BK294" s="118"/>
      <c r="BL294" s="118"/>
      <c r="BM294" s="118"/>
      <c r="BN294" s="118"/>
    </row>
    <row r="295" spans="58:66" x14ac:dyDescent="0.2">
      <c r="BF295" s="118"/>
      <c r="BG295" s="118"/>
      <c r="BH295" s="118"/>
      <c r="BI295" s="118"/>
      <c r="BJ295" s="118"/>
      <c r="BK295" s="118"/>
      <c r="BL295" s="118"/>
      <c r="BM295" s="118"/>
      <c r="BN295" s="118"/>
    </row>
    <row r="296" spans="58:66" x14ac:dyDescent="0.2">
      <c r="BF296" s="118"/>
      <c r="BG296" s="118"/>
      <c r="BH296" s="118"/>
      <c r="BI296" s="118"/>
      <c r="BJ296" s="118"/>
      <c r="BK296" s="118"/>
      <c r="BL296" s="118"/>
      <c r="BM296" s="118"/>
      <c r="BN296" s="118"/>
    </row>
    <row r="297" spans="58:66" x14ac:dyDescent="0.2">
      <c r="BF297" s="118"/>
      <c r="BG297" s="118"/>
      <c r="BH297" s="118"/>
      <c r="BI297" s="118"/>
      <c r="BJ297" s="118"/>
      <c r="BK297" s="118"/>
      <c r="BL297" s="118"/>
      <c r="BM297" s="118"/>
      <c r="BN297" s="118"/>
    </row>
    <row r="298" spans="58:66" x14ac:dyDescent="0.2">
      <c r="BF298" s="118"/>
      <c r="BG298" s="118"/>
      <c r="BH298" s="118"/>
      <c r="BI298" s="118"/>
      <c r="BJ298" s="118"/>
      <c r="BK298" s="118"/>
      <c r="BL298" s="118"/>
      <c r="BM298" s="118"/>
      <c r="BN298" s="118"/>
    </row>
    <row r="299" spans="58:66" x14ac:dyDescent="0.2">
      <c r="BF299" s="118"/>
      <c r="BG299" s="118"/>
      <c r="BH299" s="118"/>
      <c r="BI299" s="118"/>
      <c r="BJ299" s="118"/>
      <c r="BK299" s="118"/>
      <c r="BL299" s="118"/>
      <c r="BM299" s="118"/>
      <c r="BN299" s="118"/>
    </row>
    <row r="300" spans="58:66" x14ac:dyDescent="0.2">
      <c r="BF300" s="118"/>
      <c r="BG300" s="118"/>
      <c r="BH300" s="118"/>
      <c r="BI300" s="118"/>
      <c r="BJ300" s="118"/>
      <c r="BK300" s="118"/>
      <c r="BL300" s="118"/>
      <c r="BM300" s="118"/>
      <c r="BN300" s="118"/>
    </row>
    <row r="301" spans="58:66" x14ac:dyDescent="0.2">
      <c r="BF301" s="118"/>
      <c r="BG301" s="118"/>
      <c r="BH301" s="118"/>
      <c r="BI301" s="118"/>
      <c r="BJ301" s="118"/>
      <c r="BK301" s="118"/>
      <c r="BL301" s="118"/>
      <c r="BM301" s="118"/>
      <c r="BN301" s="118"/>
    </row>
    <row r="302" spans="58:66" x14ac:dyDescent="0.2">
      <c r="BF302" s="118"/>
      <c r="BG302" s="118"/>
      <c r="BH302" s="118"/>
      <c r="BI302" s="118"/>
      <c r="BJ302" s="118"/>
      <c r="BK302" s="118"/>
      <c r="BL302" s="118"/>
      <c r="BM302" s="118"/>
      <c r="BN302" s="118"/>
    </row>
    <row r="303" spans="58:66" x14ac:dyDescent="0.2">
      <c r="BF303" s="118"/>
      <c r="BG303" s="118"/>
      <c r="BH303" s="118"/>
      <c r="BI303" s="118"/>
      <c r="BJ303" s="118"/>
      <c r="BK303" s="118"/>
      <c r="BL303" s="118"/>
      <c r="BM303" s="118"/>
      <c r="BN303" s="118"/>
    </row>
    <row r="304" spans="58:66" x14ac:dyDescent="0.2">
      <c r="BF304" s="118"/>
      <c r="BG304" s="118"/>
      <c r="BH304" s="118"/>
      <c r="BI304" s="118"/>
      <c r="BJ304" s="118"/>
      <c r="BK304" s="118"/>
      <c r="BL304" s="118"/>
      <c r="BM304" s="118"/>
      <c r="BN304" s="118"/>
    </row>
    <row r="305" spans="58:66" x14ac:dyDescent="0.2">
      <c r="BF305" s="118"/>
      <c r="BG305" s="118"/>
      <c r="BH305" s="118"/>
      <c r="BI305" s="118"/>
      <c r="BJ305" s="118"/>
      <c r="BK305" s="118"/>
      <c r="BL305" s="118"/>
      <c r="BM305" s="118"/>
      <c r="BN305" s="118"/>
    </row>
    <row r="306" spans="58:66" x14ac:dyDescent="0.2">
      <c r="BF306" s="118"/>
      <c r="BG306" s="118"/>
      <c r="BH306" s="118"/>
      <c r="BI306" s="118"/>
      <c r="BJ306" s="118"/>
      <c r="BK306" s="118"/>
      <c r="BL306" s="118"/>
      <c r="BM306" s="118"/>
      <c r="BN306" s="118"/>
    </row>
    <row r="307" spans="58:66" x14ac:dyDescent="0.2">
      <c r="BF307" s="118"/>
      <c r="BG307" s="118"/>
      <c r="BH307" s="118"/>
      <c r="BI307" s="118"/>
      <c r="BJ307" s="118"/>
      <c r="BK307" s="118"/>
      <c r="BL307" s="118"/>
      <c r="BM307" s="118"/>
      <c r="BN307" s="118"/>
    </row>
    <row r="308" spans="58:66" x14ac:dyDescent="0.2">
      <c r="BF308" s="118"/>
      <c r="BG308" s="118"/>
      <c r="BH308" s="118"/>
      <c r="BI308" s="118"/>
      <c r="BJ308" s="118"/>
      <c r="BK308" s="118"/>
      <c r="BL308" s="118"/>
      <c r="BM308" s="118"/>
      <c r="BN308" s="118"/>
    </row>
    <row r="309" spans="58:66" x14ac:dyDescent="0.2">
      <c r="BF309" s="118"/>
      <c r="BG309" s="118"/>
      <c r="BH309" s="118"/>
      <c r="BI309" s="118"/>
      <c r="BJ309" s="118"/>
      <c r="BK309" s="118"/>
      <c r="BL309" s="118"/>
      <c r="BM309" s="118"/>
      <c r="BN309" s="118"/>
    </row>
    <row r="310" spans="58:66" x14ac:dyDescent="0.2">
      <c r="BF310" s="118"/>
      <c r="BG310" s="118"/>
      <c r="BH310" s="118"/>
      <c r="BI310" s="118"/>
      <c r="BJ310" s="118"/>
      <c r="BK310" s="118"/>
      <c r="BL310" s="118"/>
      <c r="BM310" s="118"/>
      <c r="BN310" s="118"/>
    </row>
    <row r="311" spans="58:66" x14ac:dyDescent="0.2">
      <c r="BF311" s="118"/>
      <c r="BG311" s="118"/>
      <c r="BH311" s="118"/>
      <c r="BI311" s="118"/>
      <c r="BJ311" s="118"/>
      <c r="BK311" s="118"/>
      <c r="BL311" s="118"/>
      <c r="BM311" s="118"/>
      <c r="BN311" s="118"/>
    </row>
    <row r="312" spans="58:66" x14ac:dyDescent="0.2">
      <c r="BF312" s="118"/>
      <c r="BG312" s="118"/>
      <c r="BH312" s="118"/>
      <c r="BI312" s="118"/>
      <c r="BJ312" s="118"/>
      <c r="BK312" s="118"/>
      <c r="BL312" s="118"/>
      <c r="BM312" s="118"/>
      <c r="BN312" s="118"/>
    </row>
    <row r="313" spans="58:66" x14ac:dyDescent="0.2">
      <c r="BF313" s="118"/>
      <c r="BG313" s="118"/>
      <c r="BH313" s="118"/>
      <c r="BI313" s="118"/>
      <c r="BJ313" s="118"/>
      <c r="BK313" s="118"/>
      <c r="BL313" s="118"/>
      <c r="BM313" s="118"/>
      <c r="BN313" s="118"/>
    </row>
    <row r="314" spans="58:66" x14ac:dyDescent="0.2">
      <c r="BF314" s="118"/>
      <c r="BG314" s="118"/>
      <c r="BH314" s="118"/>
      <c r="BI314" s="118"/>
      <c r="BJ314" s="118"/>
      <c r="BK314" s="118"/>
      <c r="BL314" s="118"/>
      <c r="BM314" s="118"/>
      <c r="BN314" s="118"/>
    </row>
    <row r="315" spans="58:66" x14ac:dyDescent="0.2">
      <c r="BF315" s="118"/>
      <c r="BG315" s="118"/>
      <c r="BH315" s="118"/>
      <c r="BI315" s="118"/>
      <c r="BJ315" s="118"/>
      <c r="BK315" s="118"/>
      <c r="BL315" s="118"/>
      <c r="BM315" s="118"/>
      <c r="BN315" s="118"/>
    </row>
    <row r="316" spans="58:66" x14ac:dyDescent="0.2">
      <c r="BF316" s="118"/>
      <c r="BG316" s="118"/>
      <c r="BH316" s="118"/>
      <c r="BI316" s="118"/>
      <c r="BJ316" s="118"/>
      <c r="BK316" s="118"/>
      <c r="BL316" s="118"/>
      <c r="BM316" s="118"/>
      <c r="BN316" s="118"/>
    </row>
    <row r="317" spans="58:66" x14ac:dyDescent="0.2">
      <c r="BF317" s="118"/>
      <c r="BG317" s="118"/>
      <c r="BH317" s="118"/>
      <c r="BI317" s="118"/>
      <c r="BJ317" s="118"/>
      <c r="BK317" s="118"/>
      <c r="BL317" s="118"/>
      <c r="BM317" s="118"/>
      <c r="BN317" s="118"/>
    </row>
    <row r="318" spans="58:66" x14ac:dyDescent="0.2">
      <c r="BF318" s="118"/>
      <c r="BG318" s="118"/>
      <c r="BH318" s="118"/>
      <c r="BI318" s="118"/>
      <c r="BJ318" s="118"/>
      <c r="BK318" s="118"/>
      <c r="BL318" s="118"/>
      <c r="BM318" s="118"/>
      <c r="BN318" s="118"/>
    </row>
    <row r="319" spans="58:66" x14ac:dyDescent="0.2">
      <c r="BF319" s="118"/>
      <c r="BG319" s="118"/>
      <c r="BH319" s="118"/>
      <c r="BI319" s="118"/>
      <c r="BJ319" s="118"/>
      <c r="BK319" s="118"/>
      <c r="BL319" s="118"/>
      <c r="BM319" s="118"/>
      <c r="BN319" s="118"/>
    </row>
    <row r="320" spans="58:66" x14ac:dyDescent="0.2">
      <c r="BF320" s="118"/>
      <c r="BG320" s="118"/>
      <c r="BH320" s="118"/>
      <c r="BI320" s="118"/>
      <c r="BJ320" s="118"/>
      <c r="BK320" s="118"/>
      <c r="BL320" s="118"/>
      <c r="BM320" s="118"/>
      <c r="BN320" s="118"/>
    </row>
    <row r="321" spans="58:66" x14ac:dyDescent="0.2">
      <c r="BF321" s="118"/>
      <c r="BG321" s="118"/>
      <c r="BH321" s="118"/>
      <c r="BI321" s="118"/>
      <c r="BJ321" s="118"/>
      <c r="BK321" s="118"/>
      <c r="BL321" s="118"/>
      <c r="BM321" s="118"/>
      <c r="BN321" s="118"/>
    </row>
    <row r="322" spans="58:66" x14ac:dyDescent="0.2">
      <c r="BF322" s="118"/>
      <c r="BG322" s="118"/>
      <c r="BH322" s="118"/>
      <c r="BI322" s="118"/>
      <c r="BJ322" s="118"/>
      <c r="BK322" s="118"/>
      <c r="BL322" s="118"/>
      <c r="BM322" s="118"/>
      <c r="BN322" s="118"/>
    </row>
    <row r="323" spans="58:66" x14ac:dyDescent="0.2">
      <c r="BF323" s="118"/>
      <c r="BG323" s="118"/>
      <c r="BH323" s="118"/>
      <c r="BI323" s="118"/>
      <c r="BJ323" s="118"/>
      <c r="BK323" s="118"/>
      <c r="BL323" s="118"/>
      <c r="BM323" s="118"/>
      <c r="BN323" s="118"/>
    </row>
    <row r="324" spans="58:66" x14ac:dyDescent="0.2">
      <c r="BF324" s="118"/>
      <c r="BG324" s="118"/>
      <c r="BH324" s="118"/>
      <c r="BI324" s="118"/>
      <c r="BJ324" s="118"/>
      <c r="BK324" s="118"/>
      <c r="BL324" s="118"/>
      <c r="BM324" s="118"/>
      <c r="BN324" s="118"/>
    </row>
    <row r="325" spans="58:66" x14ac:dyDescent="0.2">
      <c r="BF325" s="118"/>
      <c r="BG325" s="118"/>
      <c r="BH325" s="118"/>
      <c r="BI325" s="118"/>
      <c r="BJ325" s="118"/>
      <c r="BK325" s="118"/>
      <c r="BL325" s="118"/>
      <c r="BM325" s="118"/>
      <c r="BN325" s="118"/>
    </row>
    <row r="326" spans="58:66" x14ac:dyDescent="0.2">
      <c r="BF326" s="118"/>
      <c r="BG326" s="118"/>
      <c r="BH326" s="118"/>
      <c r="BI326" s="118"/>
      <c r="BJ326" s="118"/>
      <c r="BK326" s="118"/>
      <c r="BL326" s="118"/>
      <c r="BM326" s="118"/>
      <c r="BN326" s="118"/>
    </row>
    <row r="327" spans="58:66" x14ac:dyDescent="0.2">
      <c r="BF327" s="118"/>
      <c r="BG327" s="118"/>
      <c r="BH327" s="118"/>
      <c r="BI327" s="118"/>
      <c r="BJ327" s="118"/>
      <c r="BK327" s="118"/>
      <c r="BL327" s="118"/>
      <c r="BM327" s="118"/>
      <c r="BN327" s="118"/>
    </row>
    <row r="328" spans="58:66" x14ac:dyDescent="0.2">
      <c r="BF328" s="118"/>
      <c r="BG328" s="118"/>
      <c r="BH328" s="118"/>
      <c r="BI328" s="118"/>
      <c r="BJ328" s="118"/>
      <c r="BK328" s="118"/>
      <c r="BL328" s="118"/>
      <c r="BM328" s="118"/>
      <c r="BN328" s="118"/>
    </row>
    <row r="329" spans="58:66" x14ac:dyDescent="0.2">
      <c r="BF329" s="118"/>
      <c r="BG329" s="118"/>
      <c r="BH329" s="118"/>
      <c r="BI329" s="118"/>
      <c r="BJ329" s="118"/>
      <c r="BK329" s="118"/>
      <c r="BL329" s="118"/>
      <c r="BM329" s="118"/>
      <c r="BN329" s="118"/>
    </row>
    <row r="330" spans="58:66" x14ac:dyDescent="0.2">
      <c r="BF330" s="118"/>
      <c r="BG330" s="118"/>
      <c r="BH330" s="118"/>
      <c r="BI330" s="118"/>
      <c r="BJ330" s="118"/>
      <c r="BK330" s="118"/>
      <c r="BL330" s="118"/>
      <c r="BM330" s="118"/>
      <c r="BN330" s="118"/>
    </row>
    <row r="331" spans="58:66" x14ac:dyDescent="0.2">
      <c r="BF331" s="118"/>
      <c r="BG331" s="118"/>
      <c r="BH331" s="118"/>
      <c r="BI331" s="118"/>
      <c r="BJ331" s="118"/>
      <c r="BK331" s="118"/>
      <c r="BL331" s="118"/>
      <c r="BM331" s="118"/>
      <c r="BN331" s="118"/>
    </row>
    <row r="332" spans="58:66" x14ac:dyDescent="0.2">
      <c r="BF332" s="118"/>
      <c r="BG332" s="118"/>
      <c r="BH332" s="118"/>
      <c r="BI332" s="118"/>
      <c r="BJ332" s="118"/>
      <c r="BK332" s="118"/>
      <c r="BL332" s="118"/>
      <c r="BM332" s="118"/>
      <c r="BN332" s="118"/>
    </row>
    <row r="333" spans="58:66" x14ac:dyDescent="0.2">
      <c r="BF333" s="118"/>
      <c r="BG333" s="118"/>
      <c r="BH333" s="118"/>
      <c r="BI333" s="118"/>
      <c r="BJ333" s="118"/>
      <c r="BK333" s="118"/>
      <c r="BL333" s="118"/>
      <c r="BM333" s="118"/>
      <c r="BN333" s="118"/>
    </row>
    <row r="334" spans="58:66" x14ac:dyDescent="0.2">
      <c r="BF334" s="118"/>
      <c r="BG334" s="118"/>
      <c r="BH334" s="118"/>
      <c r="BI334" s="118"/>
      <c r="BJ334" s="118"/>
      <c r="BK334" s="118"/>
      <c r="BL334" s="118"/>
      <c r="BM334" s="118"/>
      <c r="BN334" s="118"/>
    </row>
    <row r="335" spans="58:66" x14ac:dyDescent="0.2">
      <c r="BF335" s="118"/>
      <c r="BG335" s="118"/>
      <c r="BH335" s="118"/>
      <c r="BI335" s="118"/>
      <c r="BJ335" s="118"/>
      <c r="BK335" s="118"/>
      <c r="BL335" s="118"/>
      <c r="BM335" s="118"/>
      <c r="BN335" s="118"/>
    </row>
    <row r="336" spans="58:66" x14ac:dyDescent="0.2">
      <c r="BF336" s="118"/>
      <c r="BG336" s="118"/>
      <c r="BH336" s="118"/>
      <c r="BI336" s="118"/>
      <c r="BJ336" s="118"/>
      <c r="BK336" s="118"/>
      <c r="BL336" s="118"/>
      <c r="BM336" s="118"/>
      <c r="BN336" s="118"/>
    </row>
    <row r="337" spans="58:66" x14ac:dyDescent="0.2">
      <c r="BF337" s="118"/>
      <c r="BG337" s="118"/>
      <c r="BH337" s="118"/>
      <c r="BI337" s="118"/>
      <c r="BJ337" s="118"/>
      <c r="BK337" s="118"/>
      <c r="BL337" s="118"/>
      <c r="BM337" s="118"/>
      <c r="BN337" s="118"/>
    </row>
    <row r="338" spans="58:66" x14ac:dyDescent="0.2">
      <c r="BF338" s="118"/>
      <c r="BG338" s="118"/>
      <c r="BH338" s="118"/>
      <c r="BI338" s="118"/>
      <c r="BJ338" s="118"/>
      <c r="BK338" s="118"/>
      <c r="BL338" s="118"/>
      <c r="BM338" s="118"/>
      <c r="BN338" s="118"/>
    </row>
    <row r="339" spans="58:66" x14ac:dyDescent="0.2">
      <c r="BF339" s="118"/>
      <c r="BG339" s="118"/>
      <c r="BH339" s="118"/>
      <c r="BI339" s="118"/>
      <c r="BJ339" s="118"/>
      <c r="BK339" s="118"/>
      <c r="BL339" s="118"/>
      <c r="BM339" s="118"/>
      <c r="BN339" s="118"/>
    </row>
    <row r="340" spans="58:66" x14ac:dyDescent="0.2">
      <c r="BF340" s="118"/>
      <c r="BG340" s="118"/>
      <c r="BH340" s="118"/>
      <c r="BI340" s="118"/>
      <c r="BJ340" s="118"/>
      <c r="BK340" s="118"/>
      <c r="BL340" s="118"/>
      <c r="BM340" s="118"/>
      <c r="BN340" s="118"/>
    </row>
    <row r="341" spans="58:66" x14ac:dyDescent="0.2">
      <c r="BF341" s="118"/>
      <c r="BG341" s="118"/>
      <c r="BH341" s="118"/>
      <c r="BI341" s="118"/>
      <c r="BJ341" s="118"/>
      <c r="BK341" s="118"/>
      <c r="BL341" s="118"/>
      <c r="BM341" s="118"/>
      <c r="BN341" s="118"/>
    </row>
    <row r="342" spans="58:66" x14ac:dyDescent="0.2">
      <c r="BF342" s="118"/>
      <c r="BG342" s="118"/>
      <c r="BH342" s="118"/>
      <c r="BI342" s="118"/>
      <c r="BJ342" s="118"/>
      <c r="BK342" s="118"/>
      <c r="BL342" s="118"/>
      <c r="BM342" s="118"/>
      <c r="BN342" s="118"/>
    </row>
    <row r="343" spans="58:66" x14ac:dyDescent="0.2">
      <c r="BF343" s="118"/>
      <c r="BG343" s="118"/>
      <c r="BH343" s="118"/>
      <c r="BI343" s="118"/>
      <c r="BJ343" s="118"/>
      <c r="BK343" s="118"/>
      <c r="BL343" s="118"/>
      <c r="BM343" s="118"/>
      <c r="BN343" s="118"/>
    </row>
    <row r="344" spans="58:66" x14ac:dyDescent="0.2">
      <c r="BF344" s="118"/>
      <c r="BG344" s="118"/>
      <c r="BH344" s="118"/>
      <c r="BI344" s="118"/>
      <c r="BJ344" s="118"/>
      <c r="BK344" s="118"/>
      <c r="BL344" s="118"/>
      <c r="BM344" s="118"/>
      <c r="BN344" s="118"/>
    </row>
    <row r="345" spans="58:66" x14ac:dyDescent="0.2">
      <c r="BF345" s="118"/>
      <c r="BG345" s="118"/>
      <c r="BH345" s="118"/>
      <c r="BI345" s="118"/>
      <c r="BJ345" s="118"/>
      <c r="BK345" s="118"/>
      <c r="BL345" s="118"/>
      <c r="BM345" s="118"/>
      <c r="BN345" s="118"/>
    </row>
    <row r="346" spans="58:66" x14ac:dyDescent="0.2">
      <c r="BF346" s="118"/>
      <c r="BG346" s="118"/>
      <c r="BH346" s="118"/>
      <c r="BI346" s="118"/>
      <c r="BJ346" s="118"/>
      <c r="BK346" s="118"/>
      <c r="BL346" s="118"/>
      <c r="BM346" s="118"/>
      <c r="BN346" s="118"/>
    </row>
    <row r="347" spans="58:66" x14ac:dyDescent="0.2">
      <c r="BF347" s="118"/>
      <c r="BG347" s="118"/>
      <c r="BH347" s="118"/>
      <c r="BI347" s="118"/>
      <c r="BJ347" s="118"/>
      <c r="BK347" s="118"/>
      <c r="BL347" s="118"/>
      <c r="BM347" s="118"/>
      <c r="BN347" s="118"/>
    </row>
    <row r="348" spans="58:66" x14ac:dyDescent="0.2">
      <c r="BF348" s="118"/>
      <c r="BG348" s="118"/>
      <c r="BH348" s="118"/>
      <c r="BI348" s="118"/>
      <c r="BJ348" s="118"/>
      <c r="BK348" s="118"/>
      <c r="BL348" s="118"/>
      <c r="BM348" s="118"/>
      <c r="BN348" s="118"/>
    </row>
    <row r="349" spans="58:66" x14ac:dyDescent="0.2">
      <c r="BF349" s="118"/>
      <c r="BG349" s="118"/>
      <c r="BH349" s="118"/>
      <c r="BI349" s="118"/>
      <c r="BJ349" s="118"/>
      <c r="BK349" s="118"/>
      <c r="BL349" s="118"/>
      <c r="BM349" s="118"/>
      <c r="BN349" s="118"/>
    </row>
    <row r="350" spans="58:66" x14ac:dyDescent="0.2">
      <c r="BF350" s="118"/>
      <c r="BG350" s="118"/>
      <c r="BH350" s="118"/>
      <c r="BI350" s="118"/>
      <c r="BJ350" s="118"/>
      <c r="BK350" s="118"/>
      <c r="BL350" s="118"/>
      <c r="BM350" s="118"/>
      <c r="BN350" s="118"/>
    </row>
    <row r="351" spans="58:66" x14ac:dyDescent="0.2">
      <c r="BF351" s="118"/>
      <c r="BG351" s="118"/>
      <c r="BH351" s="118"/>
      <c r="BI351" s="118"/>
      <c r="BJ351" s="118"/>
      <c r="BK351" s="118"/>
      <c r="BL351" s="118"/>
      <c r="BM351" s="118"/>
      <c r="BN351" s="118"/>
    </row>
    <row r="352" spans="58:66" x14ac:dyDescent="0.2">
      <c r="BF352" s="118"/>
      <c r="BG352" s="118"/>
      <c r="BH352" s="118"/>
      <c r="BI352" s="118"/>
      <c r="BJ352" s="118"/>
      <c r="BK352" s="118"/>
      <c r="BL352" s="118"/>
      <c r="BM352" s="118"/>
      <c r="BN352" s="118"/>
    </row>
    <row r="353" spans="58:66" x14ac:dyDescent="0.2">
      <c r="BF353" s="118"/>
      <c r="BG353" s="118"/>
      <c r="BH353" s="118"/>
      <c r="BI353" s="118"/>
      <c r="BJ353" s="118"/>
      <c r="BK353" s="118"/>
      <c r="BL353" s="118"/>
      <c r="BM353" s="118"/>
      <c r="BN353" s="118"/>
    </row>
    <row r="354" spans="58:66" x14ac:dyDescent="0.2">
      <c r="BF354" s="118"/>
      <c r="BG354" s="118"/>
      <c r="BH354" s="118"/>
      <c r="BI354" s="118"/>
      <c r="BJ354" s="118"/>
      <c r="BK354" s="118"/>
      <c r="BL354" s="118"/>
      <c r="BM354" s="118"/>
      <c r="BN354" s="118"/>
    </row>
    <row r="355" spans="58:66" x14ac:dyDescent="0.2">
      <c r="BF355" s="118"/>
      <c r="BG355" s="118"/>
      <c r="BH355" s="118"/>
      <c r="BI355" s="118"/>
      <c r="BJ355" s="118"/>
      <c r="BK355" s="118"/>
      <c r="BL355" s="118"/>
      <c r="BM355" s="118"/>
      <c r="BN355" s="118"/>
    </row>
    <row r="356" spans="58:66" x14ac:dyDescent="0.2">
      <c r="BF356" s="118"/>
      <c r="BG356" s="118"/>
      <c r="BH356" s="118"/>
      <c r="BI356" s="118"/>
      <c r="BJ356" s="118"/>
      <c r="BK356" s="118"/>
      <c r="BL356" s="118"/>
      <c r="BM356" s="118"/>
      <c r="BN356" s="118"/>
    </row>
    <row r="357" spans="58:66" x14ac:dyDescent="0.2">
      <c r="BF357" s="118"/>
      <c r="BG357" s="118"/>
      <c r="BH357" s="118"/>
      <c r="BI357" s="118"/>
      <c r="BJ357" s="118"/>
      <c r="BK357" s="118"/>
      <c r="BL357" s="118"/>
      <c r="BM357" s="118"/>
      <c r="BN357" s="118"/>
    </row>
    <row r="358" spans="58:66" x14ac:dyDescent="0.2">
      <c r="BF358" s="118"/>
      <c r="BG358" s="118"/>
      <c r="BH358" s="118"/>
      <c r="BI358" s="118"/>
      <c r="BJ358" s="118"/>
      <c r="BK358" s="118"/>
      <c r="BL358" s="118"/>
      <c r="BM358" s="118"/>
      <c r="BN358" s="118"/>
    </row>
    <row r="359" spans="58:66" x14ac:dyDescent="0.2">
      <c r="BF359" s="118"/>
      <c r="BG359" s="118"/>
      <c r="BH359" s="118"/>
      <c r="BI359" s="118"/>
      <c r="BJ359" s="118"/>
      <c r="BK359" s="118"/>
      <c r="BL359" s="118"/>
      <c r="BM359" s="118"/>
      <c r="BN359" s="118"/>
    </row>
    <row r="360" spans="58:66" x14ac:dyDescent="0.2">
      <c r="BF360" s="118"/>
      <c r="BG360" s="118"/>
      <c r="BH360" s="118"/>
      <c r="BI360" s="118"/>
      <c r="BJ360" s="118"/>
      <c r="BK360" s="118"/>
      <c r="BL360" s="118"/>
      <c r="BM360" s="118"/>
      <c r="BN360" s="118"/>
    </row>
    <row r="361" spans="58:66" x14ac:dyDescent="0.2">
      <c r="BF361" s="118"/>
      <c r="BG361" s="118"/>
      <c r="BH361" s="118"/>
      <c r="BI361" s="118"/>
      <c r="BJ361" s="118"/>
      <c r="BK361" s="118"/>
      <c r="BL361" s="118"/>
      <c r="BM361" s="118"/>
      <c r="BN361" s="118"/>
    </row>
    <row r="362" spans="58:66" x14ac:dyDescent="0.2">
      <c r="BF362" s="118"/>
      <c r="BG362" s="118"/>
      <c r="BH362" s="118"/>
      <c r="BI362" s="118"/>
      <c r="BJ362" s="118"/>
      <c r="BK362" s="118"/>
      <c r="BL362" s="118"/>
      <c r="BM362" s="118"/>
      <c r="BN362" s="118"/>
    </row>
    <row r="363" spans="58:66" x14ac:dyDescent="0.2">
      <c r="BF363" s="118"/>
      <c r="BG363" s="118"/>
      <c r="BH363" s="118"/>
      <c r="BI363" s="118"/>
      <c r="BJ363" s="118"/>
      <c r="BK363" s="118"/>
      <c r="BL363" s="118"/>
      <c r="BM363" s="118"/>
      <c r="BN363" s="118"/>
    </row>
    <row r="364" spans="58:66" x14ac:dyDescent="0.2">
      <c r="BF364" s="118"/>
      <c r="BG364" s="118"/>
      <c r="BH364" s="118"/>
      <c r="BI364" s="118"/>
      <c r="BJ364" s="118"/>
      <c r="BK364" s="118"/>
      <c r="BL364" s="118"/>
      <c r="BM364" s="118"/>
      <c r="BN364" s="118"/>
    </row>
    <row r="365" spans="58:66" x14ac:dyDescent="0.2">
      <c r="BF365" s="118"/>
      <c r="BG365" s="118"/>
      <c r="BH365" s="118"/>
      <c r="BI365" s="118"/>
      <c r="BJ365" s="118"/>
      <c r="BK365" s="118"/>
      <c r="BL365" s="118"/>
      <c r="BM365" s="118"/>
      <c r="BN365" s="118"/>
    </row>
    <row r="366" spans="58:66" x14ac:dyDescent="0.2">
      <c r="BF366" s="118"/>
      <c r="BG366" s="118"/>
      <c r="BH366" s="118"/>
      <c r="BI366" s="118"/>
      <c r="BJ366" s="118"/>
      <c r="BK366" s="118"/>
      <c r="BL366" s="118"/>
      <c r="BM366" s="118"/>
      <c r="BN366" s="118"/>
    </row>
    <row r="367" spans="58:66" x14ac:dyDescent="0.2">
      <c r="BF367" s="118"/>
      <c r="BG367" s="118"/>
      <c r="BH367" s="118"/>
      <c r="BI367" s="118"/>
      <c r="BJ367" s="118"/>
      <c r="BK367" s="118"/>
      <c r="BL367" s="118"/>
      <c r="BM367" s="118"/>
      <c r="BN367" s="118"/>
    </row>
    <row r="368" spans="58:66" x14ac:dyDescent="0.2">
      <c r="BF368" s="118"/>
      <c r="BG368" s="118"/>
      <c r="BH368" s="118"/>
      <c r="BI368" s="118"/>
      <c r="BJ368" s="118"/>
      <c r="BK368" s="118"/>
      <c r="BL368" s="118"/>
      <c r="BM368" s="118"/>
      <c r="BN368" s="118"/>
    </row>
    <row r="369" spans="58:66" x14ac:dyDescent="0.2">
      <c r="BF369" s="118"/>
      <c r="BG369" s="118"/>
      <c r="BH369" s="118"/>
      <c r="BI369" s="118"/>
      <c r="BJ369" s="118"/>
      <c r="BK369" s="118"/>
      <c r="BL369" s="118"/>
      <c r="BM369" s="118"/>
      <c r="BN369" s="118"/>
    </row>
    <row r="370" spans="58:66" x14ac:dyDescent="0.2">
      <c r="BF370" s="118"/>
      <c r="BG370" s="118"/>
      <c r="BH370" s="118"/>
      <c r="BI370" s="118"/>
      <c r="BJ370" s="118"/>
      <c r="BK370" s="118"/>
      <c r="BL370" s="118"/>
      <c r="BM370" s="118"/>
      <c r="BN370" s="118"/>
    </row>
    <row r="371" spans="58:66" x14ac:dyDescent="0.2">
      <c r="BF371" s="118"/>
      <c r="BG371" s="118"/>
      <c r="BH371" s="118"/>
      <c r="BI371" s="118"/>
      <c r="BJ371" s="118"/>
      <c r="BK371" s="118"/>
      <c r="BL371" s="118"/>
      <c r="BM371" s="118"/>
      <c r="BN371" s="118"/>
    </row>
    <row r="372" spans="58:66" x14ac:dyDescent="0.2">
      <c r="BF372" s="118"/>
      <c r="BG372" s="118"/>
      <c r="BH372" s="118"/>
      <c r="BI372" s="118"/>
      <c r="BJ372" s="118"/>
      <c r="BK372" s="118"/>
      <c r="BL372" s="118"/>
      <c r="BM372" s="118"/>
      <c r="BN372" s="118"/>
    </row>
    <row r="373" spans="58:66" x14ac:dyDescent="0.2">
      <c r="BF373" s="118"/>
      <c r="BG373" s="118"/>
      <c r="BH373" s="118"/>
      <c r="BI373" s="118"/>
      <c r="BJ373" s="118"/>
      <c r="BK373" s="118"/>
      <c r="BL373" s="118"/>
      <c r="BM373" s="118"/>
      <c r="BN373" s="118"/>
    </row>
  </sheetData>
  <sheetProtection algorithmName="SHA-512" hashValue="wpDZXX1sav/GsctxOZ1vJdevRBi2EIUA0EuxZYE86xY212IRjvq9K9OMemZNcL7tmtO+7RTKwmuldeu1wTgWQQ==" saltValue="SHF0T/jPFbKsYCZaZKEi7w==" spinCount="100000" sheet="1" objects="1" scenarios="1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Notes</vt:lpstr>
      <vt:lpstr>Bills ACT April 2022</vt:lpstr>
      <vt:lpstr>Bills ACT October 2021</vt:lpstr>
      <vt:lpstr>Bills ACT April 2021</vt:lpstr>
      <vt:lpstr>Bills ACT October 2020</vt:lpstr>
      <vt:lpstr>Bills ACT April 2020</vt:lpstr>
      <vt:lpstr>Bills ACT October 2019</vt:lpstr>
      <vt:lpstr>Bills ACT April 2019</vt:lpstr>
      <vt:lpstr>Bills ACT October 2018</vt:lpstr>
      <vt:lpstr>Bills ACT April 2018</vt:lpstr>
      <vt:lpstr>Bills ACT October 2017</vt:lpstr>
      <vt:lpstr>Bills ACT April 2017</vt:lpstr>
      <vt:lpstr>Bills ACT April 2016</vt:lpstr>
      <vt:lpstr>ACT Apr 2022</vt:lpstr>
      <vt:lpstr>ACT Oct 2021</vt:lpstr>
      <vt:lpstr>ACT Apr 2021</vt:lpstr>
      <vt:lpstr>ACT Oct 2020</vt:lpstr>
      <vt:lpstr>ACT Apr 2020</vt:lpstr>
      <vt:lpstr>ACT Oct 2019</vt:lpstr>
      <vt:lpstr>ACT Apr 2019</vt:lpstr>
      <vt:lpstr>ACT Oct 2018</vt:lpstr>
      <vt:lpstr>ACT Apr 2018</vt:lpstr>
      <vt:lpstr>ACT Oct 2017</vt:lpstr>
      <vt:lpstr>ACT Apr 2017</vt:lpstr>
      <vt:lpstr>ACT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2016-04-24T05:27:04Z</dcterms:created>
  <dcterms:modified xsi:type="dcterms:W3CDTF">2022-05-18T06:31:41Z</dcterms:modified>
</cp:coreProperties>
</file>